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20\2T 2020\"/>
    </mc:Choice>
  </mc:AlternateContent>
  <xr:revisionPtr revIDLastSave="0" documentId="13_ncr:1_{D3DD46AE-C460-4502-BF5A-8740921E3D81}" xr6:coauthVersionLast="45" xr6:coauthVersionMax="45" xr10:uidLastSave="{00000000-0000-0000-0000-000000000000}"/>
  <bookViews>
    <workbookView xWindow="-120" yWindow="-120" windowWidth="29040" windowHeight="15840" tabRatio="851" firstSheet="29" activeTab="44"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externalReferences>
    <externalReference r:id="rId47"/>
  </externalReference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TaulaA4!$A$1:$D$32</definedName>
    <definedName name="_xlnm.Print_Area" localSheetId="28">TaulaA5!$A$1:$G$40</definedName>
    <definedName name="_xlnm.Print_Area" localSheetId="29">TaulaA6!$A$1:$G$40</definedName>
    <definedName name="_xlnm.Print_Area" localSheetId="30">TaulaA7!$A$1:$G$43</definedName>
    <definedName name="_xlnm.Print_Area" localSheetId="31">TaulaA8!$A$1:$I$44</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workbook>
</file>

<file path=xl/calcChain.xml><?xml version="1.0" encoding="utf-8"?>
<calcChain xmlns="http://schemas.openxmlformats.org/spreadsheetml/2006/main">
  <c r="G72" i="51" l="1"/>
  <c r="E43" i="47"/>
  <c r="G42" i="35" l="1"/>
  <c r="F42" i="35"/>
  <c r="J39" i="32" l="1"/>
  <c r="B39" i="32"/>
  <c r="J43" i="31"/>
  <c r="I43" i="31"/>
  <c r="K42" i="31"/>
  <c r="H42" i="31"/>
  <c r="D42" i="31" s="1"/>
  <c r="C42" i="31"/>
  <c r="B42" i="31"/>
  <c r="K41" i="31"/>
  <c r="H41" i="31"/>
  <c r="D41" i="31"/>
  <c r="C41" i="31"/>
  <c r="B41" i="31"/>
  <c r="K40" i="31"/>
  <c r="H40" i="31"/>
  <c r="D40" i="31" s="1"/>
  <c r="C40" i="31"/>
  <c r="B40" i="31"/>
  <c r="K39" i="31"/>
  <c r="H39" i="31"/>
  <c r="D39" i="31" s="1"/>
  <c r="C39" i="31"/>
  <c r="B39" i="31"/>
  <c r="K38" i="31"/>
  <c r="K43" i="31" s="1"/>
  <c r="H38" i="31"/>
  <c r="D38" i="31" s="1"/>
  <c r="C38" i="31"/>
  <c r="B38" i="31"/>
  <c r="A6" i="31"/>
  <c r="B5" i="31"/>
  <c r="A5" i="31"/>
  <c r="H43" i="31" l="1"/>
  <c r="C38" i="65"/>
  <c r="B38" i="65"/>
  <c r="C38" i="64"/>
  <c r="B38" i="64"/>
  <c r="I39" i="63"/>
  <c r="C46" i="10"/>
  <c r="D46" i="10"/>
  <c r="C47" i="10"/>
  <c r="D47" i="10"/>
  <c r="C48" i="10"/>
  <c r="D48" i="10"/>
  <c r="C49" i="10"/>
  <c r="D49" i="10"/>
  <c r="C50" i="10"/>
  <c r="D50" i="10"/>
  <c r="C51" i="10"/>
  <c r="D51" i="10"/>
  <c r="C52" i="10"/>
  <c r="D52" i="10"/>
  <c r="D45" i="10"/>
  <c r="C45" i="10"/>
  <c r="B40" i="65" l="1"/>
  <c r="B41" i="65"/>
  <c r="B39" i="65"/>
  <c r="B39" i="64"/>
  <c r="B40" i="64"/>
  <c r="B41" i="64"/>
  <c r="D53" i="61" l="1"/>
  <c r="D9" i="39"/>
  <c r="E9" i="39" s="1"/>
  <c r="F9" i="39"/>
  <c r="G9" i="39" s="1"/>
  <c r="D11" i="39" l="1"/>
  <c r="B35" i="36"/>
  <c r="C43" i="36"/>
  <c r="H42" i="35" l="1"/>
  <c r="G35" i="35"/>
  <c r="C47" i="29"/>
  <c r="B47" i="29"/>
  <c r="F15" i="33" l="1"/>
  <c r="F16" i="33"/>
  <c r="J21" i="33" l="1"/>
  <c r="D53" i="30" l="1"/>
  <c r="D52" i="30"/>
  <c r="D51" i="30"/>
  <c r="D50" i="30"/>
  <c r="D49" i="30"/>
  <c r="D46" i="30"/>
  <c r="D45" i="30"/>
  <c r="D44" i="30"/>
  <c r="D43" i="30"/>
  <c r="D42" i="30"/>
  <c r="C37" i="29"/>
  <c r="D46" i="29"/>
  <c r="D45" i="29"/>
  <c r="D44" i="29"/>
  <c r="D43" i="29"/>
  <c r="D42" i="29"/>
  <c r="D47" i="29" s="1"/>
  <c r="B15" i="55" l="1"/>
  <c r="J39" i="45" l="1"/>
  <c r="B39" i="45"/>
  <c r="B52" i="51" l="1"/>
  <c r="C52" i="51"/>
  <c r="D52" i="51"/>
  <c r="E52" i="51"/>
  <c r="F52" i="51"/>
  <c r="B52" i="50"/>
  <c r="C52" i="50"/>
  <c r="C19" i="49"/>
  <c r="D19" i="49"/>
  <c r="E19" i="49" s="1"/>
  <c r="F19" i="49"/>
  <c r="G19" i="49" s="1"/>
  <c r="B48" i="50"/>
  <c r="J14" i="48"/>
  <c r="J9" i="48"/>
  <c r="E41" i="47" l="1"/>
  <c r="E42" i="47"/>
  <c r="E40" i="47"/>
  <c r="E39" i="47"/>
  <c r="E38" i="47"/>
  <c r="E37" i="47"/>
  <c r="E36" i="47"/>
  <c r="E35" i="47"/>
  <c r="F42" i="46"/>
  <c r="F41" i="46"/>
  <c r="F40" i="46"/>
  <c r="F39" i="46"/>
  <c r="F38" i="46"/>
  <c r="F37" i="46"/>
  <c r="F36" i="46"/>
  <c r="F35" i="46"/>
  <c r="C13" i="44"/>
  <c r="D13" i="44"/>
  <c r="E13" i="44" s="1"/>
  <c r="F13" i="44"/>
  <c r="G13" i="44" s="1"/>
  <c r="B14" i="48" l="1"/>
  <c r="B9" i="48"/>
  <c r="D53" i="29"/>
  <c r="D52" i="29"/>
  <c r="D51" i="29"/>
  <c r="D50" i="29"/>
  <c r="D49" i="29"/>
  <c r="B33" i="49" l="1"/>
  <c r="B32" i="49"/>
  <c r="B31" i="49"/>
  <c r="H43" i="46"/>
  <c r="B54" i="44"/>
  <c r="B15" i="54" l="1"/>
  <c r="B51" i="51"/>
  <c r="C51" i="51"/>
  <c r="D51" i="51"/>
  <c r="E51" i="51"/>
  <c r="F51" i="51"/>
  <c r="B51" i="50"/>
  <c r="C51" i="50"/>
  <c r="F36" i="47" l="1"/>
  <c r="F37" i="47"/>
  <c r="F38" i="47"/>
  <c r="F39" i="47"/>
  <c r="B39" i="47" s="1"/>
  <c r="F40" i="47"/>
  <c r="F41" i="47"/>
  <c r="F42" i="47"/>
  <c r="F35" i="47"/>
  <c r="G36" i="46"/>
  <c r="G37" i="46"/>
  <c r="G38" i="46"/>
  <c r="G39" i="46"/>
  <c r="G40" i="46"/>
  <c r="G41" i="46"/>
  <c r="G42" i="46"/>
  <c r="G35" i="46"/>
  <c r="F36" i="34" l="1"/>
  <c r="F37" i="34"/>
  <c r="F38" i="34"/>
  <c r="F39" i="34"/>
  <c r="F40" i="34"/>
  <c r="F41" i="34"/>
  <c r="F42" i="34"/>
  <c r="F43" i="34"/>
  <c r="F35" i="34"/>
  <c r="B50" i="51" l="1"/>
  <c r="C50" i="51"/>
  <c r="D50" i="51"/>
  <c r="E50" i="51"/>
  <c r="F50" i="51"/>
  <c r="B50" i="50"/>
  <c r="C50" i="50"/>
  <c r="D52" i="61" l="1"/>
  <c r="B49" i="51" l="1"/>
  <c r="C49" i="51"/>
  <c r="D49" i="51"/>
  <c r="E49" i="51"/>
  <c r="F49" i="51"/>
  <c r="B49" i="50"/>
  <c r="C49" i="50"/>
  <c r="F43" i="46"/>
  <c r="G43" i="46" s="1"/>
  <c r="B48" i="51" l="1"/>
  <c r="C48" i="51"/>
  <c r="D48" i="51"/>
  <c r="E48" i="51"/>
  <c r="F48" i="51"/>
  <c r="C48" i="50"/>
  <c r="C42" i="45"/>
  <c r="D51" i="61" l="1"/>
  <c r="B47" i="50" l="1"/>
  <c r="C47" i="50"/>
  <c r="C46" i="50"/>
  <c r="B46" i="50"/>
  <c r="C45" i="50"/>
  <c r="B45" i="50"/>
  <c r="C43" i="50"/>
  <c r="B43" i="50"/>
  <c r="A43" i="50"/>
  <c r="A42" i="50"/>
  <c r="A41" i="50"/>
  <c r="C40" i="50"/>
  <c r="B40" i="50"/>
  <c r="A40" i="50"/>
  <c r="C39" i="50"/>
  <c r="B39" i="50"/>
  <c r="A39" i="50"/>
  <c r="C38" i="50"/>
  <c r="B38" i="50"/>
  <c r="A38" i="50"/>
  <c r="C37" i="50"/>
  <c r="B37" i="50"/>
  <c r="A37" i="50"/>
  <c r="C36" i="50"/>
  <c r="B36" i="50"/>
  <c r="A36" i="50"/>
  <c r="C35" i="50"/>
  <c r="B35" i="50"/>
  <c r="A35" i="50"/>
  <c r="B47" i="51"/>
  <c r="C47" i="51"/>
  <c r="D47" i="51"/>
  <c r="E47" i="51"/>
  <c r="F47" i="51"/>
  <c r="A35" i="51"/>
  <c r="B35" i="51"/>
  <c r="F46" i="51"/>
  <c r="E46" i="51"/>
  <c r="D46" i="51"/>
  <c r="C46" i="51"/>
  <c r="B46" i="51"/>
  <c r="F45" i="51"/>
  <c r="E45" i="51"/>
  <c r="D45" i="51"/>
  <c r="C45" i="51"/>
  <c r="B45" i="51"/>
  <c r="F44" i="51"/>
  <c r="E44" i="51"/>
  <c r="D44" i="51"/>
  <c r="C44" i="51"/>
  <c r="B44" i="51"/>
  <c r="F43" i="51"/>
  <c r="E43" i="51"/>
  <c r="D43" i="51"/>
  <c r="C43" i="51"/>
  <c r="B43" i="51"/>
  <c r="F42" i="51"/>
  <c r="E42" i="51"/>
  <c r="D42" i="51"/>
  <c r="C42" i="51"/>
  <c r="B42" i="51"/>
  <c r="A42" i="51"/>
  <c r="F41" i="51"/>
  <c r="E41" i="51"/>
  <c r="D41" i="51"/>
  <c r="C41" i="51"/>
  <c r="B41" i="51"/>
  <c r="A41" i="51"/>
  <c r="F40" i="51"/>
  <c r="E40" i="51"/>
  <c r="D40" i="51"/>
  <c r="C40" i="51"/>
  <c r="B40" i="51"/>
  <c r="A40" i="51"/>
  <c r="F39" i="51"/>
  <c r="E39" i="51"/>
  <c r="D39" i="51"/>
  <c r="C39" i="51"/>
  <c r="B39" i="51"/>
  <c r="A39" i="51"/>
  <c r="F38" i="51"/>
  <c r="E38" i="51"/>
  <c r="D38" i="51"/>
  <c r="C38" i="51"/>
  <c r="B38" i="51"/>
  <c r="A38" i="51"/>
  <c r="F37" i="51"/>
  <c r="E37" i="51"/>
  <c r="D37" i="51"/>
  <c r="C37" i="51"/>
  <c r="B37" i="51"/>
  <c r="A37" i="51"/>
  <c r="F36" i="51"/>
  <c r="E36" i="51"/>
  <c r="D36" i="51"/>
  <c r="C36" i="51"/>
  <c r="B36" i="51"/>
  <c r="A36" i="51"/>
  <c r="F35" i="51"/>
  <c r="E35" i="51"/>
  <c r="D35" i="51"/>
  <c r="C35" i="51"/>
  <c r="G43" i="47" l="1"/>
  <c r="I52" i="44" l="1"/>
  <c r="I53" i="44"/>
  <c r="D38" i="44"/>
  <c r="E38" i="44" s="1"/>
  <c r="F38" i="44"/>
  <c r="G38" i="44" s="1"/>
  <c r="B53" i="44"/>
  <c r="D50" i="61" l="1"/>
  <c r="H44" i="46" l="1"/>
  <c r="H45" i="46" l="1"/>
  <c r="C35" i="46" l="1"/>
  <c r="C36" i="46"/>
  <c r="D36" i="46"/>
  <c r="F42" i="45"/>
  <c r="D42" i="45"/>
  <c r="E42" i="45" s="1"/>
  <c r="F40" i="45"/>
  <c r="G40" i="45" s="1"/>
  <c r="D35" i="46" l="1"/>
  <c r="C41" i="43"/>
  <c r="D41" i="43" s="1"/>
  <c r="G46" i="34" l="1"/>
  <c r="F46" i="34"/>
  <c r="E46" i="34"/>
  <c r="B52" i="44" l="1"/>
  <c r="B55" i="44"/>
  <c r="B56" i="44"/>
  <c r="F43" i="47" l="1"/>
  <c r="D49" i="61" l="1"/>
  <c r="F39" i="60" l="1"/>
  <c r="D33" i="41" l="1"/>
  <c r="F33" i="41"/>
  <c r="D48" i="61" l="1"/>
  <c r="D46" i="61" l="1"/>
  <c r="D45" i="61"/>
  <c r="D44" i="61"/>
  <c r="D43" i="61"/>
  <c r="D42" i="61"/>
  <c r="D41" i="61"/>
  <c r="D40" i="61"/>
  <c r="D39" i="61"/>
  <c r="D37" i="61"/>
  <c r="D36" i="61"/>
  <c r="D35" i="61"/>
  <c r="C9" i="55" l="1"/>
  <c r="E14" i="55" l="1"/>
  <c r="F14" i="55" s="1"/>
  <c r="D14" i="55"/>
  <c r="C40" i="45"/>
  <c r="D40" i="45"/>
  <c r="E40" i="45" s="1"/>
  <c r="C40" i="43"/>
  <c r="D40" i="43" s="1"/>
  <c r="E40" i="43"/>
  <c r="F40" i="43" s="1"/>
  <c r="D14" i="54"/>
  <c r="C40" i="32"/>
  <c r="D40" i="32"/>
  <c r="E40" i="32" s="1"/>
  <c r="F40" i="32"/>
  <c r="G40" i="32" s="1"/>
  <c r="D39" i="65"/>
  <c r="D40" i="65"/>
  <c r="D39" i="64"/>
  <c r="D40" i="64"/>
  <c r="E14" i="54" l="1"/>
  <c r="F14" i="54" s="1"/>
  <c r="D47" i="61" l="1"/>
  <c r="C11" i="54"/>
  <c r="A5" i="55"/>
  <c r="B5" i="55"/>
  <c r="A6" i="55"/>
  <c r="D9" i="55"/>
  <c r="E9" i="55"/>
  <c r="F9" i="55" s="1"/>
  <c r="D10" i="55"/>
  <c r="E10" i="55"/>
  <c r="F10" i="55" s="1"/>
  <c r="D11" i="55"/>
  <c r="E11" i="55"/>
  <c r="F11" i="55" s="1"/>
  <c r="D12" i="55"/>
  <c r="E12" i="55"/>
  <c r="F12" i="55" s="1"/>
  <c r="D13" i="55"/>
  <c r="E13" i="55"/>
  <c r="F13" i="55" s="1"/>
  <c r="C14" i="55"/>
  <c r="E16" i="55"/>
  <c r="F16" i="55" s="1"/>
  <c r="A5" i="51"/>
  <c r="A6" i="51"/>
  <c r="A5" i="50"/>
  <c r="A6" i="50"/>
  <c r="B41" i="50"/>
  <c r="C41" i="50"/>
  <c r="B42" i="50"/>
  <c r="C42" i="50"/>
  <c r="B44" i="50"/>
  <c r="C44" i="50"/>
  <c r="A5" i="49"/>
  <c r="B5" i="49"/>
  <c r="A6" i="49"/>
  <c r="C12" i="49"/>
  <c r="D12" i="49"/>
  <c r="E12" i="49" s="1"/>
  <c r="F12" i="49"/>
  <c r="G12" i="49" s="1"/>
  <c r="C13" i="49"/>
  <c r="D13" i="49"/>
  <c r="E13" i="49" s="1"/>
  <c r="F13" i="49"/>
  <c r="G13" i="49" s="1"/>
  <c r="C15" i="49"/>
  <c r="D15" i="49"/>
  <c r="E15" i="49" s="1"/>
  <c r="F15" i="49"/>
  <c r="G15" i="49" s="1"/>
  <c r="C16" i="49"/>
  <c r="D16" i="49"/>
  <c r="E16" i="49" s="1"/>
  <c r="F16" i="49"/>
  <c r="G16" i="49" s="1"/>
  <c r="C17" i="49"/>
  <c r="D17" i="49"/>
  <c r="E17" i="49" s="1"/>
  <c r="F17" i="49"/>
  <c r="G17" i="49" s="1"/>
  <c r="D20" i="49"/>
  <c r="E20" i="49" s="1"/>
  <c r="F20" i="49"/>
  <c r="G20" i="49" s="1"/>
  <c r="D21" i="49"/>
  <c r="E21" i="49" s="1"/>
  <c r="F21" i="49"/>
  <c r="G21" i="49" s="1"/>
  <c r="D22" i="49"/>
  <c r="E22" i="49" s="1"/>
  <c r="F22" i="49"/>
  <c r="G22" i="49" s="1"/>
  <c r="D23" i="49"/>
  <c r="E23" i="49" s="1"/>
  <c r="F23" i="49"/>
  <c r="G23" i="49" s="1"/>
  <c r="D24" i="49"/>
  <c r="E24" i="49" s="1"/>
  <c r="F24" i="49"/>
  <c r="G24" i="49" s="1"/>
  <c r="D25" i="49"/>
  <c r="E25" i="49" s="1"/>
  <c r="F25" i="49"/>
  <c r="G25" i="49" s="1"/>
  <c r="D26" i="49"/>
  <c r="E26" i="49" s="1"/>
  <c r="F26" i="49"/>
  <c r="G26" i="49" s="1"/>
  <c r="A5" i="48"/>
  <c r="B5" i="48"/>
  <c r="A6" i="48"/>
  <c r="D10" i="48"/>
  <c r="E10" i="48" s="1"/>
  <c r="F10" i="48"/>
  <c r="G10" i="48" s="1"/>
  <c r="D11" i="48"/>
  <c r="E11" i="48" s="1"/>
  <c r="F11" i="48"/>
  <c r="G11" i="48" s="1"/>
  <c r="D12" i="48"/>
  <c r="E12" i="48" s="1"/>
  <c r="F12" i="48"/>
  <c r="G12" i="48" s="1"/>
  <c r="D13" i="48"/>
  <c r="E13" i="48" s="1"/>
  <c r="F13" i="48"/>
  <c r="G13" i="48" s="1"/>
  <c r="D14" i="48"/>
  <c r="E14" i="48" s="1"/>
  <c r="D15" i="48"/>
  <c r="E15" i="48" s="1"/>
  <c r="F15" i="48"/>
  <c r="G15" i="48" s="1"/>
  <c r="D16" i="48"/>
  <c r="E16" i="48" s="1"/>
  <c r="F16" i="48"/>
  <c r="G16" i="48" s="1"/>
  <c r="D17" i="48"/>
  <c r="E17" i="48" s="1"/>
  <c r="F17" i="48"/>
  <c r="G17" i="48" s="1"/>
  <c r="D18" i="48"/>
  <c r="E18" i="48" s="1"/>
  <c r="F18" i="48"/>
  <c r="G18" i="48" s="1"/>
  <c r="D19" i="48"/>
  <c r="E19" i="48" s="1"/>
  <c r="F19" i="48"/>
  <c r="G19" i="48" s="1"/>
  <c r="D20" i="48"/>
  <c r="E20" i="48" s="1"/>
  <c r="F20" i="48"/>
  <c r="G20" i="48" s="1"/>
  <c r="D21" i="48"/>
  <c r="E21" i="48" s="1"/>
  <c r="F21" i="48"/>
  <c r="G21" i="48" s="1"/>
  <c r="D22" i="48"/>
  <c r="F22" i="48"/>
  <c r="G22" i="48" s="1"/>
  <c r="D23" i="48"/>
  <c r="E23" i="48" s="1"/>
  <c r="F23" i="48"/>
  <c r="G23" i="48" s="1"/>
  <c r="D24" i="48"/>
  <c r="E24" i="48" s="1"/>
  <c r="F24" i="48"/>
  <c r="G24" i="48" s="1"/>
  <c r="D25" i="48"/>
  <c r="E25" i="48" s="1"/>
  <c r="F25" i="48"/>
  <c r="G25" i="48" s="1"/>
  <c r="D27" i="48"/>
  <c r="E27" i="48" s="1"/>
  <c r="F27" i="48"/>
  <c r="G27" i="48" s="1"/>
  <c r="D28" i="48"/>
  <c r="E28" i="48" s="1"/>
  <c r="F28" i="48"/>
  <c r="G28" i="48" s="1"/>
  <c r="D29" i="48"/>
  <c r="E29" i="48" s="1"/>
  <c r="F29" i="48"/>
  <c r="G29" i="48" s="1"/>
  <c r="D30" i="48"/>
  <c r="E30" i="48" s="1"/>
  <c r="F30" i="48"/>
  <c r="G30" i="48" s="1"/>
  <c r="D31" i="48"/>
  <c r="E31" i="48" s="1"/>
  <c r="F31" i="48"/>
  <c r="G31" i="48" s="1"/>
  <c r="A5" i="47"/>
  <c r="B5" i="47"/>
  <c r="A6" i="47"/>
  <c r="C35" i="47"/>
  <c r="B35" i="47"/>
  <c r="C36" i="47"/>
  <c r="B36" i="47"/>
  <c r="C37" i="47"/>
  <c r="B37" i="47"/>
  <c r="C38" i="47"/>
  <c r="B38" i="47"/>
  <c r="C39" i="47"/>
  <c r="C40" i="47"/>
  <c r="B40" i="47"/>
  <c r="C41" i="47"/>
  <c r="B41" i="47"/>
  <c r="C42" i="47"/>
  <c r="B42" i="47"/>
  <c r="A5" i="46"/>
  <c r="B5" i="46"/>
  <c r="A6" i="46"/>
  <c r="D37" i="46"/>
  <c r="C37" i="46"/>
  <c r="D38" i="46"/>
  <c r="C38" i="46"/>
  <c r="D39" i="46"/>
  <c r="C39" i="46"/>
  <c r="D40" i="46"/>
  <c r="C40" i="46"/>
  <c r="D41" i="46"/>
  <c r="C41" i="46"/>
  <c r="D42" i="46"/>
  <c r="C42" i="46"/>
  <c r="A5" i="45"/>
  <c r="B5" i="45"/>
  <c r="A6" i="45"/>
  <c r="C9" i="45"/>
  <c r="D9" i="45"/>
  <c r="E9" i="45" s="1"/>
  <c r="F9" i="45"/>
  <c r="G9" i="45" s="1"/>
  <c r="C10" i="45"/>
  <c r="D10" i="45"/>
  <c r="E10" i="45" s="1"/>
  <c r="F10" i="45"/>
  <c r="G10" i="45" s="1"/>
  <c r="C11" i="45"/>
  <c r="D11" i="45"/>
  <c r="E11" i="45" s="1"/>
  <c r="F11" i="45"/>
  <c r="G11" i="45" s="1"/>
  <c r="C12" i="45"/>
  <c r="D12" i="45"/>
  <c r="E12" i="45" s="1"/>
  <c r="F12" i="45"/>
  <c r="G12" i="45" s="1"/>
  <c r="C13" i="45"/>
  <c r="D13" i="45"/>
  <c r="E13" i="45" s="1"/>
  <c r="F13" i="45"/>
  <c r="G13" i="45" s="1"/>
  <c r="C14" i="45"/>
  <c r="D14" i="45"/>
  <c r="E14" i="45" s="1"/>
  <c r="F14" i="45"/>
  <c r="G14" i="45" s="1"/>
  <c r="C15" i="45"/>
  <c r="D15" i="45"/>
  <c r="E15" i="45" s="1"/>
  <c r="F15" i="45"/>
  <c r="G15" i="45" s="1"/>
  <c r="C16" i="45"/>
  <c r="D16" i="45"/>
  <c r="E16" i="45" s="1"/>
  <c r="F16" i="45"/>
  <c r="G16" i="45" s="1"/>
  <c r="C17" i="45"/>
  <c r="D17" i="45"/>
  <c r="E17" i="45" s="1"/>
  <c r="F17" i="45"/>
  <c r="G17" i="45" s="1"/>
  <c r="C18" i="45"/>
  <c r="D18" i="45"/>
  <c r="E18" i="45" s="1"/>
  <c r="F18" i="45"/>
  <c r="G18" i="45" s="1"/>
  <c r="C19" i="45"/>
  <c r="D19" i="45"/>
  <c r="E19" i="45" s="1"/>
  <c r="F19" i="45"/>
  <c r="G19" i="45" s="1"/>
  <c r="C20" i="45"/>
  <c r="D20" i="45"/>
  <c r="E20" i="45" s="1"/>
  <c r="F20" i="45"/>
  <c r="G20" i="45" s="1"/>
  <c r="C21" i="45"/>
  <c r="D21" i="45"/>
  <c r="E21" i="45" s="1"/>
  <c r="F21" i="45"/>
  <c r="G21" i="45" s="1"/>
  <c r="C22" i="45"/>
  <c r="D22" i="45"/>
  <c r="E22" i="45" s="1"/>
  <c r="F22" i="45"/>
  <c r="G22" i="45" s="1"/>
  <c r="C23" i="45"/>
  <c r="D23" i="45"/>
  <c r="E23" i="45" s="1"/>
  <c r="F23" i="45"/>
  <c r="G23" i="45" s="1"/>
  <c r="C24" i="45"/>
  <c r="D24" i="45"/>
  <c r="E24" i="45" s="1"/>
  <c r="F24" i="45"/>
  <c r="G24" i="45" s="1"/>
  <c r="C25" i="45"/>
  <c r="D25" i="45"/>
  <c r="E25" i="45" s="1"/>
  <c r="F25" i="45"/>
  <c r="G25" i="45" s="1"/>
  <c r="C26" i="45"/>
  <c r="D26" i="45"/>
  <c r="E26" i="45" s="1"/>
  <c r="F26" i="45"/>
  <c r="G26" i="45" s="1"/>
  <c r="C27" i="45"/>
  <c r="D27" i="45"/>
  <c r="E27" i="45" s="1"/>
  <c r="F27" i="45"/>
  <c r="G27" i="45" s="1"/>
  <c r="C28" i="45"/>
  <c r="D28" i="45"/>
  <c r="E28" i="45" s="1"/>
  <c r="F28" i="45"/>
  <c r="G28" i="45" s="1"/>
  <c r="C29" i="45"/>
  <c r="D29" i="45"/>
  <c r="E29" i="45" s="1"/>
  <c r="F29" i="45"/>
  <c r="G29" i="45" s="1"/>
  <c r="C30" i="45"/>
  <c r="D30" i="45"/>
  <c r="E30" i="45" s="1"/>
  <c r="F30" i="45"/>
  <c r="G30" i="45" s="1"/>
  <c r="C31" i="45"/>
  <c r="D31" i="45"/>
  <c r="E31" i="45" s="1"/>
  <c r="F31" i="45"/>
  <c r="G31" i="45" s="1"/>
  <c r="C32" i="45"/>
  <c r="D32" i="45"/>
  <c r="E32" i="45" s="1"/>
  <c r="F32" i="45"/>
  <c r="G32" i="45" s="1"/>
  <c r="C33" i="45"/>
  <c r="D33" i="45"/>
  <c r="E33" i="45" s="1"/>
  <c r="F33" i="45"/>
  <c r="G33" i="45" s="1"/>
  <c r="C34" i="45"/>
  <c r="D34" i="45"/>
  <c r="E34" i="45" s="1"/>
  <c r="F34" i="45"/>
  <c r="G34" i="45" s="1"/>
  <c r="C35" i="45"/>
  <c r="D35" i="45"/>
  <c r="E35" i="45" s="1"/>
  <c r="F35" i="45"/>
  <c r="G35" i="45" s="1"/>
  <c r="C36" i="45"/>
  <c r="D36" i="45"/>
  <c r="E36" i="45" s="1"/>
  <c r="F36" i="45"/>
  <c r="G36" i="45" s="1"/>
  <c r="C37" i="45"/>
  <c r="D37" i="45"/>
  <c r="E37" i="45" s="1"/>
  <c r="F37" i="45"/>
  <c r="G37" i="45" s="1"/>
  <c r="C38" i="45"/>
  <c r="D38" i="45"/>
  <c r="E38" i="45" s="1"/>
  <c r="F38" i="45"/>
  <c r="G38" i="45" s="1"/>
  <c r="C41" i="45"/>
  <c r="D41" i="45"/>
  <c r="E41" i="45" s="1"/>
  <c r="F41" i="45"/>
  <c r="G41" i="45" s="1"/>
  <c r="G42" i="45"/>
  <c r="A5" i="44"/>
  <c r="B5" i="44"/>
  <c r="A6" i="44"/>
  <c r="D10" i="44"/>
  <c r="E10" i="44" s="1"/>
  <c r="D11" i="44"/>
  <c r="E11" i="44" s="1"/>
  <c r="F11" i="44"/>
  <c r="G11" i="44" s="1"/>
  <c r="D14" i="44"/>
  <c r="E14" i="44" s="1"/>
  <c r="F14" i="44"/>
  <c r="G14" i="44" s="1"/>
  <c r="D15" i="44"/>
  <c r="E15" i="44" s="1"/>
  <c r="F15" i="44"/>
  <c r="G15" i="44" s="1"/>
  <c r="D16" i="44"/>
  <c r="E16" i="44" s="1"/>
  <c r="F16" i="44"/>
  <c r="G16" i="44" s="1"/>
  <c r="D17" i="44"/>
  <c r="E17" i="44" s="1"/>
  <c r="F17" i="44"/>
  <c r="G17" i="44" s="1"/>
  <c r="D18" i="44"/>
  <c r="E18" i="44" s="1"/>
  <c r="F18" i="44"/>
  <c r="G18" i="44" s="1"/>
  <c r="D20" i="44"/>
  <c r="E20" i="44" s="1"/>
  <c r="F20" i="44"/>
  <c r="G20" i="44" s="1"/>
  <c r="D21" i="44"/>
  <c r="E21" i="44" s="1"/>
  <c r="F21" i="44"/>
  <c r="G21" i="44" s="1"/>
  <c r="D22" i="44"/>
  <c r="E22" i="44" s="1"/>
  <c r="F22" i="44"/>
  <c r="G22" i="44" s="1"/>
  <c r="D23" i="44"/>
  <c r="E23" i="44" s="1"/>
  <c r="F23" i="44"/>
  <c r="G23" i="44" s="1"/>
  <c r="D24" i="44"/>
  <c r="E24" i="44" s="1"/>
  <c r="F24" i="44"/>
  <c r="G24" i="44" s="1"/>
  <c r="D25" i="44"/>
  <c r="E25" i="44" s="1"/>
  <c r="F25" i="44"/>
  <c r="G25" i="44" s="1"/>
  <c r="D26" i="44"/>
  <c r="E26" i="44" s="1"/>
  <c r="F26" i="44"/>
  <c r="G26" i="44" s="1"/>
  <c r="D27" i="44"/>
  <c r="E27" i="44" s="1"/>
  <c r="F27" i="44"/>
  <c r="G27" i="44" s="1"/>
  <c r="D29" i="44"/>
  <c r="E29" i="44" s="1"/>
  <c r="F29" i="44"/>
  <c r="G29" i="44" s="1"/>
  <c r="D30" i="44"/>
  <c r="E30" i="44" s="1"/>
  <c r="F30" i="44"/>
  <c r="G30" i="44" s="1"/>
  <c r="D31" i="44"/>
  <c r="E31" i="44" s="1"/>
  <c r="F31" i="44"/>
  <c r="G31" i="44" s="1"/>
  <c r="D32" i="44"/>
  <c r="E32" i="44" s="1"/>
  <c r="F32" i="44"/>
  <c r="G32" i="44" s="1"/>
  <c r="D33" i="44"/>
  <c r="E33" i="44" s="1"/>
  <c r="F33" i="44"/>
  <c r="G33" i="44" s="1"/>
  <c r="D34" i="44"/>
  <c r="E34" i="44" s="1"/>
  <c r="F34" i="44"/>
  <c r="G34" i="44" s="1"/>
  <c r="D35" i="44"/>
  <c r="E35" i="44" s="1"/>
  <c r="F35" i="44"/>
  <c r="G35" i="44" s="1"/>
  <c r="D36" i="44"/>
  <c r="E36" i="44" s="1"/>
  <c r="F36" i="44"/>
  <c r="G36" i="44" s="1"/>
  <c r="D37" i="44"/>
  <c r="E37" i="44" s="1"/>
  <c r="F37" i="44"/>
  <c r="G37" i="44" s="1"/>
  <c r="D40" i="44"/>
  <c r="E40" i="44" s="1"/>
  <c r="F40" i="44"/>
  <c r="G40" i="44" s="1"/>
  <c r="D41" i="44"/>
  <c r="E41" i="44" s="1"/>
  <c r="F41" i="44"/>
  <c r="G41" i="44" s="1"/>
  <c r="D42" i="44"/>
  <c r="E42" i="44" s="1"/>
  <c r="F42" i="44"/>
  <c r="G42" i="44" s="1"/>
  <c r="D43" i="44"/>
  <c r="E43" i="44" s="1"/>
  <c r="F43" i="44"/>
  <c r="G43" i="44" s="1"/>
  <c r="D44" i="44"/>
  <c r="E44" i="44" s="1"/>
  <c r="F44" i="44"/>
  <c r="G44" i="44" s="1"/>
  <c r="D45" i="44"/>
  <c r="E45" i="44" s="1"/>
  <c r="F45" i="44"/>
  <c r="G45" i="44" s="1"/>
  <c r="D46" i="44"/>
  <c r="E46" i="44" s="1"/>
  <c r="F46" i="44"/>
  <c r="G46" i="44" s="1"/>
  <c r="D47" i="44"/>
  <c r="E47" i="44" s="1"/>
  <c r="F47" i="44"/>
  <c r="G47" i="44" s="1"/>
  <c r="D48" i="44"/>
  <c r="E48" i="44" s="1"/>
  <c r="F48" i="44"/>
  <c r="G48" i="44" s="1"/>
  <c r="D49" i="44"/>
  <c r="E49" i="44" s="1"/>
  <c r="F49" i="44"/>
  <c r="G49" i="44" s="1"/>
  <c r="I54" i="44"/>
  <c r="I55" i="44"/>
  <c r="I56" i="44"/>
  <c r="A5" i="43"/>
  <c r="B5" i="43"/>
  <c r="A6" i="43"/>
  <c r="C9" i="43"/>
  <c r="D9" i="43" s="1"/>
  <c r="E9" i="43"/>
  <c r="F9" i="43" s="1"/>
  <c r="C10" i="43"/>
  <c r="D10" i="43" s="1"/>
  <c r="E10" i="43"/>
  <c r="F10" i="43" s="1"/>
  <c r="C11" i="43"/>
  <c r="D11" i="43" s="1"/>
  <c r="E11" i="43"/>
  <c r="F11" i="43" s="1"/>
  <c r="C12" i="43"/>
  <c r="D12" i="43" s="1"/>
  <c r="E12" i="43"/>
  <c r="F12" i="43" s="1"/>
  <c r="C13" i="43"/>
  <c r="D13" i="43" s="1"/>
  <c r="E13" i="43"/>
  <c r="F13" i="43" s="1"/>
  <c r="C14" i="43"/>
  <c r="D14" i="43" s="1"/>
  <c r="E14" i="43"/>
  <c r="F14" i="43" s="1"/>
  <c r="C15" i="43"/>
  <c r="D15" i="43" s="1"/>
  <c r="E15" i="43"/>
  <c r="F15" i="43" s="1"/>
  <c r="C16" i="43"/>
  <c r="D16" i="43" s="1"/>
  <c r="E16" i="43"/>
  <c r="F16" i="43" s="1"/>
  <c r="C17" i="43"/>
  <c r="D17" i="43" s="1"/>
  <c r="E17" i="43"/>
  <c r="F17" i="43" s="1"/>
  <c r="C18" i="43"/>
  <c r="D18" i="43" s="1"/>
  <c r="E18" i="43"/>
  <c r="F18" i="43" s="1"/>
  <c r="C19" i="43"/>
  <c r="D19" i="43" s="1"/>
  <c r="E19" i="43"/>
  <c r="F19" i="43" s="1"/>
  <c r="C20" i="43"/>
  <c r="D20" i="43" s="1"/>
  <c r="E20" i="43"/>
  <c r="F20" i="43" s="1"/>
  <c r="C21" i="43"/>
  <c r="D21" i="43" s="1"/>
  <c r="E21" i="43"/>
  <c r="F21" i="43" s="1"/>
  <c r="C22" i="43"/>
  <c r="D22" i="43" s="1"/>
  <c r="E22" i="43"/>
  <c r="F22" i="43" s="1"/>
  <c r="C23" i="43"/>
  <c r="D23" i="43" s="1"/>
  <c r="E23" i="43"/>
  <c r="F23" i="43" s="1"/>
  <c r="C24" i="43"/>
  <c r="D24" i="43" s="1"/>
  <c r="E24" i="43"/>
  <c r="F24" i="43" s="1"/>
  <c r="C25" i="43"/>
  <c r="D25" i="43" s="1"/>
  <c r="E25" i="43"/>
  <c r="F25" i="43" s="1"/>
  <c r="C26" i="43"/>
  <c r="D26" i="43" s="1"/>
  <c r="E26" i="43"/>
  <c r="F26" i="43" s="1"/>
  <c r="C27" i="43"/>
  <c r="D27" i="43" s="1"/>
  <c r="E27" i="43"/>
  <c r="F27" i="43" s="1"/>
  <c r="C28" i="43"/>
  <c r="D28" i="43" s="1"/>
  <c r="E28" i="43"/>
  <c r="F28" i="43" s="1"/>
  <c r="C29" i="43"/>
  <c r="D29" i="43" s="1"/>
  <c r="E29" i="43"/>
  <c r="F29" i="43" s="1"/>
  <c r="C30" i="43"/>
  <c r="D30" i="43" s="1"/>
  <c r="E30" i="43"/>
  <c r="F30" i="43" s="1"/>
  <c r="C31" i="43"/>
  <c r="D31" i="43" s="1"/>
  <c r="E31" i="43"/>
  <c r="F31" i="43" s="1"/>
  <c r="C32" i="43"/>
  <c r="D32" i="43" s="1"/>
  <c r="E32" i="43"/>
  <c r="F32" i="43" s="1"/>
  <c r="C33" i="43"/>
  <c r="D33" i="43" s="1"/>
  <c r="E33" i="43"/>
  <c r="F33" i="43" s="1"/>
  <c r="C34" i="43"/>
  <c r="D34" i="43" s="1"/>
  <c r="E34" i="43"/>
  <c r="F34" i="43" s="1"/>
  <c r="C35" i="43"/>
  <c r="D35" i="43" s="1"/>
  <c r="E35" i="43"/>
  <c r="F35" i="43" s="1"/>
  <c r="C36" i="43"/>
  <c r="D36" i="43" s="1"/>
  <c r="E36" i="43"/>
  <c r="F36" i="43" s="1"/>
  <c r="C37" i="43"/>
  <c r="D37" i="43" s="1"/>
  <c r="E37" i="43"/>
  <c r="F37" i="43" s="1"/>
  <c r="C38" i="43"/>
  <c r="D38" i="43" s="1"/>
  <c r="E38" i="43"/>
  <c r="F38" i="43" s="1"/>
  <c r="E41" i="43"/>
  <c r="F41" i="43" s="1"/>
  <c r="C42" i="43"/>
  <c r="D42" i="43" s="1"/>
  <c r="E42" i="43"/>
  <c r="F42" i="43" s="1"/>
  <c r="A5" i="54"/>
  <c r="B5" i="54"/>
  <c r="A6" i="54"/>
  <c r="D9" i="54"/>
  <c r="E9" i="54"/>
  <c r="F9" i="54" s="1"/>
  <c r="D10" i="54"/>
  <c r="E10" i="54"/>
  <c r="F10" i="54" s="1"/>
  <c r="D11" i="54"/>
  <c r="E11" i="54"/>
  <c r="F11" i="54" s="1"/>
  <c r="D12" i="54"/>
  <c r="E12" i="54"/>
  <c r="F12" i="54" s="1"/>
  <c r="D13" i="54"/>
  <c r="E13" i="54"/>
  <c r="F13" i="54" s="1"/>
  <c r="E16" i="54"/>
  <c r="F16" i="54" s="1"/>
  <c r="A5" i="61"/>
  <c r="A6" i="61"/>
  <c r="A5" i="28"/>
  <c r="A6" i="28"/>
  <c r="A5" i="27"/>
  <c r="A6" i="27"/>
  <c r="A5" i="60"/>
  <c r="B5" i="60"/>
  <c r="A6" i="60"/>
  <c r="C9" i="60"/>
  <c r="E9" i="60"/>
  <c r="G9" i="60"/>
  <c r="I9" i="60"/>
  <c r="K9" i="60"/>
  <c r="C10" i="60"/>
  <c r="E10" i="60"/>
  <c r="G10" i="60"/>
  <c r="I10" i="60"/>
  <c r="K10" i="60"/>
  <c r="C11" i="60"/>
  <c r="E11" i="60"/>
  <c r="G11" i="60"/>
  <c r="I11" i="60"/>
  <c r="K11" i="60"/>
  <c r="C12" i="60"/>
  <c r="E12" i="60"/>
  <c r="G12" i="60"/>
  <c r="I12" i="60"/>
  <c r="K12" i="60"/>
  <c r="C13" i="60"/>
  <c r="E13" i="60"/>
  <c r="G13" i="60"/>
  <c r="I13" i="60"/>
  <c r="K13" i="60"/>
  <c r="C14" i="60"/>
  <c r="E14" i="60"/>
  <c r="G14" i="60"/>
  <c r="I14" i="60"/>
  <c r="K14" i="60"/>
  <c r="C15" i="60"/>
  <c r="E15" i="60"/>
  <c r="G15" i="60"/>
  <c r="I15" i="60"/>
  <c r="K15" i="60"/>
  <c r="C16" i="60"/>
  <c r="E16" i="60"/>
  <c r="G16" i="60"/>
  <c r="I16" i="60"/>
  <c r="K16" i="60"/>
  <c r="C17" i="60"/>
  <c r="E17" i="60"/>
  <c r="G17" i="60"/>
  <c r="I17" i="60"/>
  <c r="K17" i="60"/>
  <c r="C18" i="60"/>
  <c r="E18" i="60"/>
  <c r="G18" i="60"/>
  <c r="I18" i="60"/>
  <c r="K18" i="60"/>
  <c r="C19" i="60"/>
  <c r="E19" i="60"/>
  <c r="G19" i="60"/>
  <c r="I19" i="60"/>
  <c r="K19" i="60"/>
  <c r="C20" i="60"/>
  <c r="E20" i="60"/>
  <c r="G20" i="60"/>
  <c r="I20" i="60"/>
  <c r="K20" i="60"/>
  <c r="C21" i="60"/>
  <c r="E21" i="60"/>
  <c r="G21" i="60"/>
  <c r="I21" i="60"/>
  <c r="K21" i="60"/>
  <c r="C22" i="60"/>
  <c r="E22" i="60"/>
  <c r="G22" i="60"/>
  <c r="I22" i="60"/>
  <c r="K22" i="60"/>
  <c r="C23" i="60"/>
  <c r="E23" i="60"/>
  <c r="G23" i="60"/>
  <c r="I23" i="60"/>
  <c r="K23" i="60"/>
  <c r="C24" i="60"/>
  <c r="E24" i="60"/>
  <c r="G24" i="60"/>
  <c r="I24" i="60"/>
  <c r="K24" i="60"/>
  <c r="C25" i="60"/>
  <c r="E25" i="60"/>
  <c r="G25" i="60"/>
  <c r="I25" i="60"/>
  <c r="K25" i="60"/>
  <c r="C26" i="60"/>
  <c r="E26" i="60"/>
  <c r="G26" i="60"/>
  <c r="I26" i="60"/>
  <c r="K26" i="60"/>
  <c r="C27" i="60"/>
  <c r="E27" i="60"/>
  <c r="G27" i="60"/>
  <c r="I27" i="60"/>
  <c r="K27" i="60"/>
  <c r="C28" i="60"/>
  <c r="E28" i="60"/>
  <c r="G28" i="60"/>
  <c r="I28" i="60"/>
  <c r="K28" i="60"/>
  <c r="C29" i="60"/>
  <c r="E29" i="60"/>
  <c r="G29" i="60"/>
  <c r="I29" i="60"/>
  <c r="K29" i="60"/>
  <c r="C30" i="60"/>
  <c r="E30" i="60"/>
  <c r="G30" i="60"/>
  <c r="I30" i="60"/>
  <c r="K30" i="60"/>
  <c r="C31" i="60"/>
  <c r="E31" i="60"/>
  <c r="G31" i="60"/>
  <c r="I31" i="60"/>
  <c r="K31" i="60"/>
  <c r="C32" i="60"/>
  <c r="E32" i="60"/>
  <c r="G32" i="60"/>
  <c r="I32" i="60"/>
  <c r="K32" i="60"/>
  <c r="C33" i="60"/>
  <c r="E33" i="60"/>
  <c r="G33" i="60"/>
  <c r="I33" i="60"/>
  <c r="K33" i="60"/>
  <c r="C34" i="60"/>
  <c r="E34" i="60"/>
  <c r="G34" i="60"/>
  <c r="I34" i="60"/>
  <c r="K34" i="60"/>
  <c r="C35" i="60"/>
  <c r="E35" i="60"/>
  <c r="G35" i="60"/>
  <c r="I35" i="60"/>
  <c r="K35" i="60"/>
  <c r="C36" i="60"/>
  <c r="E36" i="60"/>
  <c r="G36" i="60"/>
  <c r="I36" i="60"/>
  <c r="K36" i="60"/>
  <c r="C37" i="60"/>
  <c r="E37" i="60"/>
  <c r="G37" i="60"/>
  <c r="I37" i="60"/>
  <c r="K37" i="60"/>
  <c r="C38" i="60"/>
  <c r="E38" i="60"/>
  <c r="G38" i="60"/>
  <c r="I38" i="60"/>
  <c r="K38" i="60"/>
  <c r="B39" i="60"/>
  <c r="D39" i="60"/>
  <c r="H39" i="60"/>
  <c r="J39" i="60"/>
  <c r="B40" i="60"/>
  <c r="D40" i="60"/>
  <c r="F40" i="60"/>
  <c r="H40" i="60"/>
  <c r="J40" i="60"/>
  <c r="B41" i="60"/>
  <c r="D41" i="60"/>
  <c r="F41" i="60"/>
  <c r="H41" i="60"/>
  <c r="J41" i="60"/>
  <c r="B42" i="60"/>
  <c r="D42" i="60"/>
  <c r="F42" i="60"/>
  <c r="H42" i="60"/>
  <c r="J42" i="60"/>
  <c r="A5" i="41"/>
  <c r="B5" i="41"/>
  <c r="A6" i="41"/>
  <c r="F9" i="41"/>
  <c r="G9" i="41" s="1"/>
  <c r="D10" i="41"/>
  <c r="E10" i="41" s="1"/>
  <c r="F10" i="41"/>
  <c r="G10" i="41" s="1"/>
  <c r="F11" i="41"/>
  <c r="G11" i="41" s="1"/>
  <c r="D13" i="41"/>
  <c r="E13" i="41" s="1"/>
  <c r="D14" i="41"/>
  <c r="E14" i="41" s="1"/>
  <c r="F14" i="41"/>
  <c r="G14" i="41" s="1"/>
  <c r="F15" i="41"/>
  <c r="G15" i="41" s="1"/>
  <c r="D15" i="41"/>
  <c r="E15" i="41" s="1"/>
  <c r="F16" i="41"/>
  <c r="G16" i="41" s="1"/>
  <c r="F18" i="41"/>
  <c r="G18" i="41" s="1"/>
  <c r="D18" i="41"/>
  <c r="E18" i="41" s="1"/>
  <c r="D21" i="41"/>
  <c r="E21" i="41" s="1"/>
  <c r="F21" i="41"/>
  <c r="G21" i="41" s="1"/>
  <c r="D22" i="41"/>
  <c r="E22" i="41" s="1"/>
  <c r="F22" i="41"/>
  <c r="G22" i="41" s="1"/>
  <c r="D23" i="41"/>
  <c r="E23" i="41" s="1"/>
  <c r="F23" i="41"/>
  <c r="G23" i="41" s="1"/>
  <c r="D24" i="41"/>
  <c r="E24" i="41" s="1"/>
  <c r="F24" i="41"/>
  <c r="G24" i="41" s="1"/>
  <c r="D25" i="41"/>
  <c r="E25" i="41" s="1"/>
  <c r="F25" i="41"/>
  <c r="G25" i="41" s="1"/>
  <c r="D26" i="41"/>
  <c r="E26" i="41" s="1"/>
  <c r="F26" i="41"/>
  <c r="G26" i="41" s="1"/>
  <c r="D27" i="41"/>
  <c r="E27" i="41" s="1"/>
  <c r="F27" i="41"/>
  <c r="G27" i="41" s="1"/>
  <c r="D28" i="41"/>
  <c r="E28" i="41" s="1"/>
  <c r="F28" i="41"/>
  <c r="G28" i="41" s="1"/>
  <c r="D29" i="41"/>
  <c r="E29" i="41" s="1"/>
  <c r="F29" i="41"/>
  <c r="G29" i="41" s="1"/>
  <c r="D30" i="41"/>
  <c r="E30" i="41" s="1"/>
  <c r="F30" i="41"/>
  <c r="G30" i="41" s="1"/>
  <c r="D34" i="41"/>
  <c r="E34" i="41" s="1"/>
  <c r="F34" i="41"/>
  <c r="G34" i="41" s="1"/>
  <c r="D35" i="41"/>
  <c r="E35" i="41" s="1"/>
  <c r="F35" i="41"/>
  <c r="G35" i="41" s="1"/>
  <c r="D36" i="41"/>
  <c r="E36" i="41" s="1"/>
  <c r="F36" i="41"/>
  <c r="G36" i="41" s="1"/>
  <c r="D37" i="41"/>
  <c r="E37" i="41" s="1"/>
  <c r="F37" i="41"/>
  <c r="G37" i="41" s="1"/>
  <c r="D38" i="41"/>
  <c r="E38" i="41" s="1"/>
  <c r="F38" i="41"/>
  <c r="G38" i="41" s="1"/>
  <c r="D39" i="41"/>
  <c r="E39" i="41" s="1"/>
  <c r="F39" i="41"/>
  <c r="G39" i="41" s="1"/>
  <c r="D40" i="41"/>
  <c r="E40" i="41" s="1"/>
  <c r="F40" i="41"/>
  <c r="G40" i="41" s="1"/>
  <c r="D41" i="41"/>
  <c r="E41" i="41" s="1"/>
  <c r="F41" i="41"/>
  <c r="G41" i="41" s="1"/>
  <c r="D42" i="41"/>
  <c r="E42" i="41" s="1"/>
  <c r="F42" i="41"/>
  <c r="G42" i="41" s="1"/>
  <c r="I45" i="41"/>
  <c r="J45" i="41"/>
  <c r="A5" i="40"/>
  <c r="B5" i="40"/>
  <c r="A6" i="40"/>
  <c r="D9" i="40"/>
  <c r="E9" i="40" s="1"/>
  <c r="F9" i="40"/>
  <c r="G9" i="40" s="1"/>
  <c r="D10" i="40"/>
  <c r="E10" i="40" s="1"/>
  <c r="F10" i="40"/>
  <c r="G10" i="40" s="1"/>
  <c r="D11" i="40"/>
  <c r="E11" i="40" s="1"/>
  <c r="F11" i="40"/>
  <c r="G11" i="40" s="1"/>
  <c r="D12" i="40"/>
  <c r="E12" i="40" s="1"/>
  <c r="F12" i="40"/>
  <c r="G12" i="40" s="1"/>
  <c r="D13" i="40"/>
  <c r="E13" i="40" s="1"/>
  <c r="F13" i="40"/>
  <c r="G13" i="40" s="1"/>
  <c r="D14" i="40"/>
  <c r="E14" i="40" s="1"/>
  <c r="F14" i="40"/>
  <c r="G14" i="40" s="1"/>
  <c r="D15" i="40"/>
  <c r="E15" i="40" s="1"/>
  <c r="F15" i="40"/>
  <c r="G15" i="40" s="1"/>
  <c r="D16" i="40"/>
  <c r="E16" i="40" s="1"/>
  <c r="F16" i="40"/>
  <c r="G16" i="40" s="1"/>
  <c r="D17" i="40"/>
  <c r="E17" i="40" s="1"/>
  <c r="F17" i="40"/>
  <c r="G17" i="40" s="1"/>
  <c r="D20" i="40"/>
  <c r="E20" i="40" s="1"/>
  <c r="F20" i="40"/>
  <c r="G20" i="40" s="1"/>
  <c r="D21" i="40"/>
  <c r="E21" i="40" s="1"/>
  <c r="F21" i="40"/>
  <c r="G21" i="40" s="1"/>
  <c r="D22" i="40"/>
  <c r="E22" i="40" s="1"/>
  <c r="F22" i="40"/>
  <c r="G22" i="40" s="1"/>
  <c r="D23" i="40"/>
  <c r="E23" i="40" s="1"/>
  <c r="F23" i="40"/>
  <c r="G23" i="40" s="1"/>
  <c r="D24" i="40"/>
  <c r="E24" i="40" s="1"/>
  <c r="F24" i="40"/>
  <c r="G24" i="40" s="1"/>
  <c r="D25" i="40"/>
  <c r="E25" i="40" s="1"/>
  <c r="F25" i="40"/>
  <c r="G25" i="40" s="1"/>
  <c r="D26" i="40"/>
  <c r="E26" i="40" s="1"/>
  <c r="F26" i="40"/>
  <c r="G26" i="40" s="1"/>
  <c r="D27" i="40"/>
  <c r="E27" i="40" s="1"/>
  <c r="F27" i="40"/>
  <c r="G27" i="40" s="1"/>
  <c r="D28" i="40"/>
  <c r="E28" i="40" s="1"/>
  <c r="F28" i="40"/>
  <c r="G28" i="40" s="1"/>
  <c r="D31" i="40"/>
  <c r="E31" i="40" s="1"/>
  <c r="F31" i="40"/>
  <c r="G31" i="40" s="1"/>
  <c r="D32" i="40"/>
  <c r="E32" i="40" s="1"/>
  <c r="F32" i="40"/>
  <c r="G32" i="40" s="1"/>
  <c r="D33" i="40"/>
  <c r="E33" i="40" s="1"/>
  <c r="F33" i="40"/>
  <c r="G33" i="40" s="1"/>
  <c r="D34" i="40"/>
  <c r="E34" i="40" s="1"/>
  <c r="F34" i="40"/>
  <c r="G34" i="40" s="1"/>
  <c r="D35" i="40"/>
  <c r="E35" i="40" s="1"/>
  <c r="F35" i="40"/>
  <c r="G35" i="40" s="1"/>
  <c r="D36" i="40"/>
  <c r="E36" i="40" s="1"/>
  <c r="F36" i="40"/>
  <c r="G36" i="40" s="1"/>
  <c r="D37" i="40"/>
  <c r="E37" i="40" s="1"/>
  <c r="F37" i="40"/>
  <c r="G37" i="40" s="1"/>
  <c r="D38" i="40"/>
  <c r="E38" i="40" s="1"/>
  <c r="F38" i="40"/>
  <c r="G38" i="40" s="1"/>
  <c r="D39" i="40"/>
  <c r="E39" i="40" s="1"/>
  <c r="F39" i="40"/>
  <c r="G39" i="40" s="1"/>
  <c r="B42" i="40"/>
  <c r="I42" i="40"/>
  <c r="J42" i="40"/>
  <c r="A5" i="39"/>
  <c r="B5" i="39"/>
  <c r="A6" i="39"/>
  <c r="F10" i="39"/>
  <c r="G10" i="39" s="1"/>
  <c r="D10" i="39"/>
  <c r="E10" i="39" s="1"/>
  <c r="F11" i="39"/>
  <c r="G11" i="39" s="1"/>
  <c r="F12" i="39"/>
  <c r="G12" i="39" s="1"/>
  <c r="D12" i="39"/>
  <c r="E12" i="39" s="1"/>
  <c r="F13" i="39"/>
  <c r="G13" i="39" s="1"/>
  <c r="F14" i="39"/>
  <c r="G14" i="39" s="1"/>
  <c r="D14" i="39"/>
  <c r="E14" i="39" s="1"/>
  <c r="F15" i="39"/>
  <c r="G15" i="39" s="1"/>
  <c r="F16" i="39"/>
  <c r="G16" i="39" s="1"/>
  <c r="D16" i="39"/>
  <c r="E16" i="39" s="1"/>
  <c r="F17" i="39"/>
  <c r="G17" i="39" s="1"/>
  <c r="D20" i="39"/>
  <c r="E20" i="39" s="1"/>
  <c r="F20" i="39"/>
  <c r="G20" i="39" s="1"/>
  <c r="D21" i="39"/>
  <c r="E21" i="39" s="1"/>
  <c r="F21" i="39"/>
  <c r="G21" i="39" s="1"/>
  <c r="D22" i="39"/>
  <c r="E22" i="39" s="1"/>
  <c r="F22" i="39"/>
  <c r="G22" i="39" s="1"/>
  <c r="D23" i="39"/>
  <c r="E23" i="39" s="1"/>
  <c r="F23" i="39"/>
  <c r="G23" i="39" s="1"/>
  <c r="D24" i="39"/>
  <c r="E24" i="39" s="1"/>
  <c r="F24" i="39"/>
  <c r="G24" i="39" s="1"/>
  <c r="D25" i="39"/>
  <c r="E25" i="39" s="1"/>
  <c r="F25" i="39"/>
  <c r="G25" i="39" s="1"/>
  <c r="D26" i="39"/>
  <c r="E26" i="39" s="1"/>
  <c r="F26" i="39"/>
  <c r="G26" i="39" s="1"/>
  <c r="D27" i="39"/>
  <c r="E27" i="39" s="1"/>
  <c r="F27" i="39"/>
  <c r="G27" i="39" s="1"/>
  <c r="D28" i="39"/>
  <c r="E28" i="39" s="1"/>
  <c r="F28" i="39"/>
  <c r="G28" i="39" s="1"/>
  <c r="D31" i="39"/>
  <c r="E31" i="39" s="1"/>
  <c r="F31" i="39"/>
  <c r="G31" i="39" s="1"/>
  <c r="D32" i="39"/>
  <c r="E32" i="39" s="1"/>
  <c r="F32" i="39"/>
  <c r="G32" i="39" s="1"/>
  <c r="D33" i="39"/>
  <c r="E33" i="39" s="1"/>
  <c r="F33" i="39"/>
  <c r="G33" i="39" s="1"/>
  <c r="D34" i="39"/>
  <c r="E34" i="39" s="1"/>
  <c r="F34" i="39"/>
  <c r="G34" i="39" s="1"/>
  <c r="D35" i="39"/>
  <c r="E35" i="39" s="1"/>
  <c r="F35" i="39"/>
  <c r="G35" i="39" s="1"/>
  <c r="D36" i="39"/>
  <c r="E36" i="39" s="1"/>
  <c r="F36" i="39"/>
  <c r="G36" i="39" s="1"/>
  <c r="D37" i="39"/>
  <c r="E37" i="39" s="1"/>
  <c r="F37" i="39"/>
  <c r="G37" i="39" s="1"/>
  <c r="D38" i="39"/>
  <c r="E38" i="39" s="1"/>
  <c r="F38" i="39"/>
  <c r="G38" i="39" s="1"/>
  <c r="D39" i="39"/>
  <c r="E39" i="39" s="1"/>
  <c r="F39" i="39"/>
  <c r="G39" i="39" s="1"/>
  <c r="I42" i="39"/>
  <c r="J42" i="39"/>
  <c r="A5" i="37"/>
  <c r="B5" i="37"/>
  <c r="A6" i="37"/>
  <c r="A5" i="36"/>
  <c r="B5" i="36"/>
  <c r="A6" i="36"/>
  <c r="C35" i="36"/>
  <c r="B36" i="36"/>
  <c r="C36" i="36"/>
  <c r="B37" i="36"/>
  <c r="C37" i="36"/>
  <c r="B38" i="36"/>
  <c r="C38" i="36"/>
  <c r="B39" i="36"/>
  <c r="C39" i="36"/>
  <c r="B40" i="36"/>
  <c r="C40" i="36"/>
  <c r="B41" i="36"/>
  <c r="C41" i="36"/>
  <c r="B42" i="36"/>
  <c r="C42" i="36"/>
  <c r="B43" i="36"/>
  <c r="A5" i="34"/>
  <c r="B5" i="34"/>
  <c r="A6" i="34"/>
  <c r="C35" i="34"/>
  <c r="C36" i="34"/>
  <c r="B36" i="34"/>
  <c r="C37" i="34"/>
  <c r="B37" i="34"/>
  <c r="C38" i="34"/>
  <c r="B38" i="34"/>
  <c r="C39" i="34"/>
  <c r="B39" i="34"/>
  <c r="C40" i="34"/>
  <c r="B40" i="34"/>
  <c r="C41" i="34"/>
  <c r="B41" i="34"/>
  <c r="C42" i="34"/>
  <c r="B42" i="34"/>
  <c r="C43" i="34"/>
  <c r="B43" i="34"/>
  <c r="A5" i="35"/>
  <c r="B5" i="35"/>
  <c r="A6" i="35"/>
  <c r="A5" i="33"/>
  <c r="B5" i="33"/>
  <c r="A6" i="33"/>
  <c r="D9" i="33"/>
  <c r="E9" i="33" s="1"/>
  <c r="F9" i="33"/>
  <c r="G9" i="33" s="1"/>
  <c r="D10" i="33"/>
  <c r="E10" i="33" s="1"/>
  <c r="F10" i="33"/>
  <c r="G10" i="33" s="1"/>
  <c r="D11" i="33"/>
  <c r="E11" i="33" s="1"/>
  <c r="F11" i="33"/>
  <c r="G11" i="33" s="1"/>
  <c r="D12" i="33"/>
  <c r="E12" i="33" s="1"/>
  <c r="F12" i="33"/>
  <c r="G12" i="33" s="1"/>
  <c r="D13" i="33"/>
  <c r="E13" i="33" s="1"/>
  <c r="F13" i="33"/>
  <c r="G13" i="33" s="1"/>
  <c r="D14" i="33"/>
  <c r="E14" i="33" s="1"/>
  <c r="F14" i="33"/>
  <c r="G14" i="33" s="1"/>
  <c r="D15" i="33"/>
  <c r="E15" i="33" s="1"/>
  <c r="G15" i="33"/>
  <c r="D16" i="33"/>
  <c r="E16" i="33" s="1"/>
  <c r="G16" i="33"/>
  <c r="D17" i="33"/>
  <c r="E17" i="33" s="1"/>
  <c r="F17" i="33"/>
  <c r="G17" i="33" s="1"/>
  <c r="D18" i="33"/>
  <c r="E18" i="33" s="1"/>
  <c r="F18" i="33"/>
  <c r="G18" i="33" s="1"/>
  <c r="D19" i="33"/>
  <c r="E19" i="33" s="1"/>
  <c r="F19" i="33"/>
  <c r="G19" i="33" s="1"/>
  <c r="D20" i="33"/>
  <c r="E20" i="33" s="1"/>
  <c r="F20" i="33"/>
  <c r="G20" i="33" s="1"/>
  <c r="B21" i="33"/>
  <c r="C10" i="33" s="1"/>
  <c r="A5" i="32"/>
  <c r="B5" i="32"/>
  <c r="A6" i="32"/>
  <c r="C9" i="32"/>
  <c r="D9" i="32"/>
  <c r="E9" i="32" s="1"/>
  <c r="F9" i="32"/>
  <c r="G9" i="32" s="1"/>
  <c r="C10" i="32"/>
  <c r="D10" i="32"/>
  <c r="E10" i="32" s="1"/>
  <c r="F10" i="32"/>
  <c r="G10" i="32" s="1"/>
  <c r="C11" i="32"/>
  <c r="D11" i="32"/>
  <c r="E11" i="32" s="1"/>
  <c r="F11" i="32"/>
  <c r="G11" i="32" s="1"/>
  <c r="C12" i="32"/>
  <c r="D12" i="32"/>
  <c r="E12" i="32" s="1"/>
  <c r="F12" i="32"/>
  <c r="G12" i="32" s="1"/>
  <c r="C13" i="32"/>
  <c r="D13" i="32"/>
  <c r="E13" i="32" s="1"/>
  <c r="F13" i="32"/>
  <c r="G13" i="32" s="1"/>
  <c r="C14" i="32"/>
  <c r="D14" i="32"/>
  <c r="E14" i="32" s="1"/>
  <c r="F14" i="32"/>
  <c r="G14" i="32" s="1"/>
  <c r="C15" i="32"/>
  <c r="D15" i="32"/>
  <c r="E15" i="32" s="1"/>
  <c r="F15" i="32"/>
  <c r="G15" i="32" s="1"/>
  <c r="C16" i="32"/>
  <c r="D16" i="32"/>
  <c r="E16" i="32" s="1"/>
  <c r="F16" i="32"/>
  <c r="G16" i="32" s="1"/>
  <c r="C17" i="32"/>
  <c r="D17" i="32"/>
  <c r="E17" i="32" s="1"/>
  <c r="F17" i="32"/>
  <c r="G17" i="32" s="1"/>
  <c r="C18" i="32"/>
  <c r="D18" i="32"/>
  <c r="E18" i="32" s="1"/>
  <c r="F18" i="32"/>
  <c r="G18" i="32" s="1"/>
  <c r="C19" i="32"/>
  <c r="D19" i="32"/>
  <c r="E19" i="32" s="1"/>
  <c r="F19" i="32"/>
  <c r="G19" i="32" s="1"/>
  <c r="C20" i="32"/>
  <c r="D20" i="32"/>
  <c r="E20" i="32" s="1"/>
  <c r="F20" i="32"/>
  <c r="G20" i="32" s="1"/>
  <c r="C21" i="32"/>
  <c r="D21" i="32"/>
  <c r="E21" i="32" s="1"/>
  <c r="F21" i="32"/>
  <c r="G21" i="32" s="1"/>
  <c r="C22" i="32"/>
  <c r="D22" i="32"/>
  <c r="E22" i="32" s="1"/>
  <c r="F22" i="32"/>
  <c r="G22" i="32" s="1"/>
  <c r="C23" i="32"/>
  <c r="D23" i="32"/>
  <c r="E23" i="32" s="1"/>
  <c r="F23" i="32"/>
  <c r="G23" i="32" s="1"/>
  <c r="C24" i="32"/>
  <c r="D24" i="32"/>
  <c r="E24" i="32" s="1"/>
  <c r="F24" i="32"/>
  <c r="G24" i="32" s="1"/>
  <c r="C25" i="32"/>
  <c r="D25" i="32"/>
  <c r="E25" i="32" s="1"/>
  <c r="F25" i="32"/>
  <c r="G25" i="32" s="1"/>
  <c r="C26" i="32"/>
  <c r="D26" i="32"/>
  <c r="E26" i="32" s="1"/>
  <c r="F26" i="32"/>
  <c r="G26" i="32" s="1"/>
  <c r="C27" i="32"/>
  <c r="D27" i="32"/>
  <c r="E27" i="32" s="1"/>
  <c r="F27" i="32"/>
  <c r="G27" i="32" s="1"/>
  <c r="C28" i="32"/>
  <c r="D28" i="32"/>
  <c r="E28" i="32" s="1"/>
  <c r="F28" i="32"/>
  <c r="G28" i="32" s="1"/>
  <c r="C29" i="32"/>
  <c r="D29" i="32"/>
  <c r="E29" i="32" s="1"/>
  <c r="F29" i="32"/>
  <c r="G29" i="32" s="1"/>
  <c r="C30" i="32"/>
  <c r="D30" i="32"/>
  <c r="E30" i="32" s="1"/>
  <c r="F30" i="32"/>
  <c r="G30" i="32" s="1"/>
  <c r="C31" i="32"/>
  <c r="D31" i="32"/>
  <c r="E31" i="32" s="1"/>
  <c r="F31" i="32"/>
  <c r="G31" i="32" s="1"/>
  <c r="C32" i="32"/>
  <c r="D32" i="32"/>
  <c r="E32" i="32" s="1"/>
  <c r="F32" i="32"/>
  <c r="G32" i="32" s="1"/>
  <c r="C33" i="32"/>
  <c r="D33" i="32"/>
  <c r="E33" i="32" s="1"/>
  <c r="F33" i="32"/>
  <c r="G33" i="32" s="1"/>
  <c r="C34" i="32"/>
  <c r="D34" i="32"/>
  <c r="E34" i="32" s="1"/>
  <c r="F34" i="32"/>
  <c r="G34" i="32" s="1"/>
  <c r="C35" i="32"/>
  <c r="D35" i="32"/>
  <c r="E35" i="32" s="1"/>
  <c r="F35" i="32"/>
  <c r="G35" i="32" s="1"/>
  <c r="C36" i="32"/>
  <c r="D36" i="32"/>
  <c r="E36" i="32" s="1"/>
  <c r="F36" i="32"/>
  <c r="G36" i="32" s="1"/>
  <c r="C37" i="32"/>
  <c r="D37" i="32"/>
  <c r="E37" i="32" s="1"/>
  <c r="F37" i="32"/>
  <c r="G37" i="32" s="1"/>
  <c r="C38" i="32"/>
  <c r="D38" i="32"/>
  <c r="E38" i="32" s="1"/>
  <c r="F38" i="32"/>
  <c r="G38" i="32" s="1"/>
  <c r="C41" i="32"/>
  <c r="D41" i="32"/>
  <c r="E41" i="32" s="1"/>
  <c r="F41" i="32"/>
  <c r="G41" i="32" s="1"/>
  <c r="C42" i="32"/>
  <c r="D42" i="32"/>
  <c r="E42" i="32" s="1"/>
  <c r="F42" i="32"/>
  <c r="G42" i="32" s="1"/>
  <c r="A5" i="30"/>
  <c r="B5" i="30"/>
  <c r="A6" i="30"/>
  <c r="B35" i="30"/>
  <c r="C35" i="30"/>
  <c r="B36" i="30"/>
  <c r="C36" i="30"/>
  <c r="B37" i="30"/>
  <c r="C37" i="30"/>
  <c r="B38" i="30"/>
  <c r="C38" i="30"/>
  <c r="B39" i="30"/>
  <c r="C39" i="30"/>
  <c r="A5" i="29"/>
  <c r="B5" i="29"/>
  <c r="A6" i="29"/>
  <c r="B35" i="29"/>
  <c r="C35" i="29"/>
  <c r="B36" i="29"/>
  <c r="C36" i="29"/>
  <c r="B37" i="29"/>
  <c r="B38" i="29"/>
  <c r="C38" i="29"/>
  <c r="B39" i="29"/>
  <c r="C39" i="29"/>
  <c r="A5" i="25"/>
  <c r="B5" i="25"/>
  <c r="A6" i="25"/>
  <c r="A5" i="53"/>
  <c r="B5" i="53"/>
  <c r="A6" i="53"/>
  <c r="A5" i="8"/>
  <c r="A6" i="8"/>
  <c r="A5" i="13"/>
  <c r="A6" i="13"/>
  <c r="A5" i="65"/>
  <c r="A6" i="65"/>
  <c r="D8" i="65"/>
  <c r="D9" i="65"/>
  <c r="D10" i="65"/>
  <c r="D11" i="65"/>
  <c r="D12" i="65"/>
  <c r="D13" i="65"/>
  <c r="D14" i="65"/>
  <c r="D15" i="65"/>
  <c r="D16" i="65"/>
  <c r="D17" i="65"/>
  <c r="D18" i="65"/>
  <c r="D19" i="65"/>
  <c r="D20" i="65"/>
  <c r="D21" i="65"/>
  <c r="D22" i="65"/>
  <c r="D23" i="65"/>
  <c r="D24" i="65"/>
  <c r="D25" i="65"/>
  <c r="D26" i="65"/>
  <c r="D27" i="65"/>
  <c r="D28" i="65"/>
  <c r="D29" i="65"/>
  <c r="D30" i="65"/>
  <c r="D31" i="65"/>
  <c r="D32" i="65"/>
  <c r="D33" i="65"/>
  <c r="D34" i="65"/>
  <c r="D35" i="65"/>
  <c r="D36" i="65"/>
  <c r="D37" i="65"/>
  <c r="D41" i="65"/>
  <c r="A5" i="64"/>
  <c r="A6" i="64"/>
  <c r="D8" i="64"/>
  <c r="D9" i="64"/>
  <c r="D10" i="64"/>
  <c r="D11" i="64"/>
  <c r="D12" i="64"/>
  <c r="D13" i="64"/>
  <c r="D14" i="64"/>
  <c r="D15" i="64"/>
  <c r="D16" i="64"/>
  <c r="D17" i="64"/>
  <c r="D18" i="64"/>
  <c r="D19" i="64"/>
  <c r="D20" i="64"/>
  <c r="D21" i="64"/>
  <c r="D22" i="64"/>
  <c r="D23" i="64"/>
  <c r="D24" i="64"/>
  <c r="D25" i="64"/>
  <c r="D26" i="64"/>
  <c r="D27" i="64"/>
  <c r="D28" i="64"/>
  <c r="D29" i="64"/>
  <c r="D30" i="64"/>
  <c r="D31" i="64"/>
  <c r="D32" i="64"/>
  <c r="D33" i="64"/>
  <c r="D34" i="64"/>
  <c r="D35" i="64"/>
  <c r="D36" i="64"/>
  <c r="D37" i="64"/>
  <c r="D41" i="64"/>
  <c r="A5" i="63"/>
  <c r="A6" i="63"/>
  <c r="A5" i="62"/>
  <c r="A6" i="62"/>
  <c r="A5" i="12"/>
  <c r="B5" i="12"/>
  <c r="A6" i="12"/>
  <c r="A5" i="11"/>
  <c r="B5" i="11"/>
  <c r="A6" i="11"/>
  <c r="A5" i="10"/>
  <c r="B5" i="10"/>
  <c r="A6" i="10"/>
  <c r="B35" i="10"/>
  <c r="C35" i="10"/>
  <c r="D35" i="10"/>
  <c r="B36" i="10"/>
  <c r="C36" i="10"/>
  <c r="B37" i="10"/>
  <c r="C37" i="10"/>
  <c r="B38" i="10"/>
  <c r="C38" i="10"/>
  <c r="B39" i="10"/>
  <c r="C39" i="10"/>
  <c r="B40" i="10"/>
  <c r="C40" i="10"/>
  <c r="B41" i="10"/>
  <c r="C41" i="10"/>
  <c r="B42" i="10"/>
  <c r="C42" i="10"/>
  <c r="A5" i="9"/>
  <c r="B5" i="9"/>
  <c r="A6" i="9"/>
  <c r="A5" i="6"/>
  <c r="B5" i="6"/>
  <c r="A5" i="5"/>
  <c r="B5" i="5"/>
  <c r="A6" i="5"/>
  <c r="A5" i="7"/>
  <c r="B5" i="7"/>
  <c r="A6" i="7"/>
  <c r="A5" i="4"/>
  <c r="B5" i="4"/>
  <c r="A6" i="4"/>
  <c r="A5" i="3"/>
  <c r="B5" i="3"/>
  <c r="A6" i="3"/>
  <c r="A5" i="2"/>
  <c r="B5" i="2"/>
  <c r="A6" i="2"/>
  <c r="B42" i="39"/>
  <c r="D17" i="41"/>
  <c r="E17" i="41" s="1"/>
  <c r="F17" i="41"/>
  <c r="G17" i="41" s="1"/>
  <c r="F12" i="41"/>
  <c r="G12" i="41" s="1"/>
  <c r="D12" i="41"/>
  <c r="E12" i="41" s="1"/>
  <c r="D17" i="39"/>
  <c r="E17" i="39" s="1"/>
  <c r="D15" i="39"/>
  <c r="E15" i="39" s="1"/>
  <c r="D13" i="39"/>
  <c r="E13" i="39" s="1"/>
  <c r="E11" i="39"/>
  <c r="D16" i="41"/>
  <c r="E16" i="41" s="1"/>
  <c r="D9" i="41"/>
  <c r="E9" i="41" s="1"/>
  <c r="B45" i="41"/>
  <c r="F9" i="48"/>
  <c r="G9" i="48" s="1"/>
  <c r="C12" i="55"/>
  <c r="C10" i="55"/>
  <c r="C13" i="55"/>
  <c r="D15" i="55"/>
  <c r="C13" i="54"/>
  <c r="F13" i="41"/>
  <c r="G13" i="41" s="1"/>
  <c r="D11" i="41"/>
  <c r="E11" i="41" s="1"/>
  <c r="D40" i="10" l="1"/>
  <c r="D36" i="10"/>
  <c r="D39" i="10"/>
  <c r="D42" i="10"/>
  <c r="D38" i="10"/>
  <c r="D41" i="10"/>
  <c r="D37" i="10"/>
  <c r="C16" i="33"/>
  <c r="C38" i="44"/>
  <c r="C46" i="44"/>
  <c r="D9" i="48"/>
  <c r="E9" i="48" s="1"/>
  <c r="K41" i="60"/>
  <c r="C41" i="60"/>
  <c r="F14" i="48"/>
  <c r="G14" i="48" s="1"/>
  <c r="C10" i="54"/>
  <c r="C18" i="33"/>
  <c r="C9" i="33"/>
  <c r="C19" i="33"/>
  <c r="E15" i="54"/>
  <c r="F15" i="54" s="1"/>
  <c r="C12" i="33"/>
  <c r="K40" i="60"/>
  <c r="C40" i="60"/>
  <c r="F10" i="49"/>
  <c r="G10" i="49" s="1"/>
  <c r="C20" i="49"/>
  <c r="C12" i="54"/>
  <c r="D15" i="54"/>
  <c r="B43" i="60"/>
  <c r="G41" i="60"/>
  <c r="I40" i="60"/>
  <c r="E40" i="60"/>
  <c r="F43" i="60"/>
  <c r="H43" i="60"/>
  <c r="I41" i="60"/>
  <c r="B35" i="34"/>
  <c r="C13" i="33"/>
  <c r="C17" i="33"/>
  <c r="F21" i="33"/>
  <c r="G21" i="33" s="1"/>
  <c r="D21" i="33"/>
  <c r="E21" i="33" s="1"/>
  <c r="C15" i="33"/>
  <c r="C11" i="33"/>
  <c r="C21" i="33"/>
  <c r="C20" i="33"/>
  <c r="C14" i="33"/>
  <c r="E39" i="60"/>
  <c r="C39" i="60"/>
  <c r="C9" i="39"/>
  <c r="C9" i="54"/>
  <c r="C14" i="54"/>
  <c r="K42" i="60"/>
  <c r="C42" i="60"/>
  <c r="E41" i="60"/>
  <c r="E15" i="55"/>
  <c r="F15" i="55" s="1"/>
  <c r="C11" i="55"/>
  <c r="C23" i="49"/>
  <c r="C22" i="49"/>
  <c r="C26" i="49"/>
  <c r="C25" i="49"/>
  <c r="C21" i="49"/>
  <c r="D10" i="49"/>
  <c r="E10" i="49" s="1"/>
  <c r="C24" i="49"/>
  <c r="J43" i="60"/>
  <c r="I39" i="60"/>
  <c r="D43" i="60"/>
  <c r="K39" i="60"/>
  <c r="G39" i="60"/>
  <c r="I42" i="60"/>
  <c r="G42" i="60"/>
  <c r="E42" i="60"/>
  <c r="G40" i="60"/>
  <c r="C33" i="41" l="1"/>
  <c r="C13" i="40"/>
  <c r="C27" i="39"/>
  <c r="C39" i="41"/>
  <c r="C40" i="41"/>
  <c r="C43" i="60"/>
  <c r="C23" i="39"/>
  <c r="C25" i="39"/>
  <c r="C28" i="41"/>
  <c r="C30" i="41"/>
  <c r="C32" i="40"/>
  <c r="C31" i="40"/>
  <c r="C9" i="41"/>
  <c r="E43" i="60"/>
  <c r="C24" i="40"/>
  <c r="C25" i="40"/>
  <c r="C14" i="39"/>
  <c r="C15" i="54"/>
  <c r="C10" i="41"/>
  <c r="C26" i="39"/>
  <c r="C42" i="41"/>
  <c r="C34" i="41"/>
  <c r="C22" i="40"/>
  <c r="C38" i="39"/>
  <c r="I43" i="60"/>
  <c r="D38" i="64"/>
  <c r="C36" i="39"/>
  <c r="C16" i="39"/>
  <c r="C11" i="40"/>
  <c r="C37" i="41"/>
  <c r="C9" i="40"/>
  <c r="C18" i="41"/>
  <c r="C16" i="40"/>
  <c r="C29" i="41"/>
  <c r="C23" i="41"/>
  <c r="C13" i="41"/>
  <c r="C12" i="40"/>
  <c r="C41" i="41"/>
  <c r="C35" i="39"/>
  <c r="C31" i="39"/>
  <c r="C15" i="39"/>
  <c r="C14" i="40"/>
  <c r="C23" i="40"/>
  <c r="C27" i="40"/>
  <c r="C17" i="41"/>
  <c r="C28" i="39"/>
  <c r="C33" i="40"/>
  <c r="C11" i="39"/>
  <c r="C21" i="40"/>
  <c r="C27" i="41"/>
  <c r="C21" i="39"/>
  <c r="C13" i="39"/>
  <c r="C16" i="41"/>
  <c r="C26" i="41"/>
  <c r="C35" i="40"/>
  <c r="C25" i="41"/>
  <c r="C37" i="40"/>
  <c r="C36" i="41"/>
  <c r="C28" i="40"/>
  <c r="C22" i="39"/>
  <c r="C14" i="41"/>
  <c r="C33" i="39"/>
  <c r="C17" i="39"/>
  <c r="C15" i="41"/>
  <c r="C39" i="40"/>
  <c r="C15" i="40"/>
  <c r="C39" i="39"/>
  <c r="C34" i="40"/>
  <c r="C11" i="41"/>
  <c r="G43" i="60"/>
  <c r="C37" i="39"/>
  <c r="C24" i="39"/>
  <c r="C26" i="40"/>
  <c r="C34" i="39"/>
  <c r="C38" i="41"/>
  <c r="C12" i="39"/>
  <c r="C17" i="40"/>
  <c r="C10" i="39"/>
  <c r="C10" i="40"/>
  <c r="C32" i="39"/>
  <c r="C36" i="40"/>
  <c r="C38" i="40"/>
  <c r="C35" i="41"/>
  <c r="C22" i="41"/>
  <c r="C20" i="39"/>
  <c r="C20" i="40"/>
  <c r="C12" i="41"/>
  <c r="C24" i="41"/>
  <c r="C21" i="41"/>
  <c r="K43" i="60"/>
  <c r="F39" i="32"/>
  <c r="G39" i="32" s="1"/>
  <c r="D39" i="32"/>
  <c r="E39" i="32" s="1"/>
  <c r="C39" i="32"/>
  <c r="C15" i="55"/>
  <c r="D39" i="45"/>
  <c r="E39" i="45" s="1"/>
  <c r="F39" i="45"/>
  <c r="G39" i="45" s="1"/>
  <c r="C45" i="44"/>
  <c r="C15" i="48"/>
  <c r="C41" i="44"/>
  <c r="C17" i="44"/>
  <c r="C24" i="48"/>
  <c r="C14" i="44"/>
  <c r="C42" i="44"/>
  <c r="C12" i="48"/>
  <c r="C14" i="48"/>
  <c r="C35" i="44"/>
  <c r="C11" i="48"/>
  <c r="C49" i="44"/>
  <c r="C33" i="44"/>
  <c r="C19" i="48"/>
  <c r="C43" i="44"/>
  <c r="C15" i="44"/>
  <c r="C27" i="48"/>
  <c r="C21" i="44"/>
  <c r="C27" i="44"/>
  <c r="C30" i="48"/>
  <c r="C29" i="44"/>
  <c r="C10" i="49"/>
  <c r="C36" i="44"/>
  <c r="C29" i="48"/>
  <c r="C17" i="48"/>
  <c r="C40" i="44"/>
  <c r="C9" i="48"/>
  <c r="C37" i="44"/>
  <c r="C47" i="44"/>
  <c r="C20" i="48"/>
  <c r="C34" i="44"/>
  <c r="C30" i="44"/>
  <c r="C23" i="48"/>
  <c r="C10" i="48"/>
  <c r="C25" i="48"/>
  <c r="C28" i="48"/>
  <c r="C10" i="44"/>
  <c r="C23" i="44"/>
  <c r="C32" i="44"/>
  <c r="C31" i="48"/>
  <c r="C18" i="44"/>
  <c r="C25" i="44"/>
  <c r="E39" i="43"/>
  <c r="F39" i="43" s="1"/>
  <c r="C13" i="48"/>
  <c r="C48" i="44"/>
  <c r="C22" i="44"/>
  <c r="C31" i="44"/>
  <c r="C44" i="44"/>
  <c r="C16" i="44"/>
  <c r="C26" i="44"/>
  <c r="C20" i="44"/>
  <c r="C24" i="44"/>
  <c r="C18" i="48"/>
  <c r="C16" i="48"/>
  <c r="C22" i="48"/>
  <c r="C39" i="43"/>
  <c r="D39" i="43" s="1"/>
  <c r="C21" i="48"/>
  <c r="C11" i="44"/>
  <c r="C39" i="45"/>
  <c r="D35" i="35" l="1"/>
  <c r="C35" i="35"/>
  <c r="D40" i="35"/>
  <c r="D39" i="35"/>
  <c r="D36" i="35"/>
  <c r="D38" i="35"/>
  <c r="D37" i="35"/>
  <c r="D41" i="35"/>
  <c r="G39" i="35"/>
  <c r="C39" i="35" s="1"/>
  <c r="G38" i="35"/>
  <c r="C38" i="35" s="1"/>
  <c r="G41" i="35"/>
  <c r="C41" i="35" s="1"/>
  <c r="G37" i="35"/>
  <c r="I42" i="35" s="1"/>
  <c r="G40" i="35"/>
  <c r="C40" i="35" s="1"/>
  <c r="G36" i="35"/>
  <c r="C36" i="35" s="1"/>
  <c r="F10" i="44"/>
  <c r="G10" i="44" s="1"/>
  <c r="D38" i="65"/>
  <c r="C37" i="35" l="1"/>
</calcChain>
</file>

<file path=xl/sharedStrings.xml><?xml version="1.0" encoding="utf-8"?>
<sst xmlns="http://schemas.openxmlformats.org/spreadsheetml/2006/main" count="2099" uniqueCount="462">
  <si>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</si>
  <si>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</si>
  <si>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</si>
  <si>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</si>
  <si>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</si>
  <si>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</si>
  <si>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</si>
  <si>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</si>
  <si>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</si>
  <si>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</si>
  <si>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</si>
  <si>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</si>
  <si>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</si>
  <si>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</si>
  <si>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</si>
  <si>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</si>
  <si>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</si>
  <si>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</si>
  <si>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</si>
  <si>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</si>
  <si>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</si>
  <si>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</si>
  <si>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</si>
  <si>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</si>
  <si>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</si>
  <si>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</si>
  <si>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</si>
  <si>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</si>
  <si>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</si>
  <si>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</si>
  <si>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</si>
  <si>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</si>
  <si>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</si>
  <si>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</si>
  <si>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</si>
  <si>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</si>
  <si>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</si>
  <si>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</si>
  <si>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</si>
  <si>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</si>
  <si>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</si>
  <si>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</si>
  <si>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Trimestre</t>
  </si>
  <si>
    <t>anterior</t>
  </si>
  <si>
    <t>Mateix trimestre</t>
  </si>
  <si>
    <t>any anterior</t>
  </si>
  <si>
    <t>Ocultar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</si>
  <si>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</si>
  <si>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</si>
  <si>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</si>
  <si>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</si>
  <si>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</si>
  <si>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</si>
  <si>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</si>
  <si>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</si>
  <si>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</si>
  <si>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</si>
  <si>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</si>
  <si>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</si>
  <si>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</si>
  <si>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</si>
  <si>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</si>
  <si>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</si>
  <si>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</si>
  <si>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</si>
  <si>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</si>
  <si>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</si>
  <si>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</si>
  <si>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</si>
  <si>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</si>
  <si>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</si>
  <si>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</si>
  <si>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</si>
  <si>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</si>
  <si>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</si>
  <si>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</si>
  <si>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</si>
  <si>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</si>
  <si>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</si>
  <si>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Zona Centre</t>
  </si>
  <si>
    <t>Zona Delta</t>
  </si>
  <si>
    <t>Zona Nord</t>
  </si>
  <si>
    <t>Zona Vall Baixa</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</si>
  <si>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</si>
  <si>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</si>
  <si>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</si>
  <si>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</si>
  <si>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</si>
  <si>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</si>
  <si>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</si>
  <si>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</si>
  <si>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</si>
  <si>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</si>
  <si>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</si>
  <si>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</si>
  <si>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</si>
  <si>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</si>
  <si>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</si>
  <si>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</si>
  <si>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</si>
  <si>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</si>
  <si>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</si>
  <si>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</si>
  <si>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</si>
  <si>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</si>
  <si>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</si>
  <si>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</si>
  <si>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</si>
  <si>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</si>
  <si>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</si>
  <si>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</si>
  <si>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</si>
  <si>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</si>
  <si>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</si>
  <si>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</si>
  <si>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</si>
  <si>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</si>
  <si>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</si>
  <si>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</si>
  <si>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</si>
  <si>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</si>
  <si>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</si>
  <si>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</si>
  <si>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</si>
  <si>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</si>
  <si>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</si>
  <si>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</si>
  <si>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</si>
  <si>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</si>
  <si>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</si>
  <si>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</si>
  <si>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</si>
  <si>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</si>
  <si>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</si>
  <si>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</si>
  <si>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</si>
  <si>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</si>
  <si>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</si>
  <si>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</si>
  <si>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</si>
  <si>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</si>
  <si>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</si>
  <si>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</si>
  <si>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</si>
  <si>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</si>
  <si>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</si>
  <si>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</si>
  <si>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</si>
  <si>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</si>
  <si>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</si>
  <si>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</si>
  <si>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</si>
  <si>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</si>
  <si>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</si>
  <si>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</si>
  <si>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</si>
  <si>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</si>
  <si>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</si>
  <si>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</si>
  <si>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</si>
  <si>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</si>
  <si>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</si>
  <si>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</si>
  <si>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</si>
  <si>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</si>
  <si>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</si>
  <si>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</si>
  <si>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</si>
  <si>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</si>
  <si>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</si>
  <si>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</si>
  <si>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</si>
  <si>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</si>
  <si>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</si>
  <si>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</si>
  <si>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</si>
  <si>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</si>
  <si>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</si>
  <si>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</si>
  <si>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</si>
  <si>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</si>
  <si>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</si>
  <si>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</si>
  <si>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</si>
  <si>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</si>
  <si>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</si>
  <si>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</si>
  <si>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</si>
  <si>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</si>
  <si>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</si>
  <si>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</si>
  <si>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</si>
  <si>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</si>
  <si>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</si>
  <si>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</si>
  <si>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</si>
  <si>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</si>
  <si>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</si>
  <si>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</si>
  <si>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</si>
  <si>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</si>
  <si>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</si>
  <si>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</si>
  <si>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</si>
  <si>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</si>
  <si>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</si>
  <si>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Atur registrat per sexe, edat i nacionalitat</t>
  </si>
  <si>
    <t>ATUR REGISTRAT. Atur registrat per activitat econòmica anterior</t>
  </si>
  <si>
    <t>4T 2010</t>
  </si>
  <si>
    <t>Taula C1</t>
  </si>
  <si>
    <t>Taula C2</t>
  </si>
  <si>
    <t>Taula C3</t>
  </si>
  <si>
    <t>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</si>
  <si>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</si>
  <si>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</si>
  <si>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</si>
  <si>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</si>
  <si>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</si>
  <si>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</si>
  <si>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</si>
  <si>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</si>
  <si>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</si>
  <si>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</si>
  <si>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</si>
  <si>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</si>
  <si>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</si>
  <si>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</si>
  <si>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</si>
  <si>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</si>
  <si>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</si>
  <si>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</si>
  <si>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</si>
  <si>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</si>
  <si>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</si>
  <si>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</si>
  <si>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</si>
  <si>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</si>
  <si>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</si>
  <si>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</si>
  <si>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</si>
  <si>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</si>
  <si>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</si>
  <si>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</si>
  <si>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</si>
  <si>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</si>
  <si>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</si>
  <si>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</si>
  <si>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</si>
  <si>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</si>
  <si>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</si>
  <si>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</si>
  <si>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</si>
  <si>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</si>
  <si>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</si>
  <si>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</si>
  <si>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</si>
  <si>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</si>
  <si>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</si>
  <si>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</si>
  <si>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</si>
  <si>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 Total</t>
  </si>
  <si>
    <t>Contr. Temp</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</si>
  <si>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</si>
  <si>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</si>
  <si>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</si>
  <si>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</si>
  <si>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</si>
  <si>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</si>
  <si>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</si>
  <si>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</si>
  <si>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</si>
  <si>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</si>
  <si>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</si>
  <si>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</si>
  <si>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</si>
  <si>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</si>
  <si>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</si>
  <si>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</si>
  <si>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</si>
  <si>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</si>
  <si>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</si>
  <si>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</si>
  <si>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</si>
  <si>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</si>
  <si>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</si>
  <si>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</si>
  <si>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</si>
  <si>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</si>
  <si>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</si>
  <si>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</si>
  <si>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</si>
  <si>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</si>
  <si>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</si>
  <si>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</si>
  <si>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</si>
  <si>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</si>
  <si>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</si>
  <si>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</si>
  <si>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</si>
  <si>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</si>
  <si>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</si>
  <si>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</si>
  <si>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</si>
  <si>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 / total Catalunya</t>
  </si>
  <si>
    <t>Maresme</t>
  </si>
  <si>
    <t>Vallès Oriental</t>
  </si>
  <si>
    <t>Vallès Occidental</t>
  </si>
  <si>
    <t>Barcelonès</t>
  </si>
  <si>
    <t>POBLACIÓ DEL RÈGIM AUTÒNOM</t>
  </si>
  <si>
    <t>ÀmbitTerritorial Metropolità (ATM)</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</si>
  <si>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</si>
  <si>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</si>
  <si>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</si>
  <si>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</si>
  <si>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</si>
  <si>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</si>
  <si>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</si>
  <si>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</si>
  <si>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</si>
  <si>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</si>
  <si>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</si>
  <si>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</si>
  <si>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</si>
  <si>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</si>
  <si>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</si>
  <si>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</si>
  <si>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</si>
  <si>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</si>
  <si>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</si>
  <si>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</si>
  <si>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</si>
  <si>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</si>
  <si>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</si>
  <si>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</si>
  <si>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</si>
  <si>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</si>
  <si>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</si>
  <si>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</si>
  <si>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</si>
  <si>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</si>
  <si>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</si>
  <si>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</si>
  <si>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</si>
  <si>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</si>
  <si>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</si>
  <si>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</si>
  <si>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</si>
  <si>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</si>
  <si>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</si>
  <si>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</si>
  <si>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</si>
  <si>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</si>
  <si>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</si>
  <si>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</si>
  <si>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</si>
  <si>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</si>
  <si>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</si>
  <si>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</si>
  <si>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</si>
  <si>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</si>
  <si>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</si>
  <si>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</si>
  <si>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</si>
  <si>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</si>
  <si>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</si>
  <si>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</si>
  <si>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</si>
  <si>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</si>
  <si>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</si>
  <si>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</si>
  <si>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</si>
  <si>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</si>
  <si>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</si>
  <si>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</si>
  <si>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</si>
  <si>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</si>
  <si>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</si>
  <si>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</si>
  <si>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</si>
  <si>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</si>
  <si>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</si>
  <si>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</si>
  <si>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</si>
  <si>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</si>
  <si>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1T 2019</t>
  </si>
  <si>
    <t>85 - Educació</t>
  </si>
  <si>
    <t>Sense especificar</t>
  </si>
  <si>
    <t>Evolució de la taxa de temporalitat de la nova contractació per sexe. Baix Llobregat</t>
  </si>
  <si>
    <t>Evolució de la taxa de temporalitat de la nova contractació per grups d'edat. Baix Llobregat</t>
  </si>
  <si>
    <t>2T 2019</t>
  </si>
  <si>
    <t>3T 2019</t>
  </si>
  <si>
    <t>62 - Serveis de tecnologies de la informació</t>
  </si>
  <si>
    <t>77 - Activitats de lloguer</t>
  </si>
  <si>
    <t>4T 2019</t>
  </si>
  <si>
    <t>Indefinit/Indeterminat</t>
  </si>
  <si>
    <t>56 - Serveis de menjar i begudes</t>
  </si>
  <si>
    <t>1T 2020</t>
  </si>
  <si>
    <t>68 - Activitats immobiliàries</t>
  </si>
  <si>
    <t>69 - Activitats jurídiques i de comptabilitat</t>
  </si>
  <si>
    <t>NORD</t>
  </si>
  <si>
    <t>DELTA</t>
  </si>
  <si>
    <t>CENTRE</t>
  </si>
  <si>
    <t>VALL BAIXA</t>
  </si>
  <si>
    <t>revisar</t>
  </si>
  <si>
    <t>78- Activitats relacionades amb l'ocupació</t>
  </si>
  <si>
    <t>47- Comerç detall, exc. vehicles motor</t>
  </si>
  <si>
    <t>56- Serveis de menjar i begudes</t>
  </si>
  <si>
    <t>46- Comerç engròs, exc. vehicles motor</t>
  </si>
  <si>
    <t>43- Activitats especialitzades construcció</t>
  </si>
  <si>
    <t>82- Activitats administratives d'oficina</t>
  </si>
  <si>
    <t>81- Serveis a edificis i de jardineria</t>
  </si>
  <si>
    <t>49- Transport terrestre i per canonades</t>
  </si>
  <si>
    <t>21- Productes farmacèutics</t>
  </si>
  <si>
    <t>17- Indústries del paper</t>
  </si>
  <si>
    <t>2n trimestre 2020</t>
  </si>
  <si>
    <t>2T 2020</t>
  </si>
  <si>
    <t>Població activa. darrer mes del trimestre BLL 2T 2020</t>
  </si>
  <si>
    <t>85- Educació</t>
  </si>
  <si>
    <t>38- Tractament de residus</t>
  </si>
  <si>
    <t>02- Silvicultura i explotació forestal</t>
  </si>
  <si>
    <t>35- Energia elèctrica i gas</t>
  </si>
  <si>
    <t>15- Indústria del cuir i del calçat</t>
  </si>
  <si>
    <t>37- Tractament d'aigües residuals</t>
  </si>
  <si>
    <t>05- Antracita, hulla i lignit</t>
  </si>
  <si>
    <t>07- Minerals metàl·lics</t>
  </si>
  <si>
    <t>08- Minerals no metàl·lics ni energètics</t>
  </si>
  <si>
    <t>SA- Sense ocupació anterior</t>
  </si>
  <si>
    <t>43 - Activitats especialitzades de la construcció</t>
  </si>
  <si>
    <t>41 - Construcció d'immobles</t>
  </si>
  <si>
    <t>47 - Comerç al detall, excepte el comerç de vehicles de motor i motocicletes</t>
  </si>
  <si>
    <t>52 - Emmagatzematge i activitats afins al transport</t>
  </si>
  <si>
    <t>49 - Transport terrestre; transport per canonades</t>
  </si>
  <si>
    <t>42 - Construcció d'obres d'enginyeria civil</t>
  </si>
  <si>
    <t>74 - Altres activitats professionals, científiques i tècniques</t>
  </si>
  <si>
    <t>20 - Indústries químiques</t>
  </si>
  <si>
    <t>88 - Activitats de serveis socials sense allotjament</t>
  </si>
  <si>
    <t>93 - Activitats esportives, recreatives i d'entreteniment</t>
  </si>
  <si>
    <t>84 - Administració pública, Defensa i Seguretat Social obligatòria</t>
  </si>
  <si>
    <t>82 - Activitats administratives d'oficina i altres activitats auxiliars a les empreses</t>
  </si>
  <si>
    <t>81 - Serveis a edificis i activitats de jardineria</t>
  </si>
  <si>
    <t>46 - Comerç a l'engròs i intermediaris del comerç, excepte vehicles de motor i motocicletes</t>
  </si>
  <si>
    <t>25 - Fabricació de productes metàl·lics, excepte maquinària i equips</t>
  </si>
  <si>
    <t>87 - Activitats de serveis socials amb allotjament</t>
  </si>
  <si>
    <t>27 - Fabricació de materials i equips elèctrics</t>
  </si>
  <si>
    <t>22 - Fabricació de productes de cautxú i matèries plàstiques</t>
  </si>
  <si>
    <t>51 - Transport aeri</t>
  </si>
  <si>
    <t>Font: OC-BL, a partir de les dades de l'IDESCAT.</t>
  </si>
  <si>
    <t>1r trimestre 2020</t>
  </si>
  <si>
    <t>ESTRUCTURA PRODUCTIVA. Evolució i posicionament comarcal.</t>
  </si>
  <si>
    <t>Aturats darrer mes del trimestre BLL 2T 2020 (juny)</t>
  </si>
  <si>
    <t>ATUR REGISTRAT. Atur registrat per durada de la demanda, nivell formatiu, ocupació anterior i percepció de prestacions.</t>
  </si>
  <si>
    <t>ATUR REGISTRAT. Atur registrat per activitat econòmica anterior.</t>
  </si>
  <si>
    <t>ATUR REGISTRAT. Evolució.</t>
  </si>
  <si>
    <t>Font: OC-BL, a partir de les dades facilitades per l'Observatorio de las Ocupaciones - Servicio Público de Empleo Estatal de Barcelona.</t>
  </si>
  <si>
    <t>ATUR REGISTRAT. Evolució i posicionament comarcal.</t>
  </si>
  <si>
    <t>suma de tots els mesos del trimestre</t>
  </si>
  <si>
    <t>CONTRACTACIÓ REGISTRADA. Contractació registrada total.</t>
  </si>
  <si>
    <t>CONTRACTACIÓ REGISTRADA. Contractació registrada per sexe, edat, nacionalitat, sectors econòmics, nivell formatiu i ocupacions.</t>
  </si>
  <si>
    <t>les darreres dades publicades corresponen al mes de juny de 2020</t>
  </si>
  <si>
    <t>CONTRACTACIÓ REGISTRADA. Contractació registrada per tipus de contracte.</t>
  </si>
  <si>
    <t>CONTRACTACIÓ REGISTRADA. Evolució.</t>
  </si>
  <si>
    <t>CONTRACTACIÓ REGISTRADA. Evolució i posicionament comarcal.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</si>
</sst>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6"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rgb="FFFF0000"/>
      <name val="Arial Narrow"/>
      <family val="2"/>
    </font>
    <font>
      <sz val="10"/>
      <color theme="1"/>
      <name val="Arial Narrow"/>
      <family val="2"/>
    </font>
    <font>
      <b/>
      <sz val="10"/>
      <color theme="1"/>
      <name val="Arial Narrow"/>
      <family val="2"/>
    </font>
    <font>
      <sz val="10"/>
      <color theme="0"/>
      <name val="Arial Narrow"/>
      <family val="2"/>
    </font>
    <font>
      <sz val="10"/>
      <color theme="0"/>
      <name val="Arial"/>
      <family val="2"/>
    </font>
    <font>
      <sz val="8"/>
      <color theme="1"/>
      <name val="Arial Narrow"/>
      <family val="2"/>
    </font>
    <font>
      <sz val="10"/>
      <color theme="1" tint="0.499984740745262"/>
      <name val="Arial Narrow"/>
      <family val="2"/>
    </font>
    <font>
      <sz val="8"/>
      <color theme="0"/>
      <name val="Arial Narrow"/>
      <family val="2"/>
    </font>
    <font>
      <sz val="10"/>
      <color theme="1" tint="0.34998626667073579"/>
      <name val="Arial Narrow"/>
      <family val="2"/>
    </font>
  </fonts>
  <fills count="19">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indexed="21"/>
        <bgColor indexed="64"/>
      </patternFill>
    </fill>
    <fill>
      <patternFill patternType="solid">
        <fgColor theme="0"/>
        <bgColor indexed="64"/>
      </patternFill>
    </fill>
    <fill>
      <patternFill patternType="solid">
        <fgColor rgb="FF00808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theme="4" tint="0.39997558519241921"/>
      </bottom>
      <diagonal/>
    </border>
  </borders>
  <cellStyleXfs count="48">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2"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3"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4" fillId="5" borderId="0" applyNumberFormat="0" applyBorder="0" applyAlignment="0" applyProtection="0"/>
    <xf numFmtId="0" fontId="31" fillId="11" borderId="1" applyNumberFormat="0" applyAlignment="0" applyProtection="0"/>
    <xf numFmtId="0" fontId="25" fillId="9" borderId="2" applyNumberFormat="0" applyAlignment="0" applyProtection="0"/>
    <xf numFmtId="0" fontId="28" fillId="0" borderId="3" applyNumberFormat="0" applyFill="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4" fillId="0" borderId="0" applyNumberFormat="0" applyFill="0" applyBorder="0" applyAlignment="0" applyProtection="0">
      <alignment vertical="top"/>
      <protection locked="0"/>
    </xf>
    <xf numFmtId="0" fontId="26" fillId="6" borderId="0" applyNumberFormat="0" applyBorder="0" applyAlignment="0" applyProtection="0"/>
    <xf numFmtId="0" fontId="22"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7" fillId="11"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cellStyleXfs>
  <cellXfs count="230">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9" fillId="0" borderId="0" xfId="0" applyFont="1"/>
    <xf numFmtId="0" fontId="4" fillId="0" borderId="0" xfId="29" applyAlignment="1" applyProtection="1"/>
    <xf numFmtId="0" fontId="0" fillId="0" borderId="0" xfId="0" applyAlignment="1">
      <alignment wrapText="1"/>
    </xf>
    <xf numFmtId="3" fontId="0" fillId="0" borderId="0" xfId="0" applyNumberFormat="1"/>
    <xf numFmtId="164" fontId="0" fillId="0" borderId="0" xfId="0" applyNumberFormat="1"/>
    <xf numFmtId="0" fontId="3" fillId="0" borderId="0" xfId="0" applyFont="1"/>
    <xf numFmtId="0" fontId="7" fillId="15" borderId="9" xfId="0" applyFont="1" applyFill="1" applyBorder="1" applyAlignment="1">
      <alignment horizontal="right"/>
    </xf>
    <xf numFmtId="0" fontId="11" fillId="15" borderId="0" xfId="0" applyFont="1" applyFill="1" applyAlignment="1">
      <alignment horizontal="right"/>
    </xf>
    <xf numFmtId="0" fontId="0" fillId="0" borderId="10" xfId="0" applyBorder="1"/>
    <xf numFmtId="0" fontId="0" fillId="0" borderId="11" xfId="0" applyBorder="1"/>
    <xf numFmtId="0" fontId="4" fillId="15" borderId="0" xfId="29" applyFill="1" applyAlignment="1" applyProtection="1"/>
    <xf numFmtId="0" fontId="14" fillId="15" borderId="0" xfId="0" applyFont="1" applyFill="1"/>
    <xf numFmtId="0" fontId="15" fillId="15" borderId="0" xfId="0" applyFont="1" applyFill="1"/>
    <xf numFmtId="0" fontId="0" fillId="0" borderId="13" xfId="0" applyBorder="1"/>
    <xf numFmtId="0" fontId="16" fillId="16" borderId="0" xfId="0" applyFont="1" applyFill="1"/>
    <xf numFmtId="0" fontId="17" fillId="16" borderId="0" xfId="0" applyFont="1" applyFill="1"/>
    <xf numFmtId="0" fontId="9" fillId="0" borderId="13" xfId="0" applyFont="1" applyBorder="1"/>
    <xf numFmtId="0" fontId="0" fillId="16" borderId="0" xfId="0" applyFill="1"/>
    <xf numFmtId="0" fontId="9" fillId="0" borderId="12" xfId="0" applyFont="1" applyBorder="1"/>
    <xf numFmtId="3" fontId="0" fillId="0" borderId="0" xfId="0" applyNumberFormat="1" applyAlignment="1">
      <alignment horizontal="center"/>
    </xf>
    <xf numFmtId="0" fontId="0" fillId="15" borderId="0" xfId="0" applyFill="1"/>
    <xf numFmtId="0" fontId="9" fillId="0" borderId="11" xfId="0" applyFont="1" applyBorder="1" applyAlignment="1">
      <alignment horizontal="center" wrapText="1"/>
    </xf>
    <xf numFmtId="164" fontId="0" fillId="0" borderId="0" xfId="0" applyNumberFormat="1" applyAlignment="1">
      <alignment horizontal="center"/>
    </xf>
    <xf numFmtId="3" fontId="0" fillId="0" borderId="10" xfId="0" applyNumberFormat="1" applyBorder="1" applyAlignment="1">
      <alignment horizontal="center"/>
    </xf>
    <xf numFmtId="164" fontId="0" fillId="0" borderId="10" xfId="0" applyNumberFormat="1" applyBorder="1" applyAlignment="1">
      <alignment horizontal="center"/>
    </xf>
    <xf numFmtId="3" fontId="0" fillId="0" borderId="11" xfId="0" applyNumberFormat="1" applyBorder="1" applyAlignment="1">
      <alignment horizontal="center"/>
    </xf>
    <xf numFmtId="164" fontId="0" fillId="0" borderId="11" xfId="0" applyNumberFormat="1" applyBorder="1" applyAlignment="1">
      <alignment horizontal="center"/>
    </xf>
    <xf numFmtId="3" fontId="9" fillId="0" borderId="12" xfId="0" applyNumberFormat="1" applyFont="1" applyBorder="1" applyAlignment="1">
      <alignment horizontal="center"/>
    </xf>
    <xf numFmtId="164" fontId="9" fillId="0" borderId="12" xfId="0" applyNumberFormat="1" applyFont="1" applyBorder="1" applyAlignment="1">
      <alignment horizontal="center"/>
    </xf>
    <xf numFmtId="0" fontId="7" fillId="0" borderId="0" xfId="0" applyFont="1"/>
    <xf numFmtId="0" fontId="3" fillId="0" borderId="0" xfId="29" applyFont="1" applyAlignment="1" applyProtection="1"/>
    <xf numFmtId="0" fontId="3" fillId="0" borderId="13" xfId="0" applyFont="1" applyBorder="1"/>
    <xf numFmtId="164" fontId="37" fillId="0" borderId="0" xfId="0" applyNumberFormat="1" applyFont="1"/>
    <xf numFmtId="0" fontId="0" fillId="0" borderId="0" xfId="0" applyAlignment="1">
      <alignment horizontal="center"/>
    </xf>
    <xf numFmtId="0" fontId="0" fillId="0" borderId="0" xfId="0" applyAlignment="1">
      <alignment horizontal="center"/>
    </xf>
    <xf numFmtId="0" fontId="37" fillId="0" borderId="0" xfId="0" applyFont="1"/>
    <xf numFmtId="0" fontId="0" fillId="17" borderId="0" xfId="0" applyFill="1"/>
    <xf numFmtId="0" fontId="6" fillId="17" borderId="0" xfId="0" applyFont="1" applyFill="1"/>
    <xf numFmtId="0" fontId="4" fillId="17" borderId="0" xfId="29" applyFill="1" applyAlignment="1" applyProtection="1"/>
    <xf numFmtId="0" fontId="17" fillId="17" borderId="0" xfId="0" applyFont="1" applyFill="1"/>
    <xf numFmtId="0" fontId="9" fillId="17" borderId="0" xfId="0" applyFont="1" applyFill="1"/>
    <xf numFmtId="0" fontId="3" fillId="17" borderId="0" xfId="0" applyFont="1" applyFill="1"/>
    <xf numFmtId="0" fontId="37" fillId="17" borderId="0" xfId="0" applyFont="1" applyFill="1"/>
    <xf numFmtId="0" fontId="9" fillId="17" borderId="11" xfId="0" applyFont="1" applyFill="1" applyBorder="1" applyAlignment="1">
      <alignment horizontal="center" wrapText="1"/>
    </xf>
    <xf numFmtId="0" fontId="37" fillId="17" borderId="0" xfId="0" applyFont="1" applyFill="1" applyAlignment="1">
      <alignment horizontal="left" wrapText="1"/>
    </xf>
    <xf numFmtId="0" fontId="10" fillId="17" borderId="0" xfId="0" applyFont="1" applyFill="1" applyAlignment="1">
      <alignment horizontal="left" wrapText="1"/>
    </xf>
    <xf numFmtId="0" fontId="7" fillId="17" borderId="0" xfId="0" applyFont="1" applyFill="1"/>
    <xf numFmtId="3" fontId="0" fillId="17" borderId="0" xfId="0" applyNumberFormat="1" applyFill="1" applyAlignment="1">
      <alignment horizontal="center"/>
    </xf>
    <xf numFmtId="164" fontId="0" fillId="17" borderId="0" xfId="0" applyNumberFormat="1" applyFill="1" applyAlignment="1">
      <alignment horizontal="center"/>
    </xf>
    <xf numFmtId="3" fontId="0" fillId="17" borderId="0" xfId="0" applyNumberFormat="1" applyFill="1"/>
    <xf numFmtId="0" fontId="2" fillId="17" borderId="0" xfId="0" applyFont="1" applyFill="1"/>
    <xf numFmtId="0" fontId="1" fillId="17" borderId="0" xfId="0" applyFont="1" applyFill="1"/>
    <xf numFmtId="0" fontId="9" fillId="17" borderId="12" xfId="0" applyFont="1" applyFill="1" applyBorder="1"/>
    <xf numFmtId="3" fontId="9" fillId="17" borderId="12" xfId="0" applyNumberFormat="1" applyFont="1" applyFill="1" applyBorder="1" applyAlignment="1">
      <alignment horizontal="center"/>
    </xf>
    <xf numFmtId="164" fontId="9" fillId="17" borderId="12" xfId="0" applyNumberFormat="1" applyFont="1" applyFill="1" applyBorder="1" applyAlignment="1">
      <alignment horizontal="center"/>
    </xf>
    <xf numFmtId="0" fontId="0" fillId="17" borderId="13" xfId="0" applyFill="1" applyBorder="1"/>
    <xf numFmtId="3" fontId="0" fillId="17" borderId="13" xfId="0" applyNumberFormat="1" applyFill="1" applyBorder="1" applyAlignment="1">
      <alignment horizontal="center"/>
    </xf>
    <xf numFmtId="164" fontId="0" fillId="17" borderId="13" xfId="0" applyNumberFormat="1" applyFill="1" applyBorder="1" applyAlignment="1">
      <alignment horizontal="center"/>
    </xf>
    <xf numFmtId="3" fontId="9" fillId="17" borderId="0" xfId="0" applyNumberFormat="1" applyFont="1" applyFill="1" applyBorder="1" applyAlignment="1">
      <alignment horizontal="center"/>
    </xf>
    <xf numFmtId="0" fontId="9" fillId="17" borderId="13" xfId="0" applyFont="1" applyFill="1" applyBorder="1"/>
    <xf numFmtId="0" fontId="1" fillId="17" borderId="0" xfId="0" applyFont="1" applyFill="1" applyAlignment="1">
      <alignment horizontal="left" wrapText="1"/>
    </xf>
    <xf numFmtId="0" fontId="12" fillId="17" borderId="0" xfId="36" applyFill="1"/>
    <xf numFmtId="3" fontId="12" fillId="17" borderId="0" xfId="36" applyNumberFormat="1" applyFill="1"/>
    <xf numFmtId="0" fontId="0" fillId="17" borderId="0" xfId="0" applyFill="1" applyAlignment="1">
      <alignment horizontal="center"/>
    </xf>
    <xf numFmtId="3" fontId="1" fillId="17" borderId="0" xfId="0" applyNumberFormat="1" applyFont="1" applyFill="1" applyAlignment="1">
      <alignment horizontal="center"/>
    </xf>
    <xf numFmtId="3" fontId="1" fillId="17" borderId="0" xfId="0" applyNumberFormat="1" applyFont="1" applyFill="1"/>
    <xf numFmtId="3" fontId="1" fillId="17" borderId="13" xfId="0" applyNumberFormat="1" applyFont="1" applyFill="1" applyBorder="1" applyAlignment="1">
      <alignment horizontal="center"/>
    </xf>
    <xf numFmtId="164" fontId="0" fillId="17" borderId="0" xfId="0" applyNumberFormat="1" applyFill="1"/>
    <xf numFmtId="0" fontId="43" fillId="17" borderId="0" xfId="0" applyFont="1" applyFill="1"/>
    <xf numFmtId="0" fontId="0" fillId="17" borderId="0" xfId="0" applyFill="1" applyAlignment="1">
      <alignment wrapText="1"/>
    </xf>
    <xf numFmtId="0" fontId="36" fillId="17" borderId="0" xfId="0" applyFont="1" applyFill="1"/>
    <xf numFmtId="164" fontId="1" fillId="17" borderId="0" xfId="0" applyNumberFormat="1" applyFont="1" applyFill="1" applyAlignment="1">
      <alignment horizontal="center"/>
    </xf>
    <xf numFmtId="0" fontId="0" fillId="17" borderId="0" xfId="0" applyNumberFormat="1" applyFill="1" applyAlignment="1">
      <alignment horizontal="center"/>
    </xf>
    <xf numFmtId="4" fontId="0" fillId="17" borderId="0" xfId="0" applyNumberFormat="1" applyFill="1"/>
    <xf numFmtId="164" fontId="0" fillId="17" borderId="10" xfId="0" applyNumberFormat="1" applyFill="1" applyBorder="1" applyAlignment="1">
      <alignment horizontal="center"/>
    </xf>
    <xf numFmtId="0" fontId="1" fillId="17" borderId="13" xfId="0" applyFont="1" applyFill="1" applyBorder="1"/>
    <xf numFmtId="0" fontId="42" fillId="17" borderId="0" xfId="0" applyFont="1" applyFill="1"/>
    <xf numFmtId="0" fontId="16" fillId="18" borderId="0" xfId="0" applyFont="1" applyFill="1"/>
    <xf numFmtId="0" fontId="6" fillId="17" borderId="13" xfId="0" applyFont="1" applyFill="1" applyBorder="1"/>
    <xf numFmtId="0" fontId="10" fillId="17" borderId="0" xfId="34" applyFont="1" applyFill="1"/>
    <xf numFmtId="0" fontId="13" fillId="17" borderId="0" xfId="34" applyFont="1" applyFill="1"/>
    <xf numFmtId="0" fontId="40" fillId="17" borderId="0" xfId="34" applyFont="1" applyFill="1" applyAlignment="1">
      <alignment wrapText="1"/>
    </xf>
    <xf numFmtId="0" fontId="40" fillId="17" borderId="0" xfId="34" applyFont="1" applyFill="1" applyAlignment="1">
      <alignment horizontal="right" wrapText="1"/>
    </xf>
    <xf numFmtId="0" fontId="40" fillId="17" borderId="0" xfId="34" applyFont="1" applyFill="1"/>
    <xf numFmtId="164" fontId="40" fillId="17" borderId="0" xfId="34" applyNumberFormat="1" applyFont="1" applyFill="1" applyAlignment="1">
      <alignment horizontal="right"/>
    </xf>
    <xf numFmtId="165" fontId="10" fillId="17" borderId="0" xfId="34" applyNumberFormat="1" applyFont="1" applyFill="1"/>
    <xf numFmtId="3" fontId="40" fillId="17" borderId="0" xfId="34" applyNumberFormat="1" applyFont="1" applyFill="1"/>
    <xf numFmtId="3" fontId="40" fillId="17" borderId="0" xfId="34" applyNumberFormat="1" applyFont="1" applyFill="1" applyAlignment="1">
      <alignment horizontal="right"/>
    </xf>
    <xf numFmtId="3" fontId="10" fillId="17" borderId="0" xfId="34" applyNumberFormat="1" applyFont="1" applyFill="1"/>
    <xf numFmtId="0" fontId="43" fillId="17" borderId="0" xfId="34" applyFont="1" applyFill="1"/>
    <xf numFmtId="165" fontId="43" fillId="17" borderId="0" xfId="34" applyNumberFormat="1" applyFont="1" applyFill="1"/>
    <xf numFmtId="3" fontId="43" fillId="17" borderId="0" xfId="34" applyNumberFormat="1" applyFont="1" applyFill="1"/>
    <xf numFmtId="165" fontId="40" fillId="17" borderId="0" xfId="34" applyNumberFormat="1" applyFont="1" applyFill="1"/>
    <xf numFmtId="0" fontId="40" fillId="17" borderId="0" xfId="34" applyFont="1" applyFill="1" applyBorder="1" applyAlignment="1">
      <alignment horizontal="right" wrapText="1"/>
    </xf>
    <xf numFmtId="3" fontId="40" fillId="17" borderId="0" xfId="0" applyNumberFormat="1" applyFont="1" applyFill="1" applyBorder="1"/>
    <xf numFmtId="0" fontId="40" fillId="17" borderId="0" xfId="34" applyFont="1" applyFill="1" applyBorder="1"/>
    <xf numFmtId="3" fontId="10" fillId="17" borderId="0" xfId="34" applyNumberFormat="1" applyFont="1" applyFill="1" applyBorder="1"/>
    <xf numFmtId="3" fontId="0" fillId="17" borderId="0" xfId="0" applyNumberFormat="1" applyFill="1" applyBorder="1" applyAlignment="1">
      <alignment horizontal="center"/>
    </xf>
    <xf numFmtId="3" fontId="0" fillId="17" borderId="0" xfId="0" applyNumberFormat="1" applyFont="1" applyFill="1" applyBorder="1" applyAlignment="1">
      <alignment horizontal="center" vertical="center"/>
    </xf>
    <xf numFmtId="3" fontId="2" fillId="17" borderId="0" xfId="0" applyNumberFormat="1" applyFont="1" applyFill="1"/>
    <xf numFmtId="3" fontId="0" fillId="17" borderId="0" xfId="0" applyNumberFormat="1" applyFont="1" applyFill="1" applyBorder="1" applyAlignment="1">
      <alignment horizontal="center"/>
    </xf>
    <xf numFmtId="3" fontId="0" fillId="17" borderId="17" xfId="0" applyNumberFormat="1" applyFont="1" applyFill="1" applyBorder="1" applyAlignment="1">
      <alignment horizontal="center"/>
    </xf>
    <xf numFmtId="3" fontId="0" fillId="17" borderId="0" xfId="0" applyNumberFormat="1" applyFill="1" applyAlignment="1">
      <alignment horizontal="right"/>
    </xf>
    <xf numFmtId="3" fontId="7" fillId="17" borderId="0" xfId="0" applyNumberFormat="1" applyFont="1" applyFill="1"/>
    <xf numFmtId="0" fontId="0" fillId="17" borderId="0" xfId="0" applyFill="1" applyAlignment="1">
      <alignment vertical="center" wrapText="1"/>
    </xf>
    <xf numFmtId="0" fontId="40" fillId="17" borderId="0" xfId="0" applyFont="1" applyFill="1"/>
    <xf numFmtId="0" fontId="40" fillId="17" borderId="0" xfId="0" applyFont="1" applyFill="1" applyAlignment="1">
      <alignment horizontal="left" wrapText="1"/>
    </xf>
    <xf numFmtId="17" fontId="0" fillId="17" borderId="0" xfId="0" applyNumberFormat="1" applyFill="1"/>
    <xf numFmtId="3" fontId="40" fillId="17" borderId="0" xfId="0" applyNumberFormat="1" applyFont="1" applyFill="1"/>
    <xf numFmtId="0" fontId="44" fillId="17" borderId="0" xfId="0" applyFont="1" applyFill="1"/>
    <xf numFmtId="3" fontId="0" fillId="17" borderId="11" xfId="0" applyNumberFormat="1" applyFill="1" applyBorder="1" applyAlignment="1">
      <alignment horizontal="center"/>
    </xf>
    <xf numFmtId="0" fontId="0" fillId="17" borderId="15" xfId="0" applyFill="1" applyBorder="1" applyAlignment="1">
      <alignment horizontal="center"/>
    </xf>
    <xf numFmtId="0" fontId="6" fillId="17" borderId="15" xfId="0" applyFont="1" applyFill="1" applyBorder="1" applyAlignment="1">
      <alignment horizontal="center" wrapText="1"/>
    </xf>
    <xf numFmtId="0" fontId="9" fillId="17" borderId="15" xfId="0" applyFont="1" applyFill="1" applyBorder="1" applyAlignment="1">
      <alignment horizontal="center" wrapText="1"/>
    </xf>
    <xf numFmtId="0" fontId="9" fillId="17" borderId="0" xfId="0" applyFont="1" applyFill="1" applyAlignment="1">
      <alignment horizontal="center" wrapText="1"/>
    </xf>
    <xf numFmtId="3" fontId="9" fillId="17" borderId="0" xfId="0" applyNumberFormat="1" applyFont="1" applyFill="1" applyAlignment="1">
      <alignment horizontal="center"/>
    </xf>
    <xf numFmtId="164" fontId="9" fillId="17" borderId="0" xfId="0" applyNumberFormat="1" applyFont="1" applyFill="1" applyAlignment="1">
      <alignment horizontal="center"/>
    </xf>
    <xf numFmtId="164" fontId="6" fillId="17" borderId="0" xfId="0" applyNumberFormat="1" applyFont="1" applyFill="1" applyAlignment="1">
      <alignment horizontal="center"/>
    </xf>
    <xf numFmtId="0" fontId="9" fillId="17" borderId="11" xfId="0" applyFont="1" applyFill="1" applyBorder="1" applyAlignment="1">
      <alignment horizontal="right" wrapText="1"/>
    </xf>
    <xf numFmtId="167" fontId="10" fillId="17" borderId="0" xfId="38" applyNumberFormat="1" applyFont="1" applyFill="1"/>
    <xf numFmtId="0" fontId="1" fillId="17" borderId="0" xfId="0" applyFont="1" applyFill="1" applyBorder="1"/>
    <xf numFmtId="3" fontId="0" fillId="17" borderId="0" xfId="0" applyNumberFormat="1" applyFill="1" applyBorder="1" applyAlignment="1">
      <alignment horizontal="right"/>
    </xf>
    <xf numFmtId="167" fontId="10" fillId="17" borderId="0" xfId="38" applyNumberFormat="1" applyFont="1" applyFill="1" applyBorder="1"/>
    <xf numFmtId="3" fontId="0" fillId="17" borderId="13" xfId="0" applyNumberFormat="1" applyFill="1" applyBorder="1" applyAlignment="1">
      <alignment horizontal="right"/>
    </xf>
    <xf numFmtId="167" fontId="10" fillId="17" borderId="13" xfId="38" applyNumberFormat="1" applyFont="1" applyFill="1" applyBorder="1"/>
    <xf numFmtId="164" fontId="10" fillId="17" borderId="0" xfId="34" applyNumberFormat="1" applyFont="1" applyFill="1"/>
    <xf numFmtId="164" fontId="40" fillId="17" borderId="0" xfId="34" applyNumberFormat="1" applyFont="1" applyFill="1"/>
    <xf numFmtId="164" fontId="0" fillId="17" borderId="11" xfId="0" applyNumberFormat="1" applyFill="1" applyBorder="1" applyAlignment="1">
      <alignment horizontal="center"/>
    </xf>
    <xf numFmtId="0" fontId="2" fillId="17" borderId="10" xfId="0" applyFont="1" applyFill="1" applyBorder="1"/>
    <xf numFmtId="3" fontId="0" fillId="17" borderId="10" xfId="0" applyNumberFormat="1" applyFill="1" applyBorder="1" applyAlignment="1">
      <alignment horizontal="center"/>
    </xf>
    <xf numFmtId="0" fontId="0" fillId="17" borderId="11" xfId="0" applyFill="1" applyBorder="1"/>
    <xf numFmtId="0" fontId="9" fillId="17" borderId="11" xfId="0" applyFont="1" applyFill="1" applyBorder="1" applyAlignment="1">
      <alignment horizontal="center" wrapText="1"/>
    </xf>
    <xf numFmtId="0" fontId="9" fillId="17" borderId="11" xfId="0" applyFont="1" applyFill="1" applyBorder="1" applyAlignment="1">
      <alignment horizontal="center" wrapText="1"/>
    </xf>
    <xf numFmtId="0" fontId="9" fillId="17" borderId="0" xfId="0" applyFont="1" applyFill="1" applyAlignment="1">
      <alignment horizontal="center" wrapText="1"/>
    </xf>
    <xf numFmtId="0" fontId="20" fillId="17" borderId="0" xfId="0" applyFont="1" applyFill="1" applyAlignment="1">
      <alignment wrapText="1"/>
    </xf>
    <xf numFmtId="0" fontId="1" fillId="17" borderId="0" xfId="34" applyFont="1" applyFill="1"/>
    <xf numFmtId="0" fontId="3" fillId="17" borderId="0" xfId="34" applyFont="1" applyFill="1"/>
    <xf numFmtId="3" fontId="1" fillId="17" borderId="0" xfId="34" applyNumberFormat="1" applyFont="1" applyFill="1"/>
    <xf numFmtId="0" fontId="9" fillId="17" borderId="11" xfId="0" applyFont="1" applyFill="1" applyBorder="1"/>
    <xf numFmtId="164" fontId="9" fillId="17" borderId="11" xfId="0" applyNumberFormat="1" applyFont="1" applyFill="1" applyBorder="1" applyAlignment="1">
      <alignment horizontal="center"/>
    </xf>
    <xf numFmtId="3" fontId="9" fillId="17" borderId="11" xfId="0" applyNumberFormat="1" applyFont="1" applyFill="1" applyBorder="1" applyAlignment="1">
      <alignment horizontal="center"/>
    </xf>
    <xf numFmtId="0" fontId="0" fillId="17" borderId="14" xfId="0" applyFill="1" applyBorder="1"/>
    <xf numFmtId="3" fontId="0" fillId="17" borderId="14" xfId="0" applyNumberFormat="1" applyFill="1" applyBorder="1" applyAlignment="1">
      <alignment horizontal="center"/>
    </xf>
    <xf numFmtId="164" fontId="0" fillId="17" borderId="14" xfId="0" applyNumberFormat="1" applyFill="1" applyBorder="1" applyAlignment="1">
      <alignment horizontal="center"/>
    </xf>
    <xf numFmtId="0" fontId="40" fillId="17" borderId="0" xfId="0" applyFont="1" applyFill="1" applyAlignment="1">
      <alignment horizontal="center"/>
    </xf>
    <xf numFmtId="0" fontId="40" fillId="17" borderId="0" xfId="0" applyFont="1" applyFill="1" applyAlignment="1">
      <alignment horizontal="left"/>
    </xf>
    <xf numFmtId="3" fontId="40" fillId="17" borderId="0" xfId="0" applyNumberFormat="1" applyFont="1" applyFill="1" applyAlignment="1">
      <alignment horizontal="center"/>
    </xf>
    <xf numFmtId="3" fontId="40" fillId="17" borderId="0" xfId="0" applyNumberFormat="1" applyFont="1" applyFill="1" applyAlignment="1">
      <alignment horizontal="center" vertical="center"/>
    </xf>
    <xf numFmtId="0" fontId="45" fillId="17" borderId="0" xfId="0" applyFont="1" applyFill="1"/>
    <xf numFmtId="0" fontId="15" fillId="17" borderId="0" xfId="34" applyFont="1" applyFill="1"/>
    <xf numFmtId="0" fontId="19" fillId="17" borderId="0" xfId="0" applyFont="1" applyFill="1"/>
    <xf numFmtId="3" fontId="19" fillId="17" borderId="0" xfId="0" applyNumberFormat="1" applyFont="1" applyFill="1" applyAlignment="1">
      <alignment horizontal="center"/>
    </xf>
    <xf numFmtId="164" fontId="19" fillId="17" borderId="0" xfId="0" applyNumberFormat="1" applyFont="1" applyFill="1" applyAlignment="1">
      <alignment horizontal="center"/>
    </xf>
    <xf numFmtId="3" fontId="19" fillId="17" borderId="13" xfId="0" applyNumberFormat="1" applyFont="1" applyFill="1" applyBorder="1" applyAlignment="1">
      <alignment horizontal="center"/>
    </xf>
    <xf numFmtId="164" fontId="19" fillId="17" borderId="13" xfId="0" applyNumberFormat="1" applyFont="1" applyFill="1" applyBorder="1" applyAlignment="1">
      <alignment horizontal="center"/>
    </xf>
    <xf numFmtId="164" fontId="0" fillId="17" borderId="0" xfId="0" applyNumberFormat="1" applyFill="1" applyBorder="1" applyAlignment="1">
      <alignment horizontal="center"/>
    </xf>
    <xf numFmtId="0" fontId="19" fillId="17" borderId="13" xfId="0" applyFont="1" applyFill="1" applyBorder="1"/>
    <xf numFmtId="0" fontId="14" fillId="17" borderId="0" xfId="0" applyFont="1" applyFill="1"/>
    <xf numFmtId="164" fontId="40" fillId="17" borderId="0" xfId="0" applyNumberFormat="1" applyFont="1" applyFill="1"/>
    <xf numFmtId="0" fontId="40" fillId="17" borderId="0" xfId="0" applyFont="1" applyFill="1" applyAlignment="1">
      <alignment horizontal="center" wrapText="1"/>
    </xf>
    <xf numFmtId="0" fontId="40" fillId="17" borderId="0" xfId="34" applyFont="1" applyFill="1" applyAlignment="1">
      <alignment horizontal="right"/>
    </xf>
    <xf numFmtId="166" fontId="40" fillId="17" borderId="0" xfId="34" applyNumberFormat="1" applyFont="1" applyFill="1"/>
    <xf numFmtId="166" fontId="10" fillId="17" borderId="0" xfId="34" applyNumberFormat="1" applyFont="1" applyFill="1"/>
    <xf numFmtId="10" fontId="40" fillId="17" borderId="0" xfId="34" applyNumberFormat="1" applyFont="1" applyFill="1"/>
    <xf numFmtId="168" fontId="40" fillId="17" borderId="0" xfId="34" applyNumberFormat="1" applyFont="1" applyFill="1" applyAlignment="1">
      <alignment horizontal="right"/>
    </xf>
    <xf numFmtId="3" fontId="10" fillId="17" borderId="0" xfId="34" applyNumberFormat="1" applyFont="1" applyFill="1" applyAlignment="1">
      <alignment horizontal="right"/>
    </xf>
    <xf numFmtId="0" fontId="37" fillId="17" borderId="0" xfId="34" applyFont="1" applyFill="1"/>
    <xf numFmtId="164" fontId="37" fillId="17" borderId="0" xfId="34" applyNumberFormat="1" applyFont="1" applyFill="1"/>
    <xf numFmtId="165" fontId="1" fillId="17" borderId="0" xfId="34" applyNumberFormat="1" applyFont="1" applyFill="1"/>
    <xf numFmtId="165" fontId="10" fillId="17" borderId="0" xfId="34" applyNumberFormat="1" applyFont="1" applyFill="1" applyAlignment="1">
      <alignment horizontal="right"/>
    </xf>
    <xf numFmtId="165" fontId="1" fillId="17" borderId="0" xfId="0" applyNumberFormat="1" applyFont="1" applyFill="1"/>
    <xf numFmtId="167" fontId="40" fillId="17" borderId="0" xfId="34" applyNumberFormat="1" applyFont="1" applyFill="1" applyAlignment="1">
      <alignment horizontal="right"/>
    </xf>
    <xf numFmtId="0" fontId="38" fillId="17" borderId="0" xfId="0" applyFont="1" applyFill="1"/>
    <xf numFmtId="3" fontId="41" fillId="17" borderId="0" xfId="35" applyNumberFormat="1" applyFont="1" applyFill="1"/>
    <xf numFmtId="0" fontId="41" fillId="17" borderId="0" xfId="35" applyFont="1" applyFill="1"/>
    <xf numFmtId="0" fontId="1" fillId="17" borderId="0" xfId="0" applyFont="1" applyFill="1" applyAlignment="1">
      <alignment horizontal="center"/>
    </xf>
    <xf numFmtId="3" fontId="0" fillId="17" borderId="12" xfId="0" applyNumberFormat="1" applyFill="1" applyBorder="1" applyAlignment="1">
      <alignment horizontal="center"/>
    </xf>
    <xf numFmtId="164" fontId="0" fillId="17" borderId="12" xfId="0" applyNumberFormat="1" applyFill="1" applyBorder="1" applyAlignment="1">
      <alignment horizontal="center"/>
    </xf>
    <xf numFmtId="3" fontId="40" fillId="17" borderId="0" xfId="0" applyNumberFormat="1" applyFont="1" applyFill="1" applyBorder="1" applyAlignment="1">
      <alignment horizontal="center"/>
    </xf>
    <xf numFmtId="3" fontId="38" fillId="17" borderId="0" xfId="0" applyNumberFormat="1" applyFont="1" applyFill="1" applyAlignment="1">
      <alignment horizontal="center"/>
    </xf>
    <xf numFmtId="3" fontId="1" fillId="17" borderId="12" xfId="0" applyNumberFormat="1" applyFont="1" applyFill="1" applyBorder="1" applyAlignment="1">
      <alignment horizontal="center"/>
    </xf>
    <xf numFmtId="0" fontId="18" fillId="17" borderId="0" xfId="0" applyFont="1" applyFill="1"/>
    <xf numFmtId="0" fontId="21" fillId="17" borderId="0" xfId="0" applyFont="1" applyFill="1" applyAlignment="1">
      <alignment horizontal="right" wrapText="1"/>
    </xf>
    <xf numFmtId="0" fontId="21" fillId="17" borderId="0" xfId="0" applyFont="1" applyFill="1" applyAlignment="1">
      <alignment horizontal="left" wrapText="1"/>
    </xf>
    <xf numFmtId="3" fontId="21" fillId="17" borderId="0" xfId="0" applyNumberFormat="1" applyFont="1" applyFill="1" applyAlignment="1">
      <alignment horizontal="right" wrapText="1"/>
    </xf>
    <xf numFmtId="3" fontId="18" fillId="17" borderId="0" xfId="0" applyNumberFormat="1" applyFont="1" applyFill="1"/>
    <xf numFmtId="169" fontId="40" fillId="17" borderId="0" xfId="0" applyNumberFormat="1" applyFont="1" applyFill="1"/>
    <xf numFmtId="3" fontId="39" fillId="17" borderId="11" xfId="0" applyNumberFormat="1" applyFont="1" applyFill="1" applyBorder="1" applyAlignment="1">
      <alignment horizontal="center"/>
    </xf>
    <xf numFmtId="0" fontId="37" fillId="17" borderId="0" xfId="34" applyFont="1" applyFill="1" applyAlignment="1">
      <alignment horizontal="right"/>
    </xf>
    <xf numFmtId="3" fontId="37" fillId="17" borderId="0" xfId="34" applyNumberFormat="1" applyFont="1" applyFill="1"/>
    <xf numFmtId="168" fontId="37" fillId="17" borderId="0" xfId="34" applyNumberFormat="1" applyFont="1" applyFill="1" applyAlignment="1">
      <alignment horizontal="right"/>
    </xf>
    <xf numFmtId="3" fontId="6" fillId="17" borderId="0" xfId="0" applyNumberFormat="1" applyFont="1" applyFill="1" applyAlignment="1">
      <alignment horizontal="center"/>
    </xf>
    <xf numFmtId="0" fontId="9" fillId="17" borderId="16" xfId="0" applyFont="1" applyFill="1" applyBorder="1" applyAlignment="1">
      <alignment horizontal="center"/>
    </xf>
    <xf numFmtId="0" fontId="9" fillId="17" borderId="11" xfId="0" applyFont="1" applyFill="1" applyBorder="1" applyAlignment="1">
      <alignment horizontal="center"/>
    </xf>
    <xf numFmtId="0" fontId="0" fillId="17" borderId="16" xfId="0" applyFill="1" applyBorder="1" applyAlignment="1">
      <alignment horizontal="center"/>
    </xf>
    <xf numFmtId="0" fontId="0" fillId="17" borderId="11" xfId="0" applyFill="1" applyBorder="1" applyAlignment="1">
      <alignment horizontal="center"/>
    </xf>
    <xf numFmtId="0" fontId="9" fillId="17" borderId="16" xfId="0" applyFont="1" applyFill="1" applyBorder="1" applyAlignment="1">
      <alignment horizontal="center" wrapText="1"/>
    </xf>
    <xf numFmtId="0" fontId="9" fillId="17" borderId="15" xfId="0" applyFont="1" applyFill="1" applyBorder="1" applyAlignment="1">
      <alignment horizontal="center" wrapText="1"/>
    </xf>
    <xf numFmtId="0" fontId="9" fillId="17" borderId="16" xfId="0" applyFont="1" applyFill="1" applyBorder="1" applyAlignment="1">
      <alignment horizontal="left" wrapText="1"/>
    </xf>
    <xf numFmtId="0" fontId="9" fillId="17" borderId="11" xfId="0" applyFont="1" applyFill="1" applyBorder="1" applyAlignment="1">
      <alignment horizontal="left" wrapText="1"/>
    </xf>
    <xf numFmtId="0" fontId="9" fillId="17" borderId="12" xfId="0" applyFont="1" applyFill="1" applyBorder="1" applyAlignment="1">
      <alignment horizontal="center" wrapText="1"/>
    </xf>
    <xf numFmtId="0" fontId="9" fillId="17" borderId="10" xfId="0" applyFont="1" applyFill="1" applyBorder="1" applyAlignment="1">
      <alignment horizontal="left" wrapText="1"/>
    </xf>
    <xf numFmtId="0" fontId="9" fillId="17" borderId="10" xfId="0" applyFont="1" applyFill="1" applyBorder="1" applyAlignment="1">
      <alignment horizontal="center"/>
    </xf>
    <xf numFmtId="0" fontId="9" fillId="17" borderId="15" xfId="0" applyFont="1" applyFill="1" applyBorder="1" applyAlignment="1">
      <alignment horizontal="center" vertical="center" wrapText="1"/>
    </xf>
    <xf numFmtId="0" fontId="9" fillId="17" borderId="10" xfId="0" applyFont="1" applyFill="1" applyBorder="1" applyAlignment="1">
      <alignment horizontal="left"/>
    </xf>
    <xf numFmtId="0" fontId="9" fillId="17" borderId="11" xfId="0" applyFont="1" applyFill="1" applyBorder="1" applyAlignment="1">
      <alignment horizontal="left"/>
    </xf>
    <xf numFmtId="0" fontId="9" fillId="17" borderId="16" xfId="0" applyFont="1" applyFill="1" applyBorder="1" applyAlignment="1">
      <alignment horizontal="left"/>
    </xf>
    <xf numFmtId="0" fontId="9" fillId="17" borderId="0" xfId="0" applyFont="1" applyFill="1" applyAlignment="1">
      <alignment horizontal="center"/>
    </xf>
    <xf numFmtId="0" fontId="9" fillId="17" borderId="0" xfId="0" applyFont="1" applyFill="1" applyAlignment="1">
      <alignment horizontal="left"/>
    </xf>
    <xf numFmtId="0" fontId="9" fillId="17" borderId="11" xfId="0" applyFont="1" applyFill="1" applyBorder="1" applyAlignment="1">
      <alignment horizontal="center" wrapText="1"/>
    </xf>
    <xf numFmtId="0" fontId="6" fillId="17" borderId="15" xfId="0" applyFont="1" applyFill="1" applyBorder="1" applyAlignment="1">
      <alignment horizontal="center" wrapText="1"/>
    </xf>
    <xf numFmtId="0" fontId="9" fillId="17" borderId="10" xfId="0" applyFont="1" applyFill="1" applyBorder="1" applyAlignment="1">
      <alignment horizontal="center" wrapText="1"/>
    </xf>
    <xf numFmtId="0" fontId="9" fillId="17" borderId="0" xfId="0" applyFont="1" applyFill="1" applyAlignment="1">
      <alignment horizontal="center" wrapText="1"/>
    </xf>
    <xf numFmtId="0" fontId="9" fillId="17" borderId="0" xfId="0" applyFont="1" applyFill="1" applyAlignment="1">
      <alignment horizontal="left" wrapText="1"/>
    </xf>
    <xf numFmtId="0" fontId="6" fillId="17" borderId="16" xfId="0" applyFont="1" applyFill="1" applyBorder="1" applyAlignment="1">
      <alignment horizontal="center" wrapText="1"/>
    </xf>
    <xf numFmtId="0" fontId="1" fillId="17" borderId="0" xfId="34" applyFont="1" applyFill="1" applyAlignment="1">
      <alignment horizontal="center"/>
    </xf>
    <xf numFmtId="0" fontId="40" fillId="17" borderId="0" xfId="34" applyFont="1" applyFill="1" applyAlignment="1">
      <alignment horizontal="center"/>
    </xf>
    <xf numFmtId="0" fontId="9" fillId="0" borderId="15" xfId="0" applyFont="1" applyBorder="1" applyAlignment="1">
      <alignment horizontal="center" wrapText="1"/>
    </xf>
    <xf numFmtId="0" fontId="0" fillId="0" borderId="16" xfId="0" applyBorder="1" applyAlignment="1">
      <alignment horizontal="center"/>
    </xf>
    <xf numFmtId="0" fontId="0" fillId="0" borderId="11" xfId="0" applyBorder="1" applyAlignment="1">
      <alignment horizontal="center"/>
    </xf>
    <xf numFmtId="0" fontId="0" fillId="17" borderId="0" xfId="0"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-0.64963187527068</c:v>
                </c:pt>
                <c:pt idx="1">
                  <c:v>5.0554323725055434</c:v>
                </c:pt>
                <c:pt idx="2">
                  <c:v>-0.92681984939177453</c:v>
                </c:pt>
                <c:pt idx="3">
                  <c:v>-1.8439716312056738</c:v>
                </c:pt>
                <c:pt idx="4">
                  <c:v>2.3287300297860818</c:v>
                </c:pt>
                <c:pt idx="5">
                  <c:v>-7.5170842824601358</c:v>
                </c:pt>
                <c:pt idx="6">
                  <c:v>-0.36630036630036628</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-0.59791940208059791</c:v>
                </c:pt>
                <c:pt idx="1">
                  <c:v>5.136005726556907</c:v>
                </c:pt>
                <c:pt idx="2">
                  <c:v>-3.6496105291431644</c:v>
                </c:pt>
                <c:pt idx="3">
                  <c:v>1.088623121741797</c:v>
                </c:pt>
                <c:pt idx="4">
                  <c:v>-2.0090392185449777</c:v>
                </c:pt>
                <c:pt idx="5">
                  <c:v>-16.212762850467293</c:v>
                </c:pt>
                <c:pt idx="6">
                  <c:v>-14.342278926528817</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-0.94674556213017758</c:v>
                </c:pt>
                <c:pt idx="1">
                  <c:v>0.46975924838520255</c:v>
                </c:pt>
                <c:pt idx="2">
                  <c:v>-0.43640458928697118</c:v>
                </c:pt>
                <c:pt idx="3">
                  <c:v>0.32946072481359462</c:v>
                </c:pt>
                <c:pt idx="4">
                  <c:v>0.53111722069482625</c:v>
                </c:pt>
                <c:pt idx="5">
                  <c:v>-2.3913043478260869</c:v>
                </c:pt>
                <c:pt idx="6">
                  <c:v>-0.667693888032871</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70587264"/>
        <c:axId val="170588800"/>
      </c:barChart>
      <c:catAx>
        <c:axId val="17058726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588800"/>
        <c:crosses val="autoZero"/>
        <c:auto val="1"/>
        <c:lblAlgn val="ctr"/>
        <c:lblOffset val="100"/>
        <c:tickLblSkip val="1"/>
        <c:tickMarkSkip val="1"/>
        <c:noMultiLvlLbl val="0"/>
      </c:catAx>
      <c:valAx>
        <c:axId val="170588800"/>
        <c:scaling>
          <c:orientation val="minMax"/>
          <c:max val="20"/>
          <c:min val="-20"/>
        </c:scaling>
        <c:delete val="0"/>
        <c:axPos val="l"/>
        <c:majorGridlines>
          <c:spPr>
            <a:ln w="3175">
              <a:solidFill>
                <a:schemeClr val="bg1">
                  <a:lumMod val="85000"/>
                </a:schemeClr>
              </a:solidFill>
              <a:prstDash val="sysDot"/>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587264"/>
        <c:crosses val="autoZero"/>
        <c:crossBetween val="between"/>
      </c:valAx>
      <c:spPr>
        <a:noFill/>
        <a:ln w="12700">
          <a:no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5629029861833308"/>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10.0418410041841</c:v>
                </c:pt>
                <c:pt idx="1">
                  <c:v>12.762237762237763</c:v>
                </c:pt>
                <c:pt idx="2">
                  <c:v>11.862864077669903</c:v>
                </c:pt>
                <c:pt idx="3">
                  <c:v>18.257495590828924</c:v>
                </c:pt>
                <c:pt idx="4">
                  <c:v>20.607934054611025</c:v>
                </c:pt>
                <c:pt idx="5">
                  <c:v>14.597219577223386</c:v>
                </c:pt>
                <c:pt idx="6">
                  <c:v>19.503188989593824</c:v>
                </c:pt>
                <c:pt idx="7">
                  <c:v>20.726411369917095</c:v>
                </c:pt>
                <c:pt idx="8">
                  <c:v>12.831858407079647</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25.238095238095237</c:v>
                </c:pt>
                <c:pt idx="1">
                  <c:v>20.61711079943899</c:v>
                </c:pt>
                <c:pt idx="2">
                  <c:v>23.146292585170343</c:v>
                </c:pt>
                <c:pt idx="3">
                  <c:v>44.235071416279467</c:v>
                </c:pt>
                <c:pt idx="4">
                  <c:v>53.608923884514439</c:v>
                </c:pt>
                <c:pt idx="5">
                  <c:v>35.315943332583764</c:v>
                </c:pt>
                <c:pt idx="6">
                  <c:v>39.992135273299247</c:v>
                </c:pt>
                <c:pt idx="7">
                  <c:v>30.238500851788757</c:v>
                </c:pt>
                <c:pt idx="8">
                  <c:v>-3.4090909090909087</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75001984"/>
        <c:axId val="175003520"/>
      </c:barChart>
      <c:catAx>
        <c:axId val="1750019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003520"/>
        <c:crosses val="autoZero"/>
        <c:auto val="1"/>
        <c:lblAlgn val="ctr"/>
        <c:lblOffset val="100"/>
        <c:tickLblSkip val="1"/>
        <c:tickMarkSkip val="1"/>
        <c:noMultiLvlLbl val="0"/>
      </c:catAx>
      <c:valAx>
        <c:axId val="175003520"/>
        <c:scaling>
          <c:orientation val="minMax"/>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001984"/>
        <c:crosses val="autoZero"/>
        <c:crossBetween val="between"/>
      </c:valAx>
      <c:spPr>
        <a:noFill/>
        <a:ln w="12700">
          <a:no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GràficA7!$B$35:$B$55</c:f>
              <c:numCache>
                <c:formatCode>#,##0.0</c:formatCode>
                <c:ptCount val="13"/>
                <c:pt idx="0">
                  <c:v>10.0649399797157</c:v>
                </c:pt>
                <c:pt idx="1">
                  <c:v>8.7934903744866606</c:v>
                </c:pt>
                <c:pt idx="2">
                  <c:v>8.8019817371289903</c:v>
                </c:pt>
                <c:pt idx="3" formatCode="0.0">
                  <c:v>8.8111881183213896</c:v>
                </c:pt>
                <c:pt idx="4" formatCode="0.0">
                  <c:v>7.8478008282272604</c:v>
                </c:pt>
                <c:pt idx="5" formatCode="0.0">
                  <c:v>8.1704518477486694</c:v>
                </c:pt>
                <c:pt idx="6" formatCode="0.0">
                  <c:v>8.1139584880969409</c:v>
                </c:pt>
                <c:pt idx="7" formatCode="0.0">
                  <c:v>8.1</c:v>
                </c:pt>
                <c:pt idx="8" formatCode="0.0">
                  <c:v>7.5</c:v>
                </c:pt>
                <c:pt idx="9" formatCode="General">
                  <c:v>7.9</c:v>
                </c:pt>
                <c:pt idx="10" formatCode="General">
                  <c:v>8.1999999999999993</c:v>
                </c:pt>
                <c:pt idx="11" formatCode="General">
                  <c:v>9.1999999999999993</c:v>
                </c:pt>
                <c:pt idx="12" formatCode="General">
                  <c:v>10.7</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GràficA7!$C$35:$C$55</c:f>
              <c:numCache>
                <c:formatCode>#,##0.0</c:formatCode>
                <c:ptCount val="13"/>
                <c:pt idx="0">
                  <c:v>14.115239260614899</c:v>
                </c:pt>
                <c:pt idx="1">
                  <c:v>13.2864737923611</c:v>
                </c:pt>
                <c:pt idx="2">
                  <c:v>13.285184629562201</c:v>
                </c:pt>
                <c:pt idx="3" formatCode="0.0">
                  <c:v>12.796448211063099</c:v>
                </c:pt>
                <c:pt idx="4" formatCode="0.0">
                  <c:v>12.2709747315426</c:v>
                </c:pt>
                <c:pt idx="5" formatCode="0.0">
                  <c:v>12.4104227621592</c:v>
                </c:pt>
                <c:pt idx="6" formatCode="0.0">
                  <c:v>12.135658074847701</c:v>
                </c:pt>
                <c:pt idx="7" formatCode="0.0">
                  <c:v>12</c:v>
                </c:pt>
                <c:pt idx="8" formatCode="0.0">
                  <c:v>11.5</c:v>
                </c:pt>
                <c:pt idx="9" formatCode="General">
                  <c:v>11.9</c:v>
                </c:pt>
                <c:pt idx="10" formatCode="General">
                  <c:v>11.6</c:v>
                </c:pt>
                <c:pt idx="11" formatCode="General">
                  <c:v>12.9</c:v>
                </c:pt>
                <c:pt idx="12" formatCode="General">
                  <c:v>14.8</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75717376"/>
        <c:axId val="175723264"/>
      </c:lineChart>
      <c:catAx>
        <c:axId val="17571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723264"/>
        <c:crosses val="autoZero"/>
        <c:auto val="1"/>
        <c:lblAlgn val="ctr"/>
        <c:lblOffset val="100"/>
        <c:tickLblSkip val="1"/>
        <c:tickMarkSkip val="1"/>
        <c:noMultiLvlLbl val="0"/>
      </c:catAx>
      <c:valAx>
        <c:axId val="175723264"/>
        <c:scaling>
          <c:orientation val="minMax"/>
        </c:scaling>
        <c:delete val="0"/>
        <c:axPos val="l"/>
        <c:majorGridlines>
          <c:spPr>
            <a:ln w="3175">
              <a:solidFill>
                <a:schemeClr val="bg1">
                  <a:lumMod val="95000"/>
                </a:schemeClr>
              </a:solidFill>
              <a:prstDash val="sysDash"/>
            </a:ln>
          </c:spPr>
        </c:majorGridlines>
        <c:title>
          <c:tx>
            <c:rich>
              <a:bodyPr rot="0" vert="horz"/>
              <a:lstStyle/>
              <a:p>
                <a:pPr algn="ctr">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s-ES"/>
          </a:p>
        </c:txPr>
        <c:crossAx val="175717376"/>
        <c:crosses val="autoZero"/>
        <c:crossBetween val="between"/>
      </c:valAx>
      <c:spPr>
        <a:noFill/>
        <a:ln w="12700">
          <a:no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GràficA8!$B$36:$B$55</c:f>
              <c:numCache>
                <c:formatCode>#,##0.0;[Red]#,##0.0</c:formatCode>
                <c:ptCount val="13"/>
                <c:pt idx="0">
                  <c:v>11.244607507156394</c:v>
                </c:pt>
                <c:pt idx="1">
                  <c:v>11.868417938705479</c:v>
                </c:pt>
                <c:pt idx="2">
                  <c:v>10.251979262950609</c:v>
                </c:pt>
                <c:pt idx="3" formatCode="#,##0.0">
                  <c:v>11.450829940494831</c:v>
                </c:pt>
                <c:pt idx="4">
                  <c:v>10.50153049211208</c:v>
                </c:pt>
                <c:pt idx="5">
                  <c:v>11.915057915057915</c:v>
                </c:pt>
                <c:pt idx="6" formatCode="#,##0.0">
                  <c:v>10.936954413191078</c:v>
                </c:pt>
                <c:pt idx="7" formatCode="#,##0.0">
                  <c:v>12.470712720126976</c:v>
                </c:pt>
                <c:pt idx="8" formatCode="0.0">
                  <c:v>10.559389336520297</c:v>
                </c:pt>
                <c:pt idx="9" formatCode="0.0">
                  <c:v>11.877923472126371</c:v>
                </c:pt>
                <c:pt idx="10" formatCode="0.0">
                  <c:v>10.828733517325974</c:v>
                </c:pt>
                <c:pt idx="11" formatCode="0.0">
                  <c:v>12.300187617260788</c:v>
                </c:pt>
                <c:pt idx="12" formatCode="0.0">
                  <c:v>15.348648847654811</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GràficA8!$C$36:$C$55</c:f>
              <c:numCache>
                <c:formatCode>0.0</c:formatCode>
                <c:ptCount val="13"/>
                <c:pt idx="0">
                  <c:v>8.8181235901863033</c:v>
                </c:pt>
                <c:pt idx="1">
                  <c:v>9.048349121173958</c:v>
                </c:pt>
                <c:pt idx="2">
                  <c:v>9.1028536234859381</c:v>
                </c:pt>
                <c:pt idx="3">
                  <c:v>9.1105733482945546</c:v>
                </c:pt>
                <c:pt idx="4">
                  <c:v>8.2418697811641479</c:v>
                </c:pt>
                <c:pt idx="5">
                  <c:v>8.612582022986647</c:v>
                </c:pt>
                <c:pt idx="6">
                  <c:v>8.5583714167012879</c:v>
                </c:pt>
                <c:pt idx="7" formatCode="#,##0.0">
                  <c:v>8.4272428520110161</c:v>
                </c:pt>
                <c:pt idx="8">
                  <c:v>7.6593350657700858</c:v>
                </c:pt>
                <c:pt idx="9">
                  <c:v>8.159533126252235</c:v>
                </c:pt>
                <c:pt idx="10">
                  <c:v>8.3924146247730622</c:v>
                </c:pt>
                <c:pt idx="11">
                  <c:v>10.110763599612122</c:v>
                </c:pt>
                <c:pt idx="12">
                  <c:v>12.566512708316452</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GràficA8!$D$36:$D$55</c:f>
              <c:numCache>
                <c:formatCode>#,##0.0;[Red]#,##0.0</c:formatCode>
                <c:ptCount val="13"/>
                <c:pt idx="0">
                  <c:v>8.261062930842785</c:v>
                </c:pt>
                <c:pt idx="1">
                  <c:v>8.1445099875946223</c:v>
                </c:pt>
                <c:pt idx="2">
                  <c:v>8.2781121958622084</c:v>
                </c:pt>
                <c:pt idx="3" formatCode="#,##0.0">
                  <c:v>8.0306533879840725</c:v>
                </c:pt>
                <c:pt idx="4">
                  <c:v>7.2843370477025164</c:v>
                </c:pt>
                <c:pt idx="5">
                  <c:v>7.3989518151595188</c:v>
                </c:pt>
                <c:pt idx="6" formatCode="#,##0.0">
                  <c:v>7.3571943548988576</c:v>
                </c:pt>
                <c:pt idx="7" formatCode="#,##0.0">
                  <c:v>7.0492640878150086</c:v>
                </c:pt>
                <c:pt idx="8" formatCode="0.0">
                  <c:v>6.5463781064892954</c:v>
                </c:pt>
                <c:pt idx="9" formatCode="0.0">
                  <c:v>6.8523927207369137</c:v>
                </c:pt>
                <c:pt idx="10" formatCode="0.0">
                  <c:v>6.8750359659002154</c:v>
                </c:pt>
                <c:pt idx="11" formatCode="0.0">
                  <c:v>8.1577634423661021</c:v>
                </c:pt>
                <c:pt idx="12" formatCode="0.0">
                  <c:v>9.7827322404371593</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GràficA8!$E$36:$E$55</c:f>
              <c:numCache>
                <c:formatCode>#,##0.0;[Red]#,##0.0</c:formatCode>
                <c:ptCount val="13"/>
                <c:pt idx="0">
                  <c:v>10.15500341919307</c:v>
                </c:pt>
                <c:pt idx="1">
                  <c:v>10.148088516119369</c:v>
                </c:pt>
                <c:pt idx="2">
                  <c:v>10.240603191827724</c:v>
                </c:pt>
                <c:pt idx="3" formatCode="#,##0.0">
                  <c:v>9.8555484427621138</c:v>
                </c:pt>
                <c:pt idx="4">
                  <c:v>9.1534602509296263</c:v>
                </c:pt>
                <c:pt idx="5">
                  <c:v>9.2659624695655385</c:v>
                </c:pt>
                <c:pt idx="6" formatCode="#,##0.0">
                  <c:v>9.1358161224621455</c:v>
                </c:pt>
                <c:pt idx="7" formatCode="#,##0.0">
                  <c:v>8.9382151029748282</c:v>
                </c:pt>
                <c:pt idx="8" formatCode="0.0">
                  <c:v>8.5227690047741458</c:v>
                </c:pt>
                <c:pt idx="9" formatCode="0.0">
                  <c:v>8.7828224033113447</c:v>
                </c:pt>
                <c:pt idx="10" formatCode="0.0">
                  <c:v>8.8446484129084055</c:v>
                </c:pt>
                <c:pt idx="11" formatCode="0.0">
                  <c:v>9.4233053190814218</c:v>
                </c:pt>
                <c:pt idx="12" formatCode="0.0">
                  <c:v>10.875223317523512</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GràficA8!$F$36:$F$55</c:f>
              <c:numCache>
                <c:formatCode>#,##0.0;[Red]#,##0.0</c:formatCode>
                <c:ptCount val="13"/>
                <c:pt idx="0">
                  <c:v>19.872793354101763</c:v>
                </c:pt>
                <c:pt idx="1">
                  <c:v>19.63263014357905</c:v>
                </c:pt>
                <c:pt idx="2">
                  <c:v>19.448198198198199</c:v>
                </c:pt>
                <c:pt idx="3" formatCode="#,##0.0">
                  <c:v>19.030357228405805</c:v>
                </c:pt>
                <c:pt idx="4">
                  <c:v>18.423613881132827</c:v>
                </c:pt>
                <c:pt idx="5">
                  <c:v>18.447283224088164</c:v>
                </c:pt>
                <c:pt idx="6" formatCode="#,##0.0">
                  <c:v>18.215489285941374</c:v>
                </c:pt>
                <c:pt idx="7" formatCode="#,##0.0">
                  <c:v>18.266414737836563</c:v>
                </c:pt>
                <c:pt idx="8" formatCode="0.0">
                  <c:v>17.984192841029202</c:v>
                </c:pt>
                <c:pt idx="9" formatCode="0.0">
                  <c:v>18.452550584212027</c:v>
                </c:pt>
                <c:pt idx="10" formatCode="0.0">
                  <c:v>18.334795688142393</c:v>
                </c:pt>
                <c:pt idx="11" formatCode="0.0">
                  <c:v>18.932486746008166</c:v>
                </c:pt>
                <c:pt idx="12" formatCode="0.0">
                  <c:v>20.018509513576259</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75860352"/>
        <c:axId val="175890816"/>
      </c:lineChart>
      <c:catAx>
        <c:axId val="17586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890816"/>
        <c:crosses val="autoZero"/>
        <c:auto val="1"/>
        <c:lblAlgn val="ctr"/>
        <c:lblOffset val="100"/>
        <c:tickLblSkip val="1"/>
        <c:tickMarkSkip val="1"/>
        <c:noMultiLvlLbl val="0"/>
      </c:catAx>
      <c:valAx>
        <c:axId val="175890816"/>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860352"/>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GràficA9!$B$35:$B$55</c:f>
              <c:numCache>
                <c:formatCode>#,##0</c:formatCode>
                <c:ptCount val="13"/>
                <c:pt idx="0">
                  <c:v>41721</c:v>
                </c:pt>
                <c:pt idx="1">
                  <c:v>42349</c:v>
                </c:pt>
                <c:pt idx="2">
                  <c:v>42057</c:v>
                </c:pt>
                <c:pt idx="3">
                  <c:v>41824</c:v>
                </c:pt>
                <c:pt idx="4">
                  <c:v>38911</c:v>
                </c:pt>
                <c:pt idx="5">
                  <c:v>39934</c:v>
                </c:pt>
                <c:pt idx="6">
                  <c:v>39455</c:v>
                </c:pt>
                <c:pt idx="7">
                  <c:v>39554</c:v>
                </c:pt>
                <c:pt idx="8">
                  <c:v>37053</c:v>
                </c:pt>
                <c:pt idx="9">
                  <c:v>38562</c:v>
                </c:pt>
                <c:pt idx="10">
                  <c:v>38917</c:v>
                </c:pt>
                <c:pt idx="11">
                  <c:v>42501</c:v>
                </c:pt>
                <c:pt idx="12">
                  <c:v>49417</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76386816"/>
        <c:axId val="176388352"/>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GràficA9!$A$35:$A$55</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GràficA9!$C$35:$C$55</c:f>
              <c:numCache>
                <c:formatCode>#,##0</c:formatCode>
                <c:ptCount val="13"/>
                <c:pt idx="0">
                  <c:v>24188</c:v>
                </c:pt>
                <c:pt idx="1">
                  <c:v>23115</c:v>
                </c:pt>
                <c:pt idx="2">
                  <c:v>23537</c:v>
                </c:pt>
                <c:pt idx="3">
                  <c:v>23572</c:v>
                </c:pt>
                <c:pt idx="4">
                  <c:v>22734</c:v>
                </c:pt>
                <c:pt idx="5">
                  <c:v>22590</c:v>
                </c:pt>
                <c:pt idx="6">
                  <c:v>22949</c:v>
                </c:pt>
                <c:pt idx="7">
                  <c:v>23796</c:v>
                </c:pt>
                <c:pt idx="8">
                  <c:v>23759</c:v>
                </c:pt>
                <c:pt idx="9">
                  <c:v>24145</c:v>
                </c:pt>
                <c:pt idx="10">
                  <c:v>25080</c:v>
                </c:pt>
                <c:pt idx="11">
                  <c:v>27580</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76386816"/>
        <c:axId val="176388352"/>
      </c:lineChart>
      <c:catAx>
        <c:axId val="17638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6388352"/>
        <c:crosses val="autoZero"/>
        <c:auto val="1"/>
        <c:lblAlgn val="ctr"/>
        <c:lblOffset val="100"/>
        <c:tickLblSkip val="1"/>
        <c:tickMarkSkip val="1"/>
        <c:noMultiLvlLbl val="0"/>
      </c:catAx>
      <c:valAx>
        <c:axId val="176388352"/>
        <c:scaling>
          <c:orientation val="minMax"/>
        </c:scaling>
        <c:delete val="0"/>
        <c:axPos val="l"/>
        <c:majorGridlines>
          <c:spPr>
            <a:ln w="3175">
              <a:solidFill>
                <a:schemeClr val="bg1">
                  <a:lumMod val="95000"/>
                </a:schemeClr>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6386816"/>
        <c:crosses val="autoZero"/>
        <c:crossBetween val="between"/>
      </c:valAx>
      <c:spPr>
        <a:noFill/>
        <a:ln w="12700">
          <a:no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75.649999999999991</c:v>
                </c:pt>
                <c:pt idx="1">
                  <c:v>82.448786424176873</c:v>
                </c:pt>
                <c:pt idx="2">
                  <c:v>87.318633611333254</c:v>
                </c:pt>
                <c:pt idx="3">
                  <c:v>75.290232185748593</c:v>
                </c:pt>
                <c:pt idx="4">
                  <c:v>71.449033182143708</c:v>
                </c:pt>
                <c:pt idx="5">
                  <c:v>80.505723560567233</c:v>
                </c:pt>
                <c:pt idx="6">
                  <c:v>80.884855360181504</c:v>
                </c:pt>
                <c:pt idx="7">
                  <c:v>67.307692307692307</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24.349999999999998</c:v>
                </c:pt>
                <c:pt idx="1">
                  <c:v>17.551213575823134</c:v>
                </c:pt>
                <c:pt idx="2">
                  <c:v>12.681366388666742</c:v>
                </c:pt>
                <c:pt idx="3">
                  <c:v>24.7097678142514</c:v>
                </c:pt>
                <c:pt idx="4">
                  <c:v>28.550966817856288</c:v>
                </c:pt>
                <c:pt idx="5">
                  <c:v>19.49427643943277</c:v>
                </c:pt>
                <c:pt idx="6">
                  <c:v>19.115144639818489</c:v>
                </c:pt>
                <c:pt idx="7">
                  <c:v>32.692307692307693</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00"/>
        <c:overlap val="100"/>
        <c:axId val="170323328"/>
        <c:axId val="170144896"/>
      </c:barChart>
      <c:catAx>
        <c:axId val="17032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144896"/>
        <c:crosses val="autoZero"/>
        <c:auto val="1"/>
        <c:lblAlgn val="ctr"/>
        <c:lblOffset val="100"/>
        <c:tickLblSkip val="1"/>
        <c:tickMarkSkip val="1"/>
        <c:noMultiLvlLbl val="0"/>
      </c:catAx>
      <c:valAx>
        <c:axId val="170144896"/>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323328"/>
        <c:crosses val="autoZero"/>
        <c:crossBetween val="between"/>
        <c:minorUnit val="0.01"/>
      </c:valAx>
      <c:spPr>
        <a:noFill/>
        <a:ln w="12700">
          <a:no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57.851239669421481</c:v>
                </c:pt>
                <c:pt idx="1">
                  <c:v>85.558583106267022</c:v>
                </c:pt>
                <c:pt idx="2">
                  <c:v>63.155737704918039</c:v>
                </c:pt>
                <c:pt idx="3">
                  <c:v>78.371460566309395</c:v>
                </c:pt>
                <c:pt idx="4">
                  <c:v>71.131239159761023</c:v>
                </c:pt>
                <c:pt idx="5">
                  <c:v>76.883045740892911</c:v>
                </c:pt>
                <c:pt idx="6">
                  <c:v>90.927835051546396</c:v>
                </c:pt>
                <c:pt idx="7">
                  <c:v>85.197578075207133</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42.148760330578511</c:v>
                </c:pt>
                <c:pt idx="1">
                  <c:v>14.441416893732969</c:v>
                </c:pt>
                <c:pt idx="2">
                  <c:v>36.844262295081968</c:v>
                </c:pt>
                <c:pt idx="3">
                  <c:v>21.628539433690612</c:v>
                </c:pt>
                <c:pt idx="4">
                  <c:v>28.868760840238966</c:v>
                </c:pt>
                <c:pt idx="5">
                  <c:v>23.116954259107096</c:v>
                </c:pt>
                <c:pt idx="6">
                  <c:v>9.072164948453608</c:v>
                </c:pt>
                <c:pt idx="7">
                  <c:v>14.80242192479286</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00"/>
        <c:overlap val="100"/>
        <c:axId val="171414272"/>
        <c:axId val="171415808"/>
      </c:barChart>
      <c:catAx>
        <c:axId val="17141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415808"/>
        <c:crosses val="autoZero"/>
        <c:auto val="1"/>
        <c:lblAlgn val="ctr"/>
        <c:lblOffset val="100"/>
        <c:tickLblSkip val="1"/>
        <c:tickMarkSkip val="1"/>
        <c:noMultiLvlLbl val="0"/>
      </c:catAx>
      <c:valAx>
        <c:axId val="171415808"/>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414272"/>
        <c:crosses val="autoZero"/>
        <c:crossBetween val="between"/>
        <c:minorUnit val="0.01"/>
      </c:valAx>
      <c:spPr>
        <a:noFill/>
        <a:ln w="12700">
          <a:no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GràficC3!$B$35:$B$52</c:f>
              <c:numCache>
                <c:formatCode>#,##0.0</c:formatCode>
                <c:ptCount val="13"/>
                <c:pt idx="0">
                  <c:v>87.225964766071712</c:v>
                </c:pt>
                <c:pt idx="1">
                  <c:v>88.506831040986242</c:v>
                </c:pt>
                <c:pt idx="2">
                  <c:v>87.142290706736489</c:v>
                </c:pt>
                <c:pt idx="3">
                  <c:v>85.344953503091688</c:v>
                </c:pt>
                <c:pt idx="4">
                  <c:v>85.873504893077197</c:v>
                </c:pt>
                <c:pt idx="5">
                  <c:v>85.085922248198415</c:v>
                </c:pt>
                <c:pt idx="6">
                  <c:v>83.923381467835327</c:v>
                </c:pt>
                <c:pt idx="7">
                  <c:v>85.126003269010269</c:v>
                </c:pt>
                <c:pt idx="8">
                  <c:v>86.642033628773888</c:v>
                </c:pt>
                <c:pt idx="9">
                  <c:v>86.78291466239088</c:v>
                </c:pt>
                <c:pt idx="10">
                  <c:v>86.030435408765783</c:v>
                </c:pt>
                <c:pt idx="11">
                  <c:v>84.553303303303309</c:v>
                </c:pt>
                <c:pt idx="12">
                  <c:v>86.6</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GràficC3!$C$35:$C$52</c:f>
              <c:numCache>
                <c:formatCode>#,##0.0</c:formatCode>
                <c:ptCount val="13"/>
                <c:pt idx="0">
                  <c:v>87.881448957189903</c:v>
                </c:pt>
                <c:pt idx="1">
                  <c:v>87.339363797189492</c:v>
                </c:pt>
                <c:pt idx="2">
                  <c:v>86.507177033492823</c:v>
                </c:pt>
                <c:pt idx="3">
                  <c:v>86.539690655758662</c:v>
                </c:pt>
                <c:pt idx="4">
                  <c:v>87.877122267008673</c:v>
                </c:pt>
                <c:pt idx="5">
                  <c:v>86.487066323403212</c:v>
                </c:pt>
                <c:pt idx="6">
                  <c:v>87.155430089671199</c:v>
                </c:pt>
                <c:pt idx="7">
                  <c:v>86.889514639537353</c:v>
                </c:pt>
                <c:pt idx="8">
                  <c:v>88.4475059105105</c:v>
                </c:pt>
                <c:pt idx="9">
                  <c:v>87.859497555985001</c:v>
                </c:pt>
                <c:pt idx="10">
                  <c:v>87.958803549906875</c:v>
                </c:pt>
                <c:pt idx="11">
                  <c:v>86.942725686181191</c:v>
                </c:pt>
                <c:pt idx="12">
                  <c:v>86.836589818132651</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71766912"/>
        <c:axId val="171768448"/>
      </c:lineChart>
      <c:catAx>
        <c:axId val="17176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68448"/>
        <c:crosses val="autoZero"/>
        <c:auto val="1"/>
        <c:lblAlgn val="ctr"/>
        <c:lblOffset val="100"/>
        <c:tickLblSkip val="1"/>
        <c:tickMarkSkip val="1"/>
        <c:noMultiLvlLbl val="0"/>
      </c:catAx>
      <c:valAx>
        <c:axId val="171768448"/>
        <c:scaling>
          <c:orientation val="minMax"/>
          <c:max val="100"/>
          <c:min val="7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66912"/>
        <c:crosses val="autoZero"/>
        <c:crossBetween val="between"/>
      </c:valAx>
      <c:spPr>
        <a:noFill/>
        <a:ln w="12700">
          <a:no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GràficC4!$B$35:$B$52</c:f>
              <c:numCache>
                <c:formatCode>#,##0.0</c:formatCode>
                <c:ptCount val="13"/>
                <c:pt idx="0">
                  <c:v>91.722222222222229</c:v>
                </c:pt>
                <c:pt idx="1">
                  <c:v>91.284379454151932</c:v>
                </c:pt>
                <c:pt idx="2">
                  <c:v>90.911037362166795</c:v>
                </c:pt>
                <c:pt idx="3">
                  <c:v>90.252934161802543</c:v>
                </c:pt>
                <c:pt idx="4">
                  <c:v>91.258832766291548</c:v>
                </c:pt>
                <c:pt idx="5">
                  <c:v>90.631528964862298</c:v>
                </c:pt>
                <c:pt idx="6">
                  <c:v>90.031167359274662</c:v>
                </c:pt>
                <c:pt idx="7">
                  <c:v>90.816090625361241</c:v>
                </c:pt>
                <c:pt idx="8">
                  <c:v>91.425079442679049</c:v>
                </c:pt>
                <c:pt idx="9">
                  <c:v>91.594967356997699</c:v>
                </c:pt>
                <c:pt idx="10">
                  <c:v>90.520783564261819</c:v>
                </c:pt>
                <c:pt idx="11">
                  <c:v>90.145698567196661</c:v>
                </c:pt>
                <c:pt idx="12">
                  <c:v>92.105563806694846</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GràficC4!$C$35:$C$52</c:f>
              <c:numCache>
                <c:formatCode>#,##0.0</c:formatCode>
                <c:ptCount val="13"/>
                <c:pt idx="0">
                  <c:v>85.959509035735309</c:v>
                </c:pt>
                <c:pt idx="1">
                  <c:v>86.361862008392691</c:v>
                </c:pt>
                <c:pt idx="2">
                  <c:v>86.566958122411407</c:v>
                </c:pt>
                <c:pt idx="3">
                  <c:v>84.582057923239944</c:v>
                </c:pt>
                <c:pt idx="4">
                  <c:v>85.118965754366656</c:v>
                </c:pt>
                <c:pt idx="5">
                  <c:v>83.005287896592236</c:v>
                </c:pt>
                <c:pt idx="6">
                  <c:v>83.700714063955289</c:v>
                </c:pt>
                <c:pt idx="7">
                  <c:v>84.176065761804637</c:v>
                </c:pt>
                <c:pt idx="8">
                  <c:v>85.796663042964511</c:v>
                </c:pt>
                <c:pt idx="9">
                  <c:v>85.347103227897918</c:v>
                </c:pt>
                <c:pt idx="10">
                  <c:v>85.638572299610715</c:v>
                </c:pt>
                <c:pt idx="11">
                  <c:v>84.185518024997421</c:v>
                </c:pt>
                <c:pt idx="12">
                  <c:v>84.717774219375499</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GràficC4!$D$35:$D$52</c:f>
              <c:numCache>
                <c:formatCode>#,##0.0</c:formatCode>
                <c:ptCount val="13"/>
                <c:pt idx="0">
                  <c:v>86.631098342994918</c:v>
                </c:pt>
                <c:pt idx="1">
                  <c:v>87.453536605074618</c:v>
                </c:pt>
                <c:pt idx="2">
                  <c:v>86.301584810921071</c:v>
                </c:pt>
                <c:pt idx="3">
                  <c:v>84.626563554263768</c:v>
                </c:pt>
                <c:pt idx="4">
                  <c:v>85.062283558174386</c:v>
                </c:pt>
                <c:pt idx="5">
                  <c:v>83.657070181523878</c:v>
                </c:pt>
                <c:pt idx="6">
                  <c:v>83.78079595704358</c:v>
                </c:pt>
                <c:pt idx="7">
                  <c:v>85.002606731159119</c:v>
                </c:pt>
                <c:pt idx="8">
                  <c:v>86.023463866716668</c:v>
                </c:pt>
                <c:pt idx="9">
                  <c:v>85.591972514587994</c:v>
                </c:pt>
                <c:pt idx="10">
                  <c:v>85.355257369115705</c:v>
                </c:pt>
                <c:pt idx="11">
                  <c:v>84.113702450893129</c:v>
                </c:pt>
                <c:pt idx="12">
                  <c:v>84.93673907853902</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GràficC4!$E$35:$E$52</c:f>
              <c:numCache>
                <c:formatCode>#,##0.0</c:formatCode>
                <c:ptCount val="13"/>
                <c:pt idx="0">
                  <c:v>86.021416120195909</c:v>
                </c:pt>
                <c:pt idx="1">
                  <c:v>87.005459890802186</c:v>
                </c:pt>
                <c:pt idx="2">
                  <c:v>85.75574164662963</c:v>
                </c:pt>
                <c:pt idx="3">
                  <c:v>84.392163292073121</c:v>
                </c:pt>
                <c:pt idx="4">
                  <c:v>85.527146464646464</c:v>
                </c:pt>
                <c:pt idx="5">
                  <c:v>85.079558299278318</c:v>
                </c:pt>
                <c:pt idx="6">
                  <c:v>83.798274924236537</c:v>
                </c:pt>
                <c:pt idx="7">
                  <c:v>84.855505426167539</c:v>
                </c:pt>
                <c:pt idx="8">
                  <c:v>86.604459908271394</c:v>
                </c:pt>
                <c:pt idx="9">
                  <c:v>85.917242450120341</c:v>
                </c:pt>
                <c:pt idx="10">
                  <c:v>86.355875584589114</c:v>
                </c:pt>
                <c:pt idx="11">
                  <c:v>84.675559947299078</c:v>
                </c:pt>
                <c:pt idx="12">
                  <c:v>85.699641209636084</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GràficC4!$A$35:$A$52</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GràficC4!$F$35:$F$52</c:f>
              <c:numCache>
                <c:formatCode>#,##0.0</c:formatCode>
                <c:ptCount val="13"/>
                <c:pt idx="0">
                  <c:v>85.503898354028294</c:v>
                </c:pt>
                <c:pt idx="1">
                  <c:v>86.749716874292176</c:v>
                </c:pt>
                <c:pt idx="2">
                  <c:v>86.411647159577512</c:v>
                </c:pt>
                <c:pt idx="3">
                  <c:v>85.572805139186286</c:v>
                </c:pt>
                <c:pt idx="4">
                  <c:v>85.689001264222512</c:v>
                </c:pt>
                <c:pt idx="5">
                  <c:v>84.098018769551615</c:v>
                </c:pt>
                <c:pt idx="6">
                  <c:v>83.164348031124732</c:v>
                </c:pt>
                <c:pt idx="7">
                  <c:v>83.575705731394351</c:v>
                </c:pt>
                <c:pt idx="8">
                  <c:v>85.159873077861846</c:v>
                </c:pt>
                <c:pt idx="9">
                  <c:v>84.513487475915213</c:v>
                </c:pt>
                <c:pt idx="10">
                  <c:v>84.310506566604133</c:v>
                </c:pt>
                <c:pt idx="11">
                  <c:v>83.490927676974195</c:v>
                </c:pt>
                <c:pt idx="12">
                  <c:v>82.92011019283747</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71692800"/>
        <c:axId val="171694336"/>
      </c:lineChart>
      <c:catAx>
        <c:axId val="17169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694336"/>
        <c:crosses val="autoZero"/>
        <c:auto val="1"/>
        <c:lblAlgn val="ctr"/>
        <c:lblOffset val="100"/>
        <c:tickLblSkip val="1"/>
        <c:tickMarkSkip val="1"/>
        <c:noMultiLvlLbl val="0"/>
      </c:catAx>
      <c:valAx>
        <c:axId val="171694336"/>
        <c:scaling>
          <c:orientation val="minMax"/>
          <c:max val="100"/>
          <c:min val="7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692800"/>
        <c:crosses val="autoZero"/>
        <c:crossBetween val="between"/>
      </c:valAx>
      <c:spPr>
        <a:noFill/>
        <a:ln w="12700">
          <a:no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-13.237518910741301</c:v>
                </c:pt>
                <c:pt idx="1">
                  <c:v>-6.0293534311781043</c:v>
                </c:pt>
                <c:pt idx="2">
                  <c:v>-7.4327981237596967</c:v>
                </c:pt>
                <c:pt idx="3">
                  <c:v>-11.565495207667732</c:v>
                </c:pt>
                <c:pt idx="4">
                  <c:v>-10.130796670630202</c:v>
                </c:pt>
                <c:pt idx="5">
                  <c:v>-8.3521444695259603</c:v>
                </c:pt>
                <c:pt idx="6">
                  <c:v>-3.5460992907801421</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-0.83828715365239292</c:v>
                </c:pt>
                <c:pt idx="1">
                  <c:v>-1.8543267624457067</c:v>
                </c:pt>
                <c:pt idx="2">
                  <c:v>-0.12007726711101055</c:v>
                </c:pt>
                <c:pt idx="3">
                  <c:v>3.1566594954038725</c:v>
                </c:pt>
                <c:pt idx="4">
                  <c:v>-5.6130545296240646</c:v>
                </c:pt>
                <c:pt idx="5">
                  <c:v>-4.0870909774750306</c:v>
                </c:pt>
                <c:pt idx="6">
                  <c:v>-2.5342594330767789</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-2.9565217391304346</c:v>
                </c:pt>
                <c:pt idx="1">
                  <c:v>0.29308323563892147</c:v>
                </c:pt>
                <c:pt idx="2">
                  <c:v>-1.3529534835065207</c:v>
                </c:pt>
                <c:pt idx="3">
                  <c:v>-0.46447617409255115</c:v>
                </c:pt>
                <c:pt idx="4">
                  <c:v>-2.0456621004566209</c:v>
                </c:pt>
                <c:pt idx="5">
                  <c:v>-1.8936635105608157</c:v>
                </c:pt>
                <c:pt idx="6">
                  <c:v>1.4158363922391191</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71330944"/>
        <c:axId val="171340928"/>
      </c:barChart>
      <c:catAx>
        <c:axId val="171330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340928"/>
        <c:crosses val="autoZero"/>
        <c:auto val="1"/>
        <c:lblAlgn val="ctr"/>
        <c:lblOffset val="100"/>
        <c:tickLblSkip val="1"/>
        <c:tickMarkSkip val="1"/>
        <c:noMultiLvlLbl val="0"/>
      </c:catAx>
      <c:valAx>
        <c:axId val="171340928"/>
        <c:scaling>
          <c:orientation val="minMax"/>
          <c:max val="20"/>
          <c:min val="-2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330944"/>
        <c:crosses val="autoZero"/>
        <c:crossBetween val="between"/>
      </c:valAx>
      <c:spPr>
        <a:noFill/>
        <a:ln w="12700">
          <a:no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0-C0AF-474D-BDD3-8A131ED308BF}"/>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1-C0AF-474D-BDD3-8A131ED308BF}"/>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2-C0AF-474D-BDD3-8A131ED308BF}"/>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3-C0AF-474D-BDD3-8A131ED308BF}"/>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4-C0AF-474D-BDD3-8A131ED308BF}"/>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5-C0AF-474D-BDD3-8A131ED308BF}"/>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6-C0AF-474D-BDD3-8A131ED308BF}"/>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7-C0AF-474D-BDD3-8A131ED308BF}"/>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8-C0AF-474D-BDD3-8A131ED308BF}"/>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GràficE3!$A$48:$A$63</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GràficE3!$C$48:$C$63</c:f>
              <c:numCache>
                <c:formatCode>#,##0</c:formatCode>
                <c:ptCount val="13"/>
                <c:pt idx="0">
                  <c:v>237076</c:v>
                </c:pt>
                <c:pt idx="1">
                  <c:v>249925</c:v>
                </c:pt>
                <c:pt idx="2">
                  <c:v>250631</c:v>
                </c:pt>
                <c:pt idx="3">
                  <c:v>254715</c:v>
                </c:pt>
                <c:pt idx="4">
                  <c:v>254284</c:v>
                </c:pt>
                <c:pt idx="5">
                  <c:v>260939</c:v>
                </c:pt>
                <c:pt idx="6">
                  <c:v>261369</c:v>
                </c:pt>
                <c:pt idx="7">
                  <c:v>264662</c:v>
                </c:pt>
                <c:pt idx="8">
                  <c:v>261864</c:v>
                </c:pt>
                <c:pt idx="9">
                  <c:v>268157</c:v>
                </c:pt>
                <c:pt idx="10">
                  <c:v>278137</c:v>
                </c:pt>
                <c:pt idx="11">
                  <c:v>266207</c:v>
                </c:pt>
                <c:pt idx="12">
                  <c:v>256491</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73562112"/>
        <c:axId val="17356800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GràficE3!$A$48:$A$63</c:f>
              <c:strCache>
                <c:ptCount val="13"/>
                <c:pt idx="0">
                  <c:v>2T 2017</c:v>
                </c:pt>
                <c:pt idx="1">
                  <c:v>3T 2017</c:v>
                </c:pt>
                <c:pt idx="2">
                  <c:v>4T 2017</c:v>
                </c:pt>
                <c:pt idx="3">
                  <c:v>1T 2018</c:v>
                </c:pt>
                <c:pt idx="4">
                  <c:v>2T 2018</c:v>
                </c:pt>
                <c:pt idx="5">
                  <c:v>3T 2018</c:v>
                </c:pt>
                <c:pt idx="6">
                  <c:v>4T 2018</c:v>
                </c:pt>
                <c:pt idx="7">
                  <c:v>1T 2019</c:v>
                </c:pt>
                <c:pt idx="8">
                  <c:v>2T 2019</c:v>
                </c:pt>
                <c:pt idx="9">
                  <c:v>3T 2019</c:v>
                </c:pt>
                <c:pt idx="10">
                  <c:v>4T 2019</c:v>
                </c:pt>
                <c:pt idx="11">
                  <c:v>1T 2020</c:v>
                </c:pt>
                <c:pt idx="12">
                  <c:v>2T 2020</c:v>
                </c:pt>
              </c:strCache>
            </c:strRef>
          </c:cat>
          <c:val>
            <c:numRef>
              <c:f>GràficE3!$B$48:$B$63</c:f>
              <c:numCache>
                <c:formatCode>#,##0</c:formatCode>
                <c:ptCount val="13"/>
                <c:pt idx="0">
                  <c:v>22064</c:v>
                </c:pt>
                <c:pt idx="1">
                  <c:v>21866</c:v>
                </c:pt>
                <c:pt idx="2">
                  <c:v>22022</c:v>
                </c:pt>
                <c:pt idx="3">
                  <c:v>22168</c:v>
                </c:pt>
                <c:pt idx="4">
                  <c:v>22319</c:v>
                </c:pt>
                <c:pt idx="5">
                  <c:v>21945</c:v>
                </c:pt>
                <c:pt idx="6">
                  <c:v>22146</c:v>
                </c:pt>
                <c:pt idx="7">
                  <c:v>22362</c:v>
                </c:pt>
                <c:pt idx="8">
                  <c:v>22456</c:v>
                </c:pt>
                <c:pt idx="9">
                  <c:v>22044</c:v>
                </c:pt>
                <c:pt idx="10">
                  <c:v>22382</c:v>
                </c:pt>
                <c:pt idx="11">
                  <c:v>20271</c:v>
                </c:pt>
                <c:pt idx="12">
                  <c:v>20400</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73550208"/>
        <c:axId val="173560192"/>
      </c:lineChart>
      <c:catAx>
        <c:axId val="1735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60192"/>
        <c:crosses val="autoZero"/>
        <c:auto val="1"/>
        <c:lblAlgn val="ctr"/>
        <c:lblOffset val="100"/>
        <c:tickLblSkip val="1"/>
        <c:tickMarkSkip val="1"/>
        <c:noMultiLvlLbl val="0"/>
      </c:catAx>
      <c:valAx>
        <c:axId val="173560192"/>
        <c:scaling>
          <c:orientation val="minMax"/>
          <c:max val="24000"/>
          <c:min val="20000"/>
        </c:scaling>
        <c:delete val="0"/>
        <c:axPos val="l"/>
        <c:majorGridlines>
          <c:spPr>
            <a:ln w="3175">
              <a:solidFill>
                <a:schemeClr val="bg1">
                  <a:lumMod val="85000"/>
                </a:schemeClr>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50208"/>
        <c:crosses val="autoZero"/>
        <c:crossBetween val="between"/>
        <c:majorUnit val="500"/>
        <c:minorUnit val="20"/>
      </c:valAx>
      <c:catAx>
        <c:axId val="173562112"/>
        <c:scaling>
          <c:orientation val="minMax"/>
        </c:scaling>
        <c:delete val="1"/>
        <c:axPos val="b"/>
        <c:numFmt formatCode="General" sourceLinked="1"/>
        <c:majorTickMark val="out"/>
        <c:minorTickMark val="none"/>
        <c:tickLblPos val="nextTo"/>
        <c:crossAx val="173568000"/>
        <c:crosses val="autoZero"/>
        <c:auto val="1"/>
        <c:lblAlgn val="ctr"/>
        <c:lblOffset val="100"/>
        <c:noMultiLvlLbl val="0"/>
      </c:catAx>
      <c:valAx>
        <c:axId val="173568000"/>
        <c:scaling>
          <c:orientation val="minMax"/>
          <c:max val="29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62112"/>
        <c:crosses val="max"/>
        <c:crossBetween val="between"/>
        <c:majorUnit val="10000"/>
      </c:valAx>
      <c:spPr>
        <a:noFill/>
        <a:ln w="12700">
          <a:no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GràficA1!$A$44:$A$48</c:f>
              <c:numCache>
                <c:formatCode>General</c:formatCode>
                <c:ptCount val="5"/>
              </c:numCache>
            </c:numRef>
          </c:cat>
          <c:val>
            <c:numRef>
              <c:f>GràficA1!$B$44:$B$48</c:f>
              <c:numCache>
                <c:formatCode>#,##0</c:formatCode>
                <c:ptCount val="5"/>
              </c:numCache>
            </c:numRef>
          </c:val>
          <c:extLst>
            <c:ext xmlns:c16="http://schemas.microsoft.com/office/drawing/2014/chart" uri="{C3380CC4-5D6E-409C-BE32-E72D297353CC}">
              <c16:uniqueId val="{00000000-53AD-4F46-A4F2-FAA7AE48D3B4}"/>
            </c:ext>
          </c:extLst>
        </c:ser>
        <c:ser>
          <c:idx val="1"/>
          <c:order val="1"/>
          <c:tx>
            <c:strRef>
              <c:f>GràficA1!$C$34</c:f>
              <c:strCache>
                <c:ptCount val="1"/>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GràficA1!$A$44:$A$48</c:f>
              <c:numCache>
                <c:formatCode>General</c:formatCode>
                <c:ptCount val="5"/>
              </c:numCache>
            </c:numRef>
          </c:cat>
          <c:val>
            <c:numRef>
              <c:f>GràficA1!$C$44:$C$48</c:f>
              <c:numCache>
                <c:formatCode>#,##0</c:formatCode>
                <c:ptCount val="5"/>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73780992"/>
        <c:axId val="173782528"/>
      </c:barChart>
      <c:catAx>
        <c:axId val="1737809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2528"/>
        <c:crosses val="autoZero"/>
        <c:auto val="1"/>
        <c:lblAlgn val="ctr"/>
        <c:lblOffset val="100"/>
        <c:tickLblSkip val="1"/>
        <c:tickMarkSkip val="1"/>
        <c:noMultiLvlLbl val="0"/>
      </c:catAx>
      <c:valAx>
        <c:axId val="173782528"/>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0992"/>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[1]GràficA1!$B$37</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[1]GràficA1!$A$38:$A$42</c:f>
              <c:strCache>
                <c:ptCount val="5"/>
                <c:pt idx="0">
                  <c:v>16-24</c:v>
                </c:pt>
                <c:pt idx="1">
                  <c:v>25-34</c:v>
                </c:pt>
                <c:pt idx="2">
                  <c:v>35-44</c:v>
                </c:pt>
                <c:pt idx="3">
                  <c:v>45-54</c:v>
                </c:pt>
                <c:pt idx="4">
                  <c:v>55-64</c:v>
                </c:pt>
              </c:strCache>
            </c:strRef>
          </c:cat>
          <c:val>
            <c:numRef>
              <c:f>[1]GràficA1!$B$38:$B$42</c:f>
              <c:numCache>
                <c:formatCode>General</c:formatCode>
                <c:ptCount val="5"/>
                <c:pt idx="0">
                  <c:v>15.308538793703857</c:v>
                </c:pt>
                <c:pt idx="1">
                  <c:v>11.260838053311142</c:v>
                </c:pt>
                <c:pt idx="2">
                  <c:v>7.949247369122153</c:v>
                </c:pt>
                <c:pt idx="3">
                  <c:v>9.2802434162207526</c:v>
                </c:pt>
                <c:pt idx="4">
                  <c:v>15.624231242312423</c:v>
                </c:pt>
              </c:numCache>
            </c:numRef>
          </c:val>
          <c:extLst>
            <c:ext xmlns:c16="http://schemas.microsoft.com/office/drawing/2014/chart" uri="{C3380CC4-5D6E-409C-BE32-E72D297353CC}">
              <c16:uniqueId val="{00000000-63FB-4E1F-B20E-B2810D5C31DE}"/>
            </c:ext>
          </c:extLst>
        </c:ser>
        <c:ser>
          <c:idx val="1"/>
          <c:order val="1"/>
          <c:tx>
            <c:strRef>
              <c:f>[1]GràficA1!$C$37</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[1]GràficA1!$A$38:$A$42</c:f>
              <c:strCache>
                <c:ptCount val="5"/>
                <c:pt idx="0">
                  <c:v>16-24</c:v>
                </c:pt>
                <c:pt idx="1">
                  <c:v>25-34</c:v>
                </c:pt>
                <c:pt idx="2">
                  <c:v>35-44</c:v>
                </c:pt>
                <c:pt idx="3">
                  <c:v>45-54</c:v>
                </c:pt>
                <c:pt idx="4">
                  <c:v>55-64</c:v>
                </c:pt>
              </c:strCache>
            </c:strRef>
          </c:cat>
          <c:val>
            <c:numRef>
              <c:f>[1]GràficA1!$C$38:$C$42</c:f>
              <c:numCache>
                <c:formatCode>General</c:formatCode>
                <c:ptCount val="5"/>
                <c:pt idx="0">
                  <c:v>15.393626991565135</c:v>
                </c:pt>
                <c:pt idx="1">
                  <c:v>13.888511401625308</c:v>
                </c:pt>
                <c:pt idx="2">
                  <c:v>11.809863951840056</c:v>
                </c:pt>
                <c:pt idx="3">
                  <c:v>12.593485673379426</c:v>
                </c:pt>
                <c:pt idx="4">
                  <c:v>24.594153245173064</c:v>
                </c:pt>
              </c:numCache>
            </c:numRef>
          </c:val>
          <c:extLst>
            <c:ext xmlns:c16="http://schemas.microsoft.com/office/drawing/2014/chart" uri="{C3380CC4-5D6E-409C-BE32-E72D297353CC}">
              <c16:uniqueId val="{00000001-63FB-4E1F-B20E-B2810D5C31DE}"/>
            </c:ext>
          </c:extLst>
        </c:ser>
        <c:dLbls>
          <c:showLegendKey val="0"/>
          <c:showVal val="0"/>
          <c:showCatName val="0"/>
          <c:showSerName val="0"/>
          <c:showPercent val="0"/>
          <c:showBubbleSize val="0"/>
        </c:dLbls>
        <c:gapWidth val="150"/>
        <c:axId val="173780992"/>
        <c:axId val="173782528"/>
      </c:barChart>
      <c:catAx>
        <c:axId val="1737809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2528"/>
        <c:crosses val="autoZero"/>
        <c:auto val="1"/>
        <c:lblAlgn val="ctr"/>
        <c:lblOffset val="100"/>
        <c:tickLblSkip val="1"/>
        <c:tickMarkSkip val="1"/>
        <c:noMultiLvlLbl val="0"/>
      </c:catAx>
      <c:valAx>
        <c:axId val="173782528"/>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0992"/>
        <c:crosses val="autoZero"/>
        <c:crossBetween val="between"/>
      </c:valAx>
      <c:spPr>
        <a:noFill/>
        <a:ln w="12700">
          <a:no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24.815445769449177</c:v>
                </c:pt>
                <c:pt idx="1">
                  <c:v>26.127480457005415</c:v>
                </c:pt>
                <c:pt idx="2">
                  <c:v>19.649122807017545</c:v>
                </c:pt>
                <c:pt idx="3">
                  <c:v>15.09433962264151</c:v>
                </c:pt>
                <c:pt idx="4">
                  <c:v>6.8559411146161935</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29.927488464073832</c:v>
                </c:pt>
                <c:pt idx="1">
                  <c:v>25.337257787588914</c:v>
                </c:pt>
                <c:pt idx="2">
                  <c:v>20.356472795497186</c:v>
                </c:pt>
                <c:pt idx="3">
                  <c:v>15.59744077468442</c:v>
                </c:pt>
                <c:pt idx="4">
                  <c:v>4.489185144878248</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73896448"/>
        <c:axId val="173897984"/>
      </c:barChart>
      <c:catAx>
        <c:axId val="1738964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897984"/>
        <c:crosses val="autoZero"/>
        <c:auto val="1"/>
        <c:lblAlgn val="ctr"/>
        <c:lblOffset val="100"/>
        <c:tickLblSkip val="1"/>
        <c:tickMarkSkip val="1"/>
        <c:noMultiLvlLbl val="0"/>
      </c:catAx>
      <c:valAx>
        <c:axId val="173897984"/>
        <c:scaling>
          <c:orientation val="minMax"/>
          <c:max val="40"/>
          <c:min val="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896448"/>
        <c:crosses val="autoZero"/>
        <c:crossBetween val="between"/>
      </c:valAx>
      <c:spPr>
        <a:noFill/>
        <a:ln w="12700">
          <a:no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49.219280380176514</c:v>
                </c:pt>
                <c:pt idx="1">
                  <c:v>74.428274428274435</c:v>
                </c:pt>
                <c:pt idx="2">
                  <c:v>51.700031776294885</c:v>
                </c:pt>
                <c:pt idx="3">
                  <c:v>37.025561580170411</c:v>
                </c:pt>
                <c:pt idx="4">
                  <c:v>18.025551684088271</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55.687203791469194</c:v>
                </c:pt>
                <c:pt idx="1">
                  <c:v>54.240869302746752</c:v>
                </c:pt>
                <c:pt idx="2">
                  <c:v>34.599244649601339</c:v>
                </c:pt>
                <c:pt idx="3">
                  <c:v>23.567467652495381</c:v>
                </c:pt>
                <c:pt idx="4">
                  <c:v>8.259337561663143</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74335872"/>
        <c:axId val="174337408"/>
      </c:barChart>
      <c:catAx>
        <c:axId val="1743358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337408"/>
        <c:crosses val="autoZero"/>
        <c:auto val="1"/>
        <c:lblAlgn val="ctr"/>
        <c:lblOffset val="100"/>
        <c:tickLblSkip val="1"/>
        <c:tickMarkSkip val="1"/>
        <c:noMultiLvlLbl val="0"/>
      </c:catAx>
      <c:valAx>
        <c:axId val="174337408"/>
        <c:scaling>
          <c:orientation val="minMax"/>
          <c:max val="80"/>
          <c:min val="0"/>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335872"/>
        <c:crosses val="autoZero"/>
        <c:crossBetween val="between"/>
      </c:valAx>
      <c:spPr>
        <a:noFill/>
        <a:ln w="12700">
          <a:no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84.537230340988174</c:v>
                </c:pt>
                <c:pt idx="1">
                  <c:v>85.697365587538584</c:v>
                </c:pt>
                <c:pt idx="2">
                  <c:v>89.56584312784841</c:v>
                </c:pt>
                <c:pt idx="3">
                  <c:v>82.375067168189148</c:v>
                </c:pt>
                <c:pt idx="4">
                  <c:v>78.460988470819558</c:v>
                </c:pt>
                <c:pt idx="5">
                  <c:v>85.607071380920615</c:v>
                </c:pt>
                <c:pt idx="6">
                  <c:v>91.325811001410443</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15.46276965901183</c:v>
                </c:pt>
                <c:pt idx="1">
                  <c:v>14.302634412461417</c:v>
                </c:pt>
                <c:pt idx="2">
                  <c:v>10.434156872151595</c:v>
                </c:pt>
                <c:pt idx="3">
                  <c:v>17.624932831810856</c:v>
                </c:pt>
                <c:pt idx="4">
                  <c:v>21.539011529180446</c:v>
                </c:pt>
                <c:pt idx="5">
                  <c:v>14.392928619079386</c:v>
                </c:pt>
                <c:pt idx="6">
                  <c:v>8.6741889985895639</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83"/>
        <c:overlap val="100"/>
        <c:axId val="174452736"/>
        <c:axId val="174454272"/>
      </c:barChart>
      <c:catAx>
        <c:axId val="17445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4454272"/>
        <c:crosses val="autoZero"/>
        <c:auto val="1"/>
        <c:lblAlgn val="ctr"/>
        <c:lblOffset val="100"/>
        <c:tickLblSkip val="1"/>
        <c:tickMarkSkip val="1"/>
        <c:noMultiLvlLbl val="0"/>
      </c:catAx>
      <c:valAx>
        <c:axId val="174454272"/>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4452736"/>
        <c:crosses val="autoZero"/>
        <c:crossBetween val="between"/>
        <c:minorUnit val="0.01"/>
      </c:valAx>
      <c:spPr>
        <a:noFill/>
        <a:ln w="12700">
          <a:no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52.091254752851711</c:v>
                </c:pt>
                <c:pt idx="1">
                  <c:v>91.492248062015506</c:v>
                </c:pt>
                <c:pt idx="2">
                  <c:v>77.705451586655812</c:v>
                </c:pt>
                <c:pt idx="3">
                  <c:v>87.01306448726362</c:v>
                </c:pt>
                <c:pt idx="4">
                  <c:v>87.227680478428027</c:v>
                </c:pt>
                <c:pt idx="5">
                  <c:v>86.356460324054837</c:v>
                </c:pt>
                <c:pt idx="6">
                  <c:v>92.668539325842687</c:v>
                </c:pt>
                <c:pt idx="7">
                  <c:v>84.532374100719423</c:v>
                </c:pt>
                <c:pt idx="8">
                  <c:v>57.686274509803923</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47.908745247148289</c:v>
                </c:pt>
                <c:pt idx="1">
                  <c:v>8.5077519379844961</c:v>
                </c:pt>
                <c:pt idx="2">
                  <c:v>22.294548413344181</c:v>
                </c:pt>
                <c:pt idx="3">
                  <c:v>12.986935512736384</c:v>
                </c:pt>
                <c:pt idx="4">
                  <c:v>12.772319521571978</c:v>
                </c:pt>
                <c:pt idx="5">
                  <c:v>13.64353967594516</c:v>
                </c:pt>
                <c:pt idx="6">
                  <c:v>7.3314606741573032</c:v>
                </c:pt>
                <c:pt idx="7">
                  <c:v>15.467625899280577</c:v>
                </c:pt>
                <c:pt idx="8">
                  <c:v>42.313725490196077</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62"/>
        <c:overlap val="100"/>
        <c:axId val="174850432"/>
        <c:axId val="174851968"/>
      </c:barChart>
      <c:catAx>
        <c:axId val="17485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851968"/>
        <c:crosses val="autoZero"/>
        <c:auto val="1"/>
        <c:lblAlgn val="ctr"/>
        <c:lblOffset val="100"/>
        <c:tickLblSkip val="1"/>
        <c:tickMarkSkip val="1"/>
        <c:noMultiLvlLbl val="0"/>
      </c:catAx>
      <c:valAx>
        <c:axId val="174851968"/>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850432"/>
        <c:crosses val="autoZero"/>
        <c:crossBetween val="between"/>
        <c:minorUnit val="0.01"/>
      </c:valAx>
      <c:spPr>
        <a:noFill/>
        <a:ln w="12700">
          <a:no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342901</xdr:colOff>
      <xdr:row>54</xdr:row>
      <xdr:rowOff>76198</xdr:rowOff>
    </xdr:from>
    <xdr:to>
      <xdr:col>7</xdr:col>
      <xdr:colOff>266699</xdr:colOff>
      <xdr:row>70</xdr:row>
      <xdr:rowOff>57149</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1" y="4791073"/>
          <a:ext cx="5572123" cy="257175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9525</xdr:rowOff>
    </xdr:from>
    <xdr:to>
      <xdr:col>8</xdr:col>
      <xdr:colOff>742950</xdr:colOff>
      <xdr:row>31</xdr:row>
      <xdr:rowOff>0</xdr:rowOff>
    </xdr:to>
    <xdr:graphicFrame macro="">
      <xdr:nvGraphicFramePr>
        <xdr:cNvPr id="3" name="Gráfico 1">
          <a:extLst>
            <a:ext uri="{FF2B5EF4-FFF2-40B4-BE49-F238E27FC236}">
              <a16:creationId xmlns:a16="http://schemas.microsoft.com/office/drawing/2014/main" id="{3F906775-6904-44EF-A5EC-771C7BCAC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T2020%20-Treb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ex"/>
      <sheetName val="TaulaE1"/>
      <sheetName val="TaulaE2"/>
      <sheetName val="TaulaE3"/>
      <sheetName val="TaulaE4"/>
      <sheetName val="TaulaE5"/>
      <sheetName val="TaulaE6"/>
      <sheetName val="GràficE1"/>
      <sheetName val="GràficE2"/>
      <sheetName val="TaulaE7"/>
      <sheetName val="TaulaE8"/>
      <sheetName val="TaulaE9"/>
      <sheetName val="TaulaE10"/>
      <sheetName val="TaulaE11"/>
      <sheetName val="TaulaE12"/>
      <sheetName val="TaulaE13"/>
      <sheetName val="GràficE3"/>
      <sheetName val="TaulaE14"/>
      <sheetName val="TaulaA1"/>
      <sheetName val="GràficA1"/>
      <sheetName val="GràficA2"/>
      <sheetName val="GràficA3"/>
      <sheetName val="TaulaA2"/>
      <sheetName val="TaulaA3"/>
      <sheetName val="GràficA4"/>
      <sheetName val="GràficA5"/>
      <sheetName val="GràficA6"/>
      <sheetName val="TaulaA4"/>
      <sheetName val="TaulaA5"/>
      <sheetName val="TaulaA6"/>
      <sheetName val="TaulaA7"/>
      <sheetName val="TaulaA8"/>
      <sheetName val="GràficA7"/>
      <sheetName val="GràficA8"/>
      <sheetName val="GràficA9"/>
      <sheetName val="TaulaA9"/>
      <sheetName val="TaulaC1"/>
      <sheetName val="TaulaC2"/>
      <sheetName val="TaulaC3"/>
      <sheetName val="GràficC1"/>
      <sheetName val="GràficC2"/>
      <sheetName val="TaulaC4"/>
      <sheetName val="TaulaC5"/>
      <sheetName val="GràficC3"/>
      <sheetName val="GràficC4"/>
      <sheetName val="TaulaC6"/>
    </sheetNames>
    <sheetDataSet>
      <sheetData sheetId="0">
        <row r="8">
          <cell r="A8" t="str">
            <v>2n trimestre 2020</v>
          </cell>
        </row>
        <row r="45">
          <cell r="B45" t="str">
            <v>Gràfic A1</v>
          </cell>
          <cell r="C45" t="str">
            <v>Taxa d'atur registral per sexe i grups d'edat. Baix Llobregat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7">
          <cell r="B37" t="str">
            <v>Homes</v>
          </cell>
          <cell r="C37" t="str">
            <v>Dones</v>
          </cell>
        </row>
        <row r="38">
          <cell r="A38" t="str">
            <v>16-24</v>
          </cell>
          <cell r="B38">
            <v>15.308538793703857</v>
          </cell>
          <cell r="C38">
            <v>15.393626991565135</v>
          </cell>
        </row>
        <row r="39">
          <cell r="A39" t="str">
            <v>25-34</v>
          </cell>
          <cell r="B39">
            <v>11.260838053311142</v>
          </cell>
          <cell r="C39">
            <v>13.888511401625308</v>
          </cell>
        </row>
        <row r="40">
          <cell r="A40" t="str">
            <v>35-44</v>
          </cell>
          <cell r="B40">
            <v>7.949247369122153</v>
          </cell>
          <cell r="C40">
            <v>11.809863951840056</v>
          </cell>
        </row>
        <row r="41">
          <cell r="A41" t="str">
            <v>45-54</v>
          </cell>
          <cell r="B41">
            <v>9.2802434162207526</v>
          </cell>
          <cell r="C41">
            <v>12.593485673379426</v>
          </cell>
        </row>
        <row r="42">
          <cell r="A42" t="str">
            <v>55-64</v>
          </cell>
          <cell r="B42">
            <v>15.624231242312423</v>
          </cell>
          <cell r="C42">
            <v>24.594153245173064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4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opLeftCell="A49" zoomScaleNormal="100" workbookViewId="0">
      <selection activeCell="B79" sqref="B79"/>
    </sheetView>
  </sheetViews>
  <sheetFormatPr baseColWidth="10" defaultColWidth="12"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414</v>
      </c>
      <c r="B8" s="7"/>
      <c r="C8" s="15"/>
    </row>
    <row r="9" spans="1:4" x14ac:dyDescent="0.2">
      <c r="A9" s="5"/>
    </row>
    <row r="10" spans="1:4" ht="15.75" x14ac:dyDescent="0.25">
      <c r="A10" s="8" t="s">
        <v>32</v>
      </c>
      <c r="D10" s="20"/>
    </row>
    <row r="11" spans="1:4" x14ac:dyDescent="0.2">
      <c r="A11" s="19" t="s">
        <v>126</v>
      </c>
      <c r="B11" s="29"/>
      <c r="C11" s="1"/>
      <c r="D11" s="20"/>
    </row>
    <row r="12" spans="1:4" x14ac:dyDescent="0.2">
      <c r="A12" s="10" t="s">
        <v>274</v>
      </c>
      <c r="B12" s="29"/>
      <c r="C12" s="1"/>
      <c r="D12" s="20"/>
    </row>
    <row r="13" spans="1:4" x14ac:dyDescent="0.2">
      <c r="A13" s="19" t="s">
        <v>29</v>
      </c>
      <c r="B13" s="29"/>
      <c r="D13" s="20"/>
    </row>
    <row r="14" spans="1:4" x14ac:dyDescent="0.2">
      <c r="A14" s="19" t="s">
        <v>30</v>
      </c>
      <c r="B14" s="29"/>
    </row>
    <row r="15" spans="1:4" x14ac:dyDescent="0.2">
      <c r="A15" s="19" t="s">
        <v>31</v>
      </c>
      <c r="B15" s="29"/>
    </row>
    <row r="16" spans="1:4" x14ac:dyDescent="0.2">
      <c r="A16" s="5"/>
      <c r="C16" s="16" t="s">
        <v>275</v>
      </c>
      <c r="D16" s="1"/>
    </row>
    <row r="17" spans="1:4" ht="15.75" x14ac:dyDescent="0.25">
      <c r="A17" s="8" t="s">
        <v>3</v>
      </c>
      <c r="D17" s="1"/>
    </row>
    <row r="18" spans="1:4" x14ac:dyDescent="0.2">
      <c r="A18" s="5" t="s">
        <v>105</v>
      </c>
      <c r="D18" s="1"/>
    </row>
    <row r="19" spans="1:4" x14ac:dyDescent="0.2">
      <c r="B19" s="19" t="s">
        <v>180</v>
      </c>
      <c r="C19" s="6" t="s">
        <v>20</v>
      </c>
    </row>
    <row r="20" spans="1:4" x14ac:dyDescent="0.2">
      <c r="B20" s="19" t="s">
        <v>181</v>
      </c>
      <c r="C20" s="6" t="s">
        <v>21</v>
      </c>
    </row>
    <row r="21" spans="1:4" x14ac:dyDescent="0.2">
      <c r="B21" s="19" t="s">
        <v>182</v>
      </c>
      <c r="C21" s="6" t="s">
        <v>22</v>
      </c>
    </row>
    <row r="22" spans="1:4" x14ac:dyDescent="0.2">
      <c r="B22" s="19" t="s">
        <v>183</v>
      </c>
      <c r="C22" s="6" t="s">
        <v>48</v>
      </c>
    </row>
    <row r="23" spans="1:4" x14ac:dyDescent="0.2">
      <c r="A23" s="5" t="s">
        <v>106</v>
      </c>
    </row>
    <row r="24" spans="1:4" x14ac:dyDescent="0.2">
      <c r="B24" s="19" t="s">
        <v>184</v>
      </c>
      <c r="C24" s="6" t="s">
        <v>23</v>
      </c>
      <c r="D24" s="1"/>
    </row>
    <row r="25" spans="1:4" x14ac:dyDescent="0.2">
      <c r="B25" s="19" t="s">
        <v>185</v>
      </c>
      <c r="C25" s="6" t="s">
        <v>24</v>
      </c>
    </row>
    <row r="26" spans="1:4" x14ac:dyDescent="0.2">
      <c r="A26" s="5"/>
      <c r="B26" s="19" t="s">
        <v>186</v>
      </c>
      <c r="C26" s="6" t="s">
        <v>107</v>
      </c>
    </row>
    <row r="27" spans="1:4" x14ac:dyDescent="0.2">
      <c r="B27" s="19" t="s">
        <v>187</v>
      </c>
      <c r="C27" s="6" t="s">
        <v>108</v>
      </c>
    </row>
    <row r="28" spans="1:4" x14ac:dyDescent="0.2">
      <c r="B28" s="19" t="s">
        <v>188</v>
      </c>
      <c r="C28" s="6" t="s">
        <v>26</v>
      </c>
    </row>
    <row r="29" spans="1:4" x14ac:dyDescent="0.2">
      <c r="B29" s="19" t="s">
        <v>189</v>
      </c>
      <c r="C29" s="6" t="s">
        <v>27</v>
      </c>
      <c r="D29" s="1"/>
    </row>
    <row r="30" spans="1:4" x14ac:dyDescent="0.2">
      <c r="B30" s="19" t="s">
        <v>190</v>
      </c>
      <c r="C30" s="6" t="s">
        <v>341</v>
      </c>
      <c r="D30" s="1"/>
    </row>
    <row r="31" spans="1:4" x14ac:dyDescent="0.2">
      <c r="B31" s="19" t="s">
        <v>296</v>
      </c>
      <c r="C31" s="6" t="s">
        <v>342</v>
      </c>
      <c r="D31" s="1"/>
    </row>
    <row r="32" spans="1:4" x14ac:dyDescent="0.2">
      <c r="B32" s="19" t="s">
        <v>338</v>
      </c>
      <c r="C32" s="6" t="s">
        <v>343</v>
      </c>
      <c r="D32" s="1"/>
    </row>
    <row r="33" spans="1:4" x14ac:dyDescent="0.2">
      <c r="B33" s="19" t="s">
        <v>339</v>
      </c>
      <c r="C33" s="6" t="s">
        <v>344</v>
      </c>
      <c r="D33" s="1"/>
    </row>
    <row r="34" spans="1:4" x14ac:dyDescent="0.2">
      <c r="B34" s="19"/>
      <c r="C34" s="38"/>
      <c r="D34" s="1"/>
    </row>
    <row r="35" spans="1:4" x14ac:dyDescent="0.2">
      <c r="A35" s="5" t="s">
        <v>109</v>
      </c>
      <c r="D35" s="1"/>
    </row>
    <row r="36" spans="1:4" x14ac:dyDescent="0.2">
      <c r="B36" s="19" t="s">
        <v>345</v>
      </c>
      <c r="C36" s="6" t="s">
        <v>33</v>
      </c>
      <c r="D36" s="1"/>
    </row>
    <row r="37" spans="1:4" x14ac:dyDescent="0.2">
      <c r="A37" s="5" t="s">
        <v>297</v>
      </c>
      <c r="D37" s="1"/>
    </row>
    <row r="38" spans="1:4" x14ac:dyDescent="0.2">
      <c r="B38" s="19" t="s">
        <v>191</v>
      </c>
      <c r="C38" s="6" t="s">
        <v>25</v>
      </c>
      <c r="D38" s="1"/>
    </row>
    <row r="39" spans="1:4" x14ac:dyDescent="0.2">
      <c r="B39" s="19" t="s">
        <v>346</v>
      </c>
      <c r="C39" s="38" t="s">
        <v>298</v>
      </c>
      <c r="D39" s="1"/>
    </row>
    <row r="40" spans="1:4" x14ac:dyDescent="0.2">
      <c r="A40" s="20"/>
    </row>
    <row r="41" spans="1:4" ht="15.75" x14ac:dyDescent="0.25">
      <c r="A41" s="8" t="s">
        <v>1</v>
      </c>
    </row>
    <row r="42" spans="1:4" x14ac:dyDescent="0.2">
      <c r="A42" s="5" t="s">
        <v>11</v>
      </c>
    </row>
    <row r="43" spans="1:4" x14ac:dyDescent="0.2">
      <c r="B43" s="19" t="s">
        <v>262</v>
      </c>
      <c r="C43" s="6" t="s">
        <v>4</v>
      </c>
    </row>
    <row r="44" spans="1:4" x14ac:dyDescent="0.2">
      <c r="A44" s="5" t="s">
        <v>12</v>
      </c>
      <c r="D44" s="1"/>
    </row>
    <row r="45" spans="1:4" x14ac:dyDescent="0.2">
      <c r="B45" s="19" t="s">
        <v>192</v>
      </c>
      <c r="C45" s="6" t="s">
        <v>359</v>
      </c>
      <c r="D45" s="20"/>
    </row>
    <row r="46" spans="1:4" x14ac:dyDescent="0.2">
      <c r="B46" s="19" t="s">
        <v>193</v>
      </c>
      <c r="C46" s="6" t="s">
        <v>271</v>
      </c>
      <c r="D46" s="1"/>
    </row>
    <row r="47" spans="1:4" x14ac:dyDescent="0.2">
      <c r="B47" s="19" t="s">
        <v>194</v>
      </c>
      <c r="C47" s="6" t="s">
        <v>272</v>
      </c>
      <c r="D47" s="1"/>
    </row>
    <row r="48" spans="1:4" x14ac:dyDescent="0.2">
      <c r="B48" s="19" t="s">
        <v>195</v>
      </c>
      <c r="C48" s="6" t="s">
        <v>5</v>
      </c>
      <c r="D48" s="1"/>
    </row>
    <row r="49" spans="1:4" x14ac:dyDescent="0.2">
      <c r="B49" s="19" t="s">
        <v>196</v>
      </c>
      <c r="C49" s="6" t="s">
        <v>7</v>
      </c>
      <c r="D49" s="1"/>
    </row>
    <row r="50" spans="1:4" x14ac:dyDescent="0.2">
      <c r="B50" s="19" t="s">
        <v>197</v>
      </c>
      <c r="C50" s="6" t="s">
        <v>6</v>
      </c>
      <c r="D50" s="1"/>
    </row>
    <row r="51" spans="1:4" x14ac:dyDescent="0.2">
      <c r="B51" s="19" t="s">
        <v>199</v>
      </c>
      <c r="C51" s="6" t="s">
        <v>152</v>
      </c>
      <c r="D51" s="1"/>
    </row>
    <row r="52" spans="1:4" x14ac:dyDescent="0.2">
      <c r="A52" s="5" t="s">
        <v>13</v>
      </c>
      <c r="D52" s="1"/>
    </row>
    <row r="53" spans="1:4" x14ac:dyDescent="0.2">
      <c r="B53" s="19" t="s">
        <v>198</v>
      </c>
      <c r="C53" s="6" t="s">
        <v>28</v>
      </c>
      <c r="D53" s="1"/>
    </row>
    <row r="54" spans="1:4" x14ac:dyDescent="0.2">
      <c r="B54" s="19" t="s">
        <v>200</v>
      </c>
      <c r="C54" s="6" t="s">
        <v>8</v>
      </c>
      <c r="D54" s="1"/>
    </row>
    <row r="55" spans="1:4" x14ac:dyDescent="0.2">
      <c r="A55" s="5" t="s">
        <v>318</v>
      </c>
      <c r="D55" s="1"/>
    </row>
    <row r="56" spans="1:4" x14ac:dyDescent="0.2">
      <c r="B56" s="19" t="s">
        <v>201</v>
      </c>
      <c r="C56" s="6" t="s">
        <v>164</v>
      </c>
      <c r="D56" s="1"/>
    </row>
    <row r="57" spans="1:4" x14ac:dyDescent="0.2">
      <c r="B57" s="19" t="s">
        <v>202</v>
      </c>
      <c r="C57" s="6" t="s">
        <v>9</v>
      </c>
      <c r="D57" s="1"/>
    </row>
    <row r="58" spans="1:4" x14ac:dyDescent="0.2">
      <c r="B58" s="19" t="s">
        <v>203</v>
      </c>
      <c r="C58" s="6" t="s">
        <v>10</v>
      </c>
      <c r="D58" s="1"/>
    </row>
    <row r="59" spans="1:4" x14ac:dyDescent="0.2">
      <c r="B59" s="19" t="s">
        <v>299</v>
      </c>
      <c r="C59" s="6" t="s">
        <v>314</v>
      </c>
      <c r="D59" s="1"/>
    </row>
    <row r="60" spans="1:4" x14ac:dyDescent="0.2">
      <c r="A60" s="5" t="s">
        <v>297</v>
      </c>
      <c r="D60" s="1"/>
    </row>
    <row r="61" spans="1:4" x14ac:dyDescent="0.2">
      <c r="B61" s="19" t="s">
        <v>204</v>
      </c>
      <c r="C61" s="6" t="s">
        <v>360</v>
      </c>
      <c r="D61" s="1"/>
    </row>
    <row r="62" spans="1:4" x14ac:dyDescent="0.2">
      <c r="B62" s="19" t="s">
        <v>205</v>
      </c>
      <c r="C62" s="6" t="s">
        <v>361</v>
      </c>
      <c r="D62" s="1"/>
    </row>
    <row r="63" spans="1:4" x14ac:dyDescent="0.2">
      <c r="B63" s="19" t="s">
        <v>323</v>
      </c>
      <c r="C63" s="6" t="s">
        <v>322</v>
      </c>
      <c r="D63" s="1"/>
    </row>
    <row r="64" spans="1:4" x14ac:dyDescent="0.2">
      <c r="B64" s="19" t="s">
        <v>319</v>
      </c>
      <c r="C64" s="38" t="s">
        <v>300</v>
      </c>
      <c r="D64" s="1"/>
    </row>
    <row r="65" spans="1:4" x14ac:dyDescent="0.2">
      <c r="A65" s="20"/>
      <c r="D65" s="1"/>
    </row>
    <row r="66" spans="1:4" ht="15.75" x14ac:dyDescent="0.25">
      <c r="A66" s="8" t="s">
        <v>2</v>
      </c>
      <c r="D66" s="1"/>
    </row>
    <row r="67" spans="1:4" x14ac:dyDescent="0.2">
      <c r="A67" s="5" t="s">
        <v>16</v>
      </c>
      <c r="D67" s="1"/>
    </row>
    <row r="68" spans="1:4" x14ac:dyDescent="0.2">
      <c r="B68" s="19" t="s">
        <v>209</v>
      </c>
      <c r="C68" s="6" t="s">
        <v>14</v>
      </c>
      <c r="D68" s="20"/>
    </row>
    <row r="69" spans="1:4" x14ac:dyDescent="0.2">
      <c r="A69" s="5" t="s">
        <v>212</v>
      </c>
      <c r="D69" s="20"/>
    </row>
    <row r="70" spans="1:4" x14ac:dyDescent="0.2">
      <c r="B70" s="19" t="s">
        <v>210</v>
      </c>
      <c r="C70" s="6" t="s">
        <v>221</v>
      </c>
      <c r="D70" s="20"/>
    </row>
    <row r="71" spans="1:4" x14ac:dyDescent="0.2">
      <c r="B71" s="19" t="s">
        <v>211</v>
      </c>
      <c r="C71" s="6" t="s">
        <v>220</v>
      </c>
      <c r="D71" s="20"/>
    </row>
    <row r="72" spans="1:4" x14ac:dyDescent="0.2">
      <c r="B72" s="19" t="s">
        <v>222</v>
      </c>
      <c r="C72" s="6" t="s">
        <v>18</v>
      </c>
      <c r="D72" s="20"/>
    </row>
    <row r="73" spans="1:4" x14ac:dyDescent="0.2">
      <c r="B73" s="19" t="s">
        <v>223</v>
      </c>
      <c r="C73" s="6" t="s">
        <v>19</v>
      </c>
      <c r="D73" s="20"/>
    </row>
    <row r="74" spans="1:4" x14ac:dyDescent="0.2">
      <c r="A74" s="5" t="s">
        <v>17</v>
      </c>
      <c r="D74" s="1"/>
    </row>
    <row r="75" spans="1:4" x14ac:dyDescent="0.2">
      <c r="B75" s="19" t="s">
        <v>225</v>
      </c>
      <c r="C75" s="6" t="s">
        <v>15</v>
      </c>
      <c r="D75" s="1"/>
    </row>
    <row r="76" spans="1:4" x14ac:dyDescent="0.2">
      <c r="B76" s="19" t="s">
        <v>256</v>
      </c>
      <c r="C76" s="6" t="s">
        <v>257</v>
      </c>
      <c r="D76" s="21"/>
    </row>
    <row r="77" spans="1:4" x14ac:dyDescent="0.2">
      <c r="A77" s="5" t="s">
        <v>297</v>
      </c>
      <c r="D77" s="20"/>
    </row>
    <row r="78" spans="1:4" x14ac:dyDescent="0.2">
      <c r="A78" s="5"/>
      <c r="B78" s="19" t="s">
        <v>258</v>
      </c>
      <c r="C78" s="4" t="s">
        <v>387</v>
      </c>
      <c r="D78" s="20"/>
    </row>
    <row r="79" spans="1:4" x14ac:dyDescent="0.2">
      <c r="B79" s="19" t="s">
        <v>259</v>
      </c>
      <c r="C79" s="4" t="s">
        <v>388</v>
      </c>
    </row>
    <row r="80" spans="1:4" x14ac:dyDescent="0.2">
      <c r="B80" s="19" t="s">
        <v>301</v>
      </c>
      <c r="C80" s="38" t="s">
        <v>302</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2000000}"/>
    <hyperlink ref="A14" location="Índex!A41" display="Atur registrat" xr:uid="{00000000-0004-0000-0000-000023000000}"/>
    <hyperlink ref="A15" location="Índex!A66" display="Contractació registrada" xr:uid="{00000000-0004-0000-0000-000024000000}"/>
    <hyperlink ref="A11" r:id="rId1" xr:uid="{00000000-0004-0000-0000-000025000000}"/>
    <hyperlink ref="B64" location="TaulaA9!A1" display="Taula A9" xr:uid="{00000000-0004-0000-0000-000026000000}"/>
    <hyperlink ref="B80" location="TaulaC6!A1" display="Taula C6" xr:uid="{00000000-0004-0000-0000-000027000000}"/>
    <hyperlink ref="B59" location="TaulaA8!A1" display="Taula A8" xr:uid="{00000000-0004-0000-0000-000028000000}"/>
    <hyperlink ref="B63" location="GràficA9!A1" display="Gràfic A9" xr:uid="{00000000-0004-0000-0000-000029000000}"/>
    <hyperlink ref="A12" r:id="rId2" xr:uid="{00000000-0004-0000-0000-00002A000000}"/>
    <hyperlink ref="B36" location="TaulaE13!A1" display="Taula E13" xr:uid="{00000000-0004-0000-0000-00002B000000}"/>
    <hyperlink ref="B30" location="TaulaE9!A1" display="Taula E9" xr:uid="{00000000-0004-0000-0000-00002C000000}"/>
    <hyperlink ref="B31" location="TaulaE10!A1" display="Taula E10" xr:uid="{00000000-0004-0000-0000-00002D000000}"/>
    <hyperlink ref="B38" location="GràficE3!A1" display="Gràfic E3" xr:uid="{00000000-0004-0000-0000-00002E000000}"/>
    <hyperlink ref="B39" location="TaulaE14!A1" display="Taula E14" xr:uid="{00000000-0004-0000-0000-00002F000000}"/>
    <hyperlink ref="B32" location="TaulaE11!A1" display="Taula E11" xr:uid="{00000000-0004-0000-0000-000030000000}"/>
    <hyperlink ref="B33" location="TaulaE12!A1" display="Taula E12" xr:uid="{00000000-0004-0000-0000-000031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election activeCell="A3" sqref="A3:D3"/>
    </sheetView>
  </sheetViews>
  <sheetFormatPr baseColWidth="10" defaultColWidth="12.83203125" defaultRowHeight="12.75" x14ac:dyDescent="0.2"/>
  <cols>
    <col min="1" max="1" width="63.33203125" style="45" customWidth="1"/>
    <col min="2" max="16384" width="12.83203125" style="45"/>
  </cols>
  <sheetData>
    <row r="1" spans="1:5" x14ac:dyDescent="0.2">
      <c r="A1" s="47" t="s">
        <v>34</v>
      </c>
      <c r="B1" s="47" t="s">
        <v>91</v>
      </c>
      <c r="D1" s="47" t="s">
        <v>47</v>
      </c>
    </row>
    <row r="2" spans="1:5" x14ac:dyDescent="0.2">
      <c r="A2" s="47"/>
    </row>
    <row r="3" spans="1:5" x14ac:dyDescent="0.2">
      <c r="A3" s="23" t="s">
        <v>177</v>
      </c>
      <c r="B3" s="23"/>
      <c r="C3" s="23"/>
      <c r="D3" s="23"/>
      <c r="E3" s="48"/>
    </row>
    <row r="4" spans="1:5" x14ac:dyDescent="0.2">
      <c r="A4" s="47"/>
    </row>
    <row r="5" spans="1:5" x14ac:dyDescent="0.2">
      <c r="A5" s="49" t="str">
        <f>Índex!B28</f>
        <v>Taula E7</v>
      </c>
      <c r="B5" s="49" t="str">
        <f>Índex!A8</f>
        <v>2n trimestre 2020</v>
      </c>
    </row>
    <row r="6" spans="1:5" ht="13.5" thickBot="1" x14ac:dyDescent="0.25">
      <c r="A6" s="68" t="str">
        <f>Índex!C28</f>
        <v>Activitats que més han augmentat i disminuït l'afiliació en el trimestre. Baix Llobregat</v>
      </c>
      <c r="B6" s="64"/>
      <c r="C6" s="64"/>
      <c r="D6" s="64"/>
    </row>
    <row r="7" spans="1:5" ht="12.75" customHeight="1" x14ac:dyDescent="0.2">
      <c r="A7" s="215" t="s">
        <v>119</v>
      </c>
      <c r="B7" s="201" t="s">
        <v>37</v>
      </c>
      <c r="C7" s="206" t="s">
        <v>39</v>
      </c>
      <c r="D7" s="206"/>
    </row>
    <row r="8" spans="1:5" x14ac:dyDescent="0.2">
      <c r="A8" s="214"/>
      <c r="B8" s="202"/>
      <c r="C8" s="52" t="s">
        <v>37</v>
      </c>
      <c r="D8" s="52" t="s">
        <v>38</v>
      </c>
    </row>
    <row r="9" spans="1:5" x14ac:dyDescent="0.2">
      <c r="A9" s="45" t="s">
        <v>427</v>
      </c>
      <c r="B9" s="56">
        <v>17271</v>
      </c>
      <c r="C9" s="56">
        <v>488</v>
      </c>
      <c r="D9" s="57">
        <v>2.9077042245129001</v>
      </c>
      <c r="E9" s="60"/>
    </row>
    <row r="10" spans="1:5" x14ac:dyDescent="0.2">
      <c r="A10" s="45" t="s">
        <v>428</v>
      </c>
      <c r="B10" s="56">
        <v>5606</v>
      </c>
      <c r="C10" s="56">
        <v>334</v>
      </c>
      <c r="D10" s="57">
        <v>6.3353566009104707</v>
      </c>
    </row>
    <row r="11" spans="1:5" x14ac:dyDescent="0.2">
      <c r="A11" s="45" t="s">
        <v>429</v>
      </c>
      <c r="B11" s="56">
        <v>28277</v>
      </c>
      <c r="C11" s="56">
        <v>300</v>
      </c>
      <c r="D11" s="57">
        <v>1.0723093970046824</v>
      </c>
    </row>
    <row r="12" spans="1:5" x14ac:dyDescent="0.2">
      <c r="A12" s="45" t="s">
        <v>430</v>
      </c>
      <c r="B12" s="56">
        <v>11929</v>
      </c>
      <c r="C12" s="56">
        <v>242</v>
      </c>
      <c r="D12" s="57">
        <v>2.0706768203987336</v>
      </c>
    </row>
    <row r="13" spans="1:5" x14ac:dyDescent="0.2">
      <c r="A13" s="45" t="s">
        <v>431</v>
      </c>
      <c r="B13" s="56">
        <v>12308</v>
      </c>
      <c r="C13" s="56">
        <v>114</v>
      </c>
      <c r="D13" s="57">
        <v>0.93488600951287526</v>
      </c>
    </row>
    <row r="14" spans="1:5" x14ac:dyDescent="0.2">
      <c r="A14" s="45" t="s">
        <v>432</v>
      </c>
      <c r="B14" s="56">
        <v>1592</v>
      </c>
      <c r="C14" s="56">
        <v>71</v>
      </c>
      <c r="D14" s="57">
        <v>4.6679815910585143</v>
      </c>
    </row>
    <row r="15" spans="1:5" x14ac:dyDescent="0.2">
      <c r="A15" s="45" t="s">
        <v>433</v>
      </c>
      <c r="B15" s="56">
        <v>1911</v>
      </c>
      <c r="C15" s="56">
        <v>58</v>
      </c>
      <c r="D15" s="57">
        <v>3.1300593631948188</v>
      </c>
    </row>
    <row r="16" spans="1:5" x14ac:dyDescent="0.2">
      <c r="A16" s="45" t="s">
        <v>434</v>
      </c>
      <c r="B16" s="72">
        <v>4741</v>
      </c>
      <c r="C16" s="56">
        <v>33</v>
      </c>
      <c r="D16" s="57">
        <v>0.7009345794392523</v>
      </c>
    </row>
    <row r="17" spans="1:4" x14ac:dyDescent="0.2">
      <c r="A17" s="45" t="s">
        <v>398</v>
      </c>
      <c r="B17" s="56">
        <v>4972</v>
      </c>
      <c r="C17" s="56">
        <v>16</v>
      </c>
      <c r="D17" s="57">
        <v>0.32284100080710249</v>
      </c>
    </row>
    <row r="18" spans="1:4" x14ac:dyDescent="0.2">
      <c r="A18" s="45" t="s">
        <v>392</v>
      </c>
      <c r="B18" s="56">
        <v>2776</v>
      </c>
      <c r="C18" s="56">
        <v>12</v>
      </c>
      <c r="D18" s="57">
        <v>0.43415340086830684</v>
      </c>
    </row>
    <row r="19" spans="1:4" ht="12.75" customHeight="1" x14ac:dyDescent="0.2">
      <c r="A19" s="213" t="s">
        <v>120</v>
      </c>
      <c r="B19" s="211" t="s">
        <v>37</v>
      </c>
      <c r="C19" s="209" t="s">
        <v>39</v>
      </c>
      <c r="D19" s="209"/>
    </row>
    <row r="20" spans="1:4" x14ac:dyDescent="0.2">
      <c r="A20" s="214"/>
      <c r="B20" s="202"/>
      <c r="C20" s="52" t="s">
        <v>37</v>
      </c>
      <c r="D20" s="52" t="s">
        <v>38</v>
      </c>
    </row>
    <row r="21" spans="1:4" x14ac:dyDescent="0.2">
      <c r="A21" s="45" t="s">
        <v>385</v>
      </c>
      <c r="B21" s="56">
        <v>9600</v>
      </c>
      <c r="C21" s="56">
        <v>-3817</v>
      </c>
      <c r="D21" s="57">
        <v>-28.448982633971827</v>
      </c>
    </row>
    <row r="22" spans="1:4" x14ac:dyDescent="0.2">
      <c r="A22" s="45" t="s">
        <v>435</v>
      </c>
      <c r="B22" s="56">
        <v>2509</v>
      </c>
      <c r="C22" s="56">
        <v>-2333</v>
      </c>
      <c r="D22" s="57">
        <v>-48.182569186286656</v>
      </c>
    </row>
    <row r="23" spans="1:4" x14ac:dyDescent="0.2">
      <c r="A23" s="45" t="s">
        <v>395</v>
      </c>
      <c r="B23" s="56">
        <v>17895</v>
      </c>
      <c r="C23" s="56">
        <v>-1189</v>
      </c>
      <c r="D23" s="57">
        <v>-6.2303500314399498</v>
      </c>
    </row>
    <row r="24" spans="1:4" x14ac:dyDescent="0.2">
      <c r="A24" s="45" t="s">
        <v>436</v>
      </c>
      <c r="B24" s="56">
        <v>4391</v>
      </c>
      <c r="C24" s="56">
        <v>-778</v>
      </c>
      <c r="D24" s="57">
        <v>-15.05126716966531</v>
      </c>
    </row>
    <row r="25" spans="1:4" x14ac:dyDescent="0.2">
      <c r="A25" s="45" t="s">
        <v>437</v>
      </c>
      <c r="B25" s="56">
        <v>14692</v>
      </c>
      <c r="C25" s="56">
        <v>-658</v>
      </c>
      <c r="D25" s="57">
        <v>-4.2866449511400653</v>
      </c>
    </row>
    <row r="26" spans="1:4" x14ac:dyDescent="0.2">
      <c r="A26" s="45" t="s">
        <v>438</v>
      </c>
      <c r="B26" s="56">
        <v>5624</v>
      </c>
      <c r="C26" s="56">
        <v>-602</v>
      </c>
      <c r="D26" s="57">
        <v>-9.6691294571153232</v>
      </c>
    </row>
    <row r="27" spans="1:4" x14ac:dyDescent="0.2">
      <c r="A27" s="45" t="s">
        <v>439</v>
      </c>
      <c r="B27" s="56">
        <v>10292</v>
      </c>
      <c r="C27" s="56">
        <v>-396</v>
      </c>
      <c r="D27" s="57">
        <v>-3.7050898203592815</v>
      </c>
    </row>
    <row r="28" spans="1:4" x14ac:dyDescent="0.2">
      <c r="A28" s="45" t="s">
        <v>440</v>
      </c>
      <c r="B28" s="56">
        <v>29848</v>
      </c>
      <c r="C28" s="56">
        <v>-299</v>
      </c>
      <c r="D28" s="57">
        <v>-0.99180681328158682</v>
      </c>
    </row>
    <row r="29" spans="1:4" x14ac:dyDescent="0.2">
      <c r="A29" s="45" t="s">
        <v>441</v>
      </c>
      <c r="B29" s="56">
        <v>7521</v>
      </c>
      <c r="C29" s="56">
        <v>-167</v>
      </c>
      <c r="D29" s="57">
        <v>-2.1722164412070759</v>
      </c>
    </row>
    <row r="30" spans="1:4" ht="13.5" thickBot="1" x14ac:dyDescent="0.25">
      <c r="A30" s="64" t="s">
        <v>442</v>
      </c>
      <c r="B30" s="65">
        <v>4156</v>
      </c>
      <c r="C30" s="65">
        <v>-155</v>
      </c>
      <c r="D30" s="66">
        <v>-3.5954534910693572</v>
      </c>
    </row>
    <row r="31" spans="1:4" x14ac:dyDescent="0.2">
      <c r="A31" s="77" t="s">
        <v>379</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election activeCell="A3" sqref="A3"/>
    </sheetView>
  </sheetViews>
  <sheetFormatPr baseColWidth="10" defaultColWidth="12.83203125" defaultRowHeight="12.75" x14ac:dyDescent="0.2"/>
  <cols>
    <col min="1" max="1" width="63.33203125" style="45" customWidth="1"/>
    <col min="2" max="16384" width="12.83203125" style="45"/>
  </cols>
  <sheetData>
    <row r="1" spans="1:5" x14ac:dyDescent="0.2">
      <c r="A1" s="47" t="s">
        <v>34</v>
      </c>
      <c r="B1" s="47" t="s">
        <v>91</v>
      </c>
      <c r="D1" s="47" t="s">
        <v>47</v>
      </c>
    </row>
    <row r="2" spans="1:5" x14ac:dyDescent="0.2">
      <c r="A2" s="47"/>
    </row>
    <row r="3" spans="1:5" x14ac:dyDescent="0.2">
      <c r="A3" s="23" t="s">
        <v>177</v>
      </c>
      <c r="B3" s="23"/>
      <c r="C3" s="23"/>
      <c r="D3" s="23"/>
    </row>
    <row r="4" spans="1:5" x14ac:dyDescent="0.2">
      <c r="A4" s="47"/>
    </row>
    <row r="5" spans="1:5" x14ac:dyDescent="0.2">
      <c r="A5" s="49" t="str">
        <f>Índex!B29</f>
        <v>Taula E8</v>
      </c>
      <c r="B5" s="49" t="str">
        <f>Índex!A8</f>
        <v>2n trimestre 2020</v>
      </c>
    </row>
    <row r="6" spans="1:5" ht="13.5" thickBot="1" x14ac:dyDescent="0.25">
      <c r="A6" s="68" t="str">
        <f>Índex!C29</f>
        <v>Activitats que més han augmentat i disminuït l'afiliació en el darrer any. Baix Llobregat</v>
      </c>
      <c r="B6" s="64"/>
      <c r="C6" s="64"/>
      <c r="D6" s="64"/>
    </row>
    <row r="7" spans="1:5" ht="12.75" customHeight="1" x14ac:dyDescent="0.2">
      <c r="A7" s="217" t="s">
        <v>119</v>
      </c>
      <c r="B7" s="216" t="s">
        <v>37</v>
      </c>
      <c r="C7" s="218" t="s">
        <v>40</v>
      </c>
      <c r="D7" s="218"/>
    </row>
    <row r="8" spans="1:5" x14ac:dyDescent="0.2">
      <c r="A8" s="214"/>
      <c r="B8" s="202"/>
      <c r="C8" s="52" t="s">
        <v>37</v>
      </c>
      <c r="D8" s="52" t="s">
        <v>38</v>
      </c>
    </row>
    <row r="9" spans="1:5" x14ac:dyDescent="0.2">
      <c r="A9" s="45" t="s">
        <v>430</v>
      </c>
      <c r="B9" s="56">
        <v>11929</v>
      </c>
      <c r="C9" s="56">
        <v>1972</v>
      </c>
      <c r="D9" s="57">
        <v>19.805162197449029</v>
      </c>
      <c r="E9" s="74"/>
    </row>
    <row r="10" spans="1:5" x14ac:dyDescent="0.2">
      <c r="A10" s="45" t="s">
        <v>391</v>
      </c>
      <c r="B10" s="56">
        <v>4707</v>
      </c>
      <c r="C10" s="56">
        <v>577</v>
      </c>
      <c r="D10" s="57">
        <v>13.970944309927361</v>
      </c>
      <c r="E10" s="58"/>
    </row>
    <row r="11" spans="1:5" x14ac:dyDescent="0.2">
      <c r="A11" s="45" t="s">
        <v>438</v>
      </c>
      <c r="B11" s="56">
        <v>5624</v>
      </c>
      <c r="C11" s="56">
        <v>513</v>
      </c>
      <c r="D11" s="57">
        <v>10.037174721189592</v>
      </c>
      <c r="E11" s="58"/>
    </row>
    <row r="12" spans="1:5" x14ac:dyDescent="0.2">
      <c r="A12" s="45" t="s">
        <v>439</v>
      </c>
      <c r="B12" s="56">
        <v>10292</v>
      </c>
      <c r="C12" s="56">
        <v>481</v>
      </c>
      <c r="D12" s="57">
        <v>4.9026602792783613</v>
      </c>
      <c r="E12" s="58"/>
    </row>
    <row r="13" spans="1:5" x14ac:dyDescent="0.2">
      <c r="A13" s="45" t="s">
        <v>397</v>
      </c>
      <c r="B13" s="56">
        <v>3268</v>
      </c>
      <c r="C13" s="56">
        <v>422</v>
      </c>
      <c r="D13" s="57">
        <v>14.827828531271962</v>
      </c>
      <c r="E13" s="58"/>
    </row>
    <row r="14" spans="1:5" x14ac:dyDescent="0.2">
      <c r="A14" s="45" t="s">
        <v>443</v>
      </c>
      <c r="B14" s="56">
        <v>2114</v>
      </c>
      <c r="C14" s="56">
        <v>394</v>
      </c>
      <c r="D14" s="57">
        <v>22.906976744186046</v>
      </c>
      <c r="E14" s="58"/>
    </row>
    <row r="15" spans="1:5" x14ac:dyDescent="0.2">
      <c r="A15" s="45" t="s">
        <v>444</v>
      </c>
      <c r="B15" s="56">
        <v>2795</v>
      </c>
      <c r="C15" s="56">
        <v>140</v>
      </c>
      <c r="D15" s="57">
        <v>5.2730696798493408</v>
      </c>
      <c r="E15" s="58"/>
    </row>
    <row r="16" spans="1:5" x14ac:dyDescent="0.2">
      <c r="A16" s="45" t="s">
        <v>432</v>
      </c>
      <c r="B16" s="56">
        <v>1592</v>
      </c>
      <c r="C16" s="56">
        <v>128</v>
      </c>
      <c r="D16" s="57">
        <v>8.7431693989071047</v>
      </c>
      <c r="E16" s="58"/>
    </row>
    <row r="17" spans="1:5" x14ac:dyDescent="0.2">
      <c r="A17" s="45" t="s">
        <v>398</v>
      </c>
      <c r="B17" s="56">
        <v>4972</v>
      </c>
      <c r="C17" s="56">
        <v>122</v>
      </c>
      <c r="D17" s="57">
        <v>2.5154639175257731</v>
      </c>
      <c r="E17" s="58"/>
    </row>
    <row r="18" spans="1:5" x14ac:dyDescent="0.2">
      <c r="A18" s="45" t="s">
        <v>434</v>
      </c>
      <c r="B18" s="56">
        <v>4741</v>
      </c>
      <c r="C18" s="56">
        <v>99</v>
      </c>
      <c r="D18" s="57">
        <v>2.1327014218009479</v>
      </c>
      <c r="E18" s="58"/>
    </row>
    <row r="19" spans="1:5" ht="12.75" customHeight="1" x14ac:dyDescent="0.2">
      <c r="A19" s="213" t="s">
        <v>120</v>
      </c>
      <c r="B19" s="211" t="s">
        <v>37</v>
      </c>
      <c r="C19" s="209" t="s">
        <v>40</v>
      </c>
      <c r="D19" s="209"/>
      <c r="E19" s="58"/>
    </row>
    <row r="20" spans="1:5" x14ac:dyDescent="0.2">
      <c r="A20" s="214"/>
      <c r="B20" s="202"/>
      <c r="C20" s="52" t="s">
        <v>37</v>
      </c>
      <c r="D20" s="52" t="s">
        <v>38</v>
      </c>
      <c r="E20" s="58"/>
    </row>
    <row r="21" spans="1:5" x14ac:dyDescent="0.2">
      <c r="A21" s="45" t="s">
        <v>395</v>
      </c>
      <c r="B21" s="56">
        <v>17895</v>
      </c>
      <c r="C21" s="56">
        <v>-1960</v>
      </c>
      <c r="D21" s="57">
        <v>-9.8715688743389567</v>
      </c>
      <c r="E21" s="58"/>
    </row>
    <row r="22" spans="1:5" x14ac:dyDescent="0.2">
      <c r="A22" s="45" t="s">
        <v>429</v>
      </c>
      <c r="B22" s="56">
        <v>28277</v>
      </c>
      <c r="C22" s="56">
        <v>-1254</v>
      </c>
      <c r="D22" s="57">
        <v>-4.2463851545833196</v>
      </c>
      <c r="E22" s="58"/>
    </row>
    <row r="23" spans="1:5" x14ac:dyDescent="0.2">
      <c r="A23" s="45" t="s">
        <v>445</v>
      </c>
      <c r="B23" s="56">
        <v>6782</v>
      </c>
      <c r="C23" s="56">
        <v>-802</v>
      </c>
      <c r="D23" s="57">
        <v>-10.574894514767932</v>
      </c>
      <c r="E23" s="58"/>
    </row>
    <row r="24" spans="1:5" x14ac:dyDescent="0.2">
      <c r="A24" s="45" t="s">
        <v>440</v>
      </c>
      <c r="B24" s="56">
        <v>29848</v>
      </c>
      <c r="C24" s="56">
        <v>-695</v>
      </c>
      <c r="D24" s="57">
        <v>-2.2754804701568281</v>
      </c>
      <c r="E24" s="58"/>
    </row>
    <row r="25" spans="1:5" x14ac:dyDescent="0.2">
      <c r="A25" s="45" t="s">
        <v>385</v>
      </c>
      <c r="B25" s="56">
        <v>9600</v>
      </c>
      <c r="C25" s="56">
        <v>-589</v>
      </c>
      <c r="D25" s="57">
        <v>-5.7807439395426448</v>
      </c>
      <c r="E25" s="58"/>
    </row>
    <row r="26" spans="1:5" x14ac:dyDescent="0.2">
      <c r="A26" s="45" t="s">
        <v>427</v>
      </c>
      <c r="B26" s="56">
        <v>17271</v>
      </c>
      <c r="C26" s="56">
        <v>-494</v>
      </c>
      <c r="D26" s="57">
        <v>-2.7807486631016043</v>
      </c>
      <c r="E26" s="58"/>
    </row>
    <row r="27" spans="1:5" x14ac:dyDescent="0.2">
      <c r="A27" s="45" t="s">
        <v>441</v>
      </c>
      <c r="B27" s="56">
        <v>7521</v>
      </c>
      <c r="C27" s="56">
        <v>-460</v>
      </c>
      <c r="D27" s="57">
        <v>-5.7636887608069163</v>
      </c>
      <c r="E27" s="58"/>
    </row>
    <row r="28" spans="1:5" x14ac:dyDescent="0.2">
      <c r="A28" s="45" t="s">
        <v>436</v>
      </c>
      <c r="B28" s="56">
        <v>4391</v>
      </c>
      <c r="C28" s="56">
        <v>-451</v>
      </c>
      <c r="D28" s="57">
        <v>-9.3143329202808758</v>
      </c>
      <c r="E28" s="58"/>
    </row>
    <row r="29" spans="1:5" x14ac:dyDescent="0.2">
      <c r="A29" s="45" t="s">
        <v>431</v>
      </c>
      <c r="B29" s="56">
        <v>12308</v>
      </c>
      <c r="C29" s="56">
        <v>-435</v>
      </c>
      <c r="D29" s="57">
        <v>-3.4136388605508903</v>
      </c>
      <c r="E29" s="58"/>
    </row>
    <row r="30" spans="1:5" ht="13.5" thickBot="1" x14ac:dyDescent="0.25">
      <c r="A30" s="64" t="s">
        <v>437</v>
      </c>
      <c r="B30" s="65">
        <v>14692</v>
      </c>
      <c r="C30" s="65">
        <v>-421</v>
      </c>
      <c r="D30" s="66">
        <v>-2.7856812016145041</v>
      </c>
      <c r="E30" s="58"/>
    </row>
    <row r="31" spans="1:5" x14ac:dyDescent="0.2">
      <c r="A31" s="77" t="s">
        <v>379</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election activeCell="A3" sqref="A3"/>
    </sheetView>
  </sheetViews>
  <sheetFormatPr baseColWidth="10" defaultColWidth="12.83203125" defaultRowHeight="12.75" x14ac:dyDescent="0.2"/>
  <cols>
    <col min="1" max="1" width="27.83203125" style="45" customWidth="1"/>
    <col min="2" max="16384" width="12.83203125" style="45"/>
  </cols>
  <sheetData>
    <row r="1" spans="1:21" x14ac:dyDescent="0.2">
      <c r="A1" s="47" t="s">
        <v>34</v>
      </c>
      <c r="C1" s="47" t="s">
        <v>91</v>
      </c>
      <c r="E1" s="47" t="s">
        <v>47</v>
      </c>
    </row>
    <row r="2" spans="1:21" x14ac:dyDescent="0.2">
      <c r="A2" s="47"/>
    </row>
    <row r="3" spans="1:21" x14ac:dyDescent="0.2">
      <c r="A3" s="23" t="s">
        <v>175</v>
      </c>
      <c r="B3" s="23"/>
      <c r="C3" s="23"/>
      <c r="D3" s="23"/>
      <c r="E3" s="23"/>
      <c r="F3" s="23"/>
    </row>
    <row r="4" spans="1:21" x14ac:dyDescent="0.2">
      <c r="A4" s="47"/>
      <c r="P4" s="58"/>
    </row>
    <row r="5" spans="1:21" x14ac:dyDescent="0.2">
      <c r="A5" s="49" t="str">
        <f>Índex!B30</f>
        <v>Taula E9</v>
      </c>
      <c r="B5" s="46" t="s">
        <v>447</v>
      </c>
      <c r="D5" s="50"/>
      <c r="P5" s="58"/>
    </row>
    <row r="6" spans="1:21" ht="13.5" thickBot="1" x14ac:dyDescent="0.25">
      <c r="A6" s="49" t="str">
        <f>Índex!C30</f>
        <v>Població assalariada per residència padronal de l'afiliat i àmbits territorials</v>
      </c>
      <c r="H6" s="50"/>
      <c r="P6" s="58"/>
      <c r="Q6" s="58"/>
    </row>
    <row r="7" spans="1:21" x14ac:dyDescent="0.2">
      <c r="A7" s="203"/>
      <c r="B7" s="201" t="s">
        <v>37</v>
      </c>
      <c r="C7" s="205" t="s">
        <v>39</v>
      </c>
      <c r="D7" s="205"/>
      <c r="E7" s="205" t="s">
        <v>40</v>
      </c>
      <c r="F7" s="205"/>
    </row>
    <row r="8" spans="1:21" x14ac:dyDescent="0.2">
      <c r="A8" s="204"/>
      <c r="B8" s="202"/>
      <c r="C8" s="52" t="s">
        <v>37</v>
      </c>
      <c r="D8" s="52" t="s">
        <v>38</v>
      </c>
      <c r="E8" s="52" t="s">
        <v>37</v>
      </c>
      <c r="F8" s="52" t="s">
        <v>38</v>
      </c>
      <c r="H8" s="54"/>
      <c r="I8" s="54"/>
      <c r="L8" s="58"/>
      <c r="M8" s="58"/>
      <c r="N8" s="58"/>
      <c r="O8" s="58"/>
      <c r="P8" s="58"/>
    </row>
    <row r="9" spans="1:21" x14ac:dyDescent="0.2">
      <c r="A9" s="45" t="s">
        <v>49</v>
      </c>
      <c r="B9" s="106">
        <v>4980</v>
      </c>
      <c r="C9" s="56">
        <v>-116</v>
      </c>
      <c r="D9" s="57">
        <v>-2.2762951334379906</v>
      </c>
      <c r="E9" s="56">
        <v>-101</v>
      </c>
      <c r="F9" s="57">
        <v>-1.9877976776225152</v>
      </c>
      <c r="H9" s="58"/>
      <c r="I9" s="58"/>
      <c r="J9" s="58"/>
      <c r="K9" s="58"/>
      <c r="L9" s="58"/>
      <c r="M9" s="58"/>
      <c r="N9" s="58"/>
      <c r="O9" s="58"/>
      <c r="P9" s="58"/>
      <c r="T9" s="58"/>
      <c r="U9" s="58"/>
    </row>
    <row r="10" spans="1:21" ht="13.5" x14ac:dyDescent="0.25">
      <c r="A10" s="45" t="s">
        <v>50</v>
      </c>
      <c r="B10" s="107">
        <v>2620</v>
      </c>
      <c r="C10" s="56">
        <v>-77</v>
      </c>
      <c r="D10" s="57">
        <v>-2.8550241008527997</v>
      </c>
      <c r="E10" s="56">
        <v>-88</v>
      </c>
      <c r="F10" s="57">
        <v>-3.2496307237813884</v>
      </c>
      <c r="H10" s="58"/>
      <c r="I10" s="58"/>
      <c r="J10" s="108"/>
      <c r="K10" s="58"/>
      <c r="N10" s="58"/>
      <c r="O10" s="58"/>
      <c r="P10" s="58"/>
      <c r="Q10" s="58"/>
      <c r="T10" s="58"/>
      <c r="U10" s="58"/>
    </row>
    <row r="11" spans="1:21" x14ac:dyDescent="0.2">
      <c r="A11" s="45" t="s">
        <v>51</v>
      </c>
      <c r="B11" s="109">
        <v>23126</v>
      </c>
      <c r="C11" s="56">
        <v>-888</v>
      </c>
      <c r="D11" s="57">
        <v>-3.6978429249604399</v>
      </c>
      <c r="E11" s="56">
        <v>-548</v>
      </c>
      <c r="F11" s="57">
        <v>-2.3147757033032019</v>
      </c>
      <c r="H11" s="58"/>
      <c r="I11" s="58"/>
      <c r="J11" s="58"/>
      <c r="K11" s="58"/>
      <c r="M11" s="58"/>
      <c r="N11" s="58"/>
      <c r="O11" s="58"/>
      <c r="P11" s="58"/>
      <c r="Q11" s="58"/>
      <c r="T11" s="58"/>
    </row>
    <row r="12" spans="1:21" x14ac:dyDescent="0.2">
      <c r="A12" s="45" t="s">
        <v>52</v>
      </c>
      <c r="B12" s="109">
        <v>720</v>
      </c>
      <c r="C12" s="56">
        <v>-24</v>
      </c>
      <c r="D12" s="57">
        <v>-3.225806451612903</v>
      </c>
      <c r="E12" s="56">
        <v>0</v>
      </c>
      <c r="F12" s="57">
        <v>0</v>
      </c>
      <c r="H12" s="58"/>
      <c r="I12" s="58"/>
      <c r="K12" s="58"/>
      <c r="M12" s="58"/>
      <c r="N12" s="58"/>
      <c r="O12" s="58"/>
      <c r="P12" s="58"/>
      <c r="Q12" s="58"/>
      <c r="T12" s="58"/>
    </row>
    <row r="13" spans="1:21" x14ac:dyDescent="0.2">
      <c r="A13" s="45" t="s">
        <v>53</v>
      </c>
      <c r="B13" s="109">
        <v>3215</v>
      </c>
      <c r="C13" s="56">
        <v>-100</v>
      </c>
      <c r="D13" s="57">
        <v>-3.0165912518853695</v>
      </c>
      <c r="E13" s="56">
        <v>-142</v>
      </c>
      <c r="F13" s="57">
        <v>-4.2299672326481979</v>
      </c>
      <c r="H13" s="58"/>
      <c r="I13" s="58"/>
      <c r="J13" s="58"/>
      <c r="K13" s="58"/>
      <c r="L13" s="58"/>
      <c r="M13" s="58"/>
      <c r="N13" s="58"/>
      <c r="O13" s="58"/>
      <c r="P13" s="58"/>
      <c r="Q13" s="58"/>
      <c r="R13" s="58"/>
      <c r="T13" s="58"/>
      <c r="U13" s="58"/>
    </row>
    <row r="14" spans="1:21" x14ac:dyDescent="0.2">
      <c r="A14" s="45" t="s">
        <v>54</v>
      </c>
      <c r="B14" s="109">
        <v>1661</v>
      </c>
      <c r="C14" s="56">
        <v>-26</v>
      </c>
      <c r="D14" s="57">
        <v>-1.5411973918197985</v>
      </c>
      <c r="E14" s="56">
        <v>-4</v>
      </c>
      <c r="F14" s="57">
        <v>-0.24024024024024024</v>
      </c>
      <c r="H14" s="58"/>
      <c r="I14" s="58"/>
      <c r="J14" s="58"/>
      <c r="K14" s="58"/>
      <c r="L14" s="58"/>
      <c r="M14" s="58"/>
      <c r="N14" s="58"/>
      <c r="O14" s="58"/>
      <c r="P14" s="58"/>
      <c r="Q14" s="58"/>
      <c r="R14" s="58"/>
      <c r="T14" s="58"/>
      <c r="U14" s="58"/>
    </row>
    <row r="15" spans="1:21" x14ac:dyDescent="0.2">
      <c r="A15" s="45" t="s">
        <v>55</v>
      </c>
      <c r="B15" s="109">
        <v>5421</v>
      </c>
      <c r="C15" s="56">
        <v>-127</v>
      </c>
      <c r="D15" s="57">
        <v>-2.2891131939437632</v>
      </c>
      <c r="E15" s="56">
        <v>-59</v>
      </c>
      <c r="F15" s="57">
        <v>-1.0766423357664234</v>
      </c>
      <c r="H15" s="58"/>
      <c r="I15" s="58"/>
      <c r="J15" s="58"/>
      <c r="K15" s="58"/>
      <c r="L15" s="58"/>
      <c r="M15" s="58"/>
      <c r="N15" s="58"/>
      <c r="O15" s="58"/>
      <c r="P15" s="58"/>
      <c r="Q15" s="58"/>
      <c r="T15" s="58"/>
      <c r="U15" s="58"/>
    </row>
    <row r="16" spans="1:21" x14ac:dyDescent="0.2">
      <c r="A16" s="45" t="s">
        <v>56</v>
      </c>
      <c r="B16" s="109">
        <v>32292</v>
      </c>
      <c r="C16" s="56">
        <v>-1597</v>
      </c>
      <c r="D16" s="57">
        <v>-4.7124435657588011</v>
      </c>
      <c r="E16" s="56">
        <v>-1004</v>
      </c>
      <c r="F16" s="57">
        <v>-3.0153772224891879</v>
      </c>
      <c r="H16" s="58"/>
      <c r="I16" s="58"/>
      <c r="J16" s="58"/>
      <c r="K16" s="58"/>
      <c r="L16" s="58"/>
      <c r="M16" s="58"/>
      <c r="N16" s="58"/>
      <c r="O16" s="58"/>
      <c r="P16" s="58"/>
      <c r="Q16" s="58"/>
      <c r="T16" s="58"/>
      <c r="U16" s="58"/>
    </row>
    <row r="17" spans="1:21" x14ac:dyDescent="0.2">
      <c r="A17" s="45" t="s">
        <v>57</v>
      </c>
      <c r="B17" s="109">
        <v>8062</v>
      </c>
      <c r="C17" s="56">
        <v>-235</v>
      </c>
      <c r="D17" s="57">
        <v>-2.8323490418223454</v>
      </c>
      <c r="E17" s="56">
        <v>-438</v>
      </c>
      <c r="F17" s="57">
        <v>-5.1529411764705877</v>
      </c>
      <c r="H17" s="58"/>
      <c r="I17" s="58"/>
      <c r="J17" s="58"/>
      <c r="K17" s="58"/>
      <c r="L17" s="58"/>
      <c r="M17" s="58"/>
      <c r="N17" s="58"/>
      <c r="O17" s="58"/>
      <c r="P17" s="58"/>
      <c r="Q17" s="58"/>
      <c r="T17" s="58"/>
      <c r="U17" s="58"/>
    </row>
    <row r="18" spans="1:21" x14ac:dyDescent="0.2">
      <c r="A18" s="45" t="s">
        <v>58</v>
      </c>
      <c r="B18" s="109">
        <v>15949</v>
      </c>
      <c r="C18" s="56">
        <v>-625</v>
      </c>
      <c r="D18" s="57">
        <v>-3.7709665741522866</v>
      </c>
      <c r="E18" s="56">
        <v>-506</v>
      </c>
      <c r="F18" s="57">
        <v>-3.0750531753266483</v>
      </c>
      <c r="H18" s="58"/>
      <c r="I18" s="58"/>
      <c r="J18" s="58"/>
      <c r="K18" s="58"/>
      <c r="L18" s="58"/>
      <c r="M18" s="58"/>
      <c r="N18" s="58"/>
      <c r="O18" s="58"/>
      <c r="P18" s="58"/>
      <c r="T18" s="58"/>
      <c r="U18" s="58"/>
    </row>
    <row r="19" spans="1:21" x14ac:dyDescent="0.2">
      <c r="A19" s="45" t="s">
        <v>59</v>
      </c>
      <c r="B19" s="109">
        <v>16725</v>
      </c>
      <c r="C19" s="56">
        <v>-496</v>
      </c>
      <c r="D19" s="57">
        <v>-2.8802044016026942</v>
      </c>
      <c r="E19" s="56">
        <v>-365</v>
      </c>
      <c r="F19" s="57">
        <v>-2.1357519016968989</v>
      </c>
      <c r="H19" s="58"/>
      <c r="I19" s="58"/>
      <c r="J19" s="58"/>
      <c r="K19" s="58"/>
      <c r="L19" s="58"/>
      <c r="M19" s="58"/>
      <c r="N19" s="58"/>
      <c r="O19" s="58"/>
      <c r="P19" s="58"/>
      <c r="T19" s="58"/>
      <c r="U19" s="58"/>
    </row>
    <row r="20" spans="1:21" x14ac:dyDescent="0.2">
      <c r="A20" s="45" t="s">
        <v>60</v>
      </c>
      <c r="B20" s="109">
        <v>10076</v>
      </c>
      <c r="C20" s="56">
        <v>-354</v>
      </c>
      <c r="D20" s="57">
        <v>-3.3940556088207097</v>
      </c>
      <c r="E20" s="56">
        <v>-384</v>
      </c>
      <c r="F20" s="57">
        <v>-3.67112810707457</v>
      </c>
      <c r="H20" s="58"/>
      <c r="I20" s="58"/>
      <c r="J20" s="58"/>
      <c r="K20" s="58"/>
      <c r="L20" s="58"/>
      <c r="M20" s="58"/>
      <c r="N20" s="58"/>
      <c r="O20" s="58"/>
      <c r="P20" s="58"/>
      <c r="T20" s="58"/>
      <c r="U20" s="58"/>
    </row>
    <row r="21" spans="1:21" x14ac:dyDescent="0.2">
      <c r="A21" s="45" t="s">
        <v>61</v>
      </c>
      <c r="B21" s="109">
        <v>9981</v>
      </c>
      <c r="C21" s="56">
        <v>-223</v>
      </c>
      <c r="D21" s="57">
        <v>-2.1854174833398665</v>
      </c>
      <c r="E21" s="56">
        <v>-166</v>
      </c>
      <c r="F21" s="57">
        <v>-1.6359515127623927</v>
      </c>
      <c r="H21" s="58"/>
      <c r="I21" s="58"/>
      <c r="J21" s="58"/>
      <c r="K21" s="58"/>
      <c r="M21" s="58"/>
      <c r="N21" s="58"/>
      <c r="O21" s="58"/>
      <c r="P21" s="58"/>
      <c r="Q21" s="58"/>
      <c r="T21" s="58"/>
      <c r="U21" s="58"/>
    </row>
    <row r="22" spans="1:21" x14ac:dyDescent="0.2">
      <c r="A22" s="45" t="s">
        <v>62</v>
      </c>
      <c r="B22" s="109">
        <v>8815</v>
      </c>
      <c r="C22" s="56">
        <v>-187</v>
      </c>
      <c r="D22" s="57">
        <v>-2.0773161519662295</v>
      </c>
      <c r="E22" s="56">
        <v>-215</v>
      </c>
      <c r="F22" s="57">
        <v>-2.3809523809523809</v>
      </c>
      <c r="H22" s="58"/>
      <c r="I22" s="58"/>
      <c r="J22" s="58"/>
      <c r="K22" s="58"/>
      <c r="M22" s="58"/>
      <c r="N22" s="58"/>
      <c r="O22" s="58"/>
      <c r="P22" s="58"/>
      <c r="Q22" s="58"/>
      <c r="T22" s="58"/>
      <c r="U22" s="58"/>
    </row>
    <row r="23" spans="1:21" x14ac:dyDescent="0.2">
      <c r="A23" s="45" t="s">
        <v>63</v>
      </c>
      <c r="B23" s="109">
        <v>1135</v>
      </c>
      <c r="C23" s="56">
        <v>-30</v>
      </c>
      <c r="D23" s="57">
        <v>-2.5751072961373391</v>
      </c>
      <c r="E23" s="56">
        <v>-13</v>
      </c>
      <c r="F23" s="57">
        <v>-1.132404181184669</v>
      </c>
      <c r="H23" s="58"/>
      <c r="I23" s="58"/>
      <c r="J23" s="58"/>
      <c r="K23" s="58"/>
      <c r="L23" s="58"/>
      <c r="M23" s="58"/>
      <c r="N23" s="58"/>
      <c r="O23" s="58"/>
      <c r="P23" s="58"/>
      <c r="Q23" s="58"/>
      <c r="T23" s="58"/>
    </row>
    <row r="24" spans="1:21" x14ac:dyDescent="0.2">
      <c r="A24" s="45" t="s">
        <v>64</v>
      </c>
      <c r="B24" s="109">
        <v>4356</v>
      </c>
      <c r="C24" s="56">
        <v>-122</v>
      </c>
      <c r="D24" s="57">
        <v>-2.7244305493523897</v>
      </c>
      <c r="E24" s="56">
        <v>-92</v>
      </c>
      <c r="F24" s="57">
        <v>-2.0683453237410072</v>
      </c>
      <c r="H24" s="58"/>
      <c r="I24" s="58"/>
      <c r="J24" s="58"/>
      <c r="K24" s="58"/>
      <c r="M24" s="58"/>
      <c r="N24" s="58"/>
      <c r="O24" s="58"/>
      <c r="P24" s="58"/>
      <c r="T24" s="58"/>
    </row>
    <row r="25" spans="1:21" x14ac:dyDescent="0.2">
      <c r="A25" s="45" t="s">
        <v>65</v>
      </c>
      <c r="B25" s="109">
        <v>1553</v>
      </c>
      <c r="C25" s="56">
        <v>-28</v>
      </c>
      <c r="D25" s="57">
        <v>-1.7710309930423784</v>
      </c>
      <c r="E25" s="56">
        <v>-26</v>
      </c>
      <c r="F25" s="57">
        <v>-1.6466117796073463</v>
      </c>
      <c r="H25" s="58"/>
      <c r="I25" s="58"/>
      <c r="J25" s="58"/>
      <c r="K25" s="58"/>
      <c r="L25" s="58"/>
      <c r="M25" s="58"/>
      <c r="N25" s="58"/>
      <c r="O25" s="58"/>
      <c r="P25" s="58"/>
      <c r="T25" s="58"/>
      <c r="U25" s="58"/>
    </row>
    <row r="26" spans="1:21" x14ac:dyDescent="0.2">
      <c r="A26" s="45" t="s">
        <v>66</v>
      </c>
      <c r="B26" s="109">
        <v>24405</v>
      </c>
      <c r="C26" s="56">
        <v>-1140</v>
      </c>
      <c r="D26" s="57">
        <v>-4.4627128596594252</v>
      </c>
      <c r="E26" s="56">
        <v>-787</v>
      </c>
      <c r="F26" s="57">
        <v>-3.1240076214671326</v>
      </c>
      <c r="H26" s="58"/>
      <c r="I26" s="58"/>
      <c r="J26" s="58"/>
      <c r="K26" s="58"/>
      <c r="L26" s="58"/>
      <c r="M26" s="58"/>
      <c r="N26" s="58"/>
      <c r="O26" s="58"/>
      <c r="P26" s="58"/>
      <c r="Q26" s="58"/>
      <c r="T26" s="58"/>
      <c r="U26" s="58"/>
    </row>
    <row r="27" spans="1:21" x14ac:dyDescent="0.2">
      <c r="A27" s="45" t="s">
        <v>67</v>
      </c>
      <c r="B27" s="109">
        <v>10439</v>
      </c>
      <c r="C27" s="56">
        <v>-362</v>
      </c>
      <c r="D27" s="57">
        <v>-3.3515415239329696</v>
      </c>
      <c r="E27" s="56">
        <v>-507</v>
      </c>
      <c r="F27" s="57">
        <v>-4.6318289786223277</v>
      </c>
      <c r="H27" s="58"/>
      <c r="I27" s="58"/>
      <c r="J27" s="58"/>
      <c r="K27" s="58"/>
      <c r="M27" s="58"/>
      <c r="N27" s="58"/>
      <c r="O27" s="58"/>
      <c r="P27" s="58"/>
      <c r="Q27" s="58"/>
      <c r="T27" s="58"/>
      <c r="U27" s="58"/>
    </row>
    <row r="28" spans="1:21" x14ac:dyDescent="0.2">
      <c r="A28" s="45" t="s">
        <v>68</v>
      </c>
      <c r="B28" s="109">
        <v>31208</v>
      </c>
      <c r="C28" s="56">
        <v>-1195</v>
      </c>
      <c r="D28" s="57">
        <v>-3.6879301299262415</v>
      </c>
      <c r="E28" s="56">
        <v>-762</v>
      </c>
      <c r="F28" s="57">
        <v>-2.3834845167344385</v>
      </c>
      <c r="H28" s="58"/>
      <c r="I28" s="58"/>
      <c r="J28" s="58"/>
      <c r="K28" s="58"/>
      <c r="M28" s="58"/>
      <c r="N28" s="58"/>
      <c r="O28" s="58"/>
      <c r="P28" s="58"/>
      <c r="Q28" s="58"/>
      <c r="T28" s="58"/>
      <c r="U28" s="58"/>
    </row>
    <row r="29" spans="1:21" x14ac:dyDescent="0.2">
      <c r="A29" s="45" t="s">
        <v>69</v>
      </c>
      <c r="B29" s="109">
        <v>1656</v>
      </c>
      <c r="C29" s="56">
        <v>-68</v>
      </c>
      <c r="D29" s="57">
        <v>-3.9443155452436192</v>
      </c>
      <c r="E29" s="56">
        <v>-53</v>
      </c>
      <c r="F29" s="57">
        <v>-3.10122878876536</v>
      </c>
      <c r="H29" s="58"/>
      <c r="I29" s="58"/>
      <c r="J29" s="58"/>
      <c r="K29" s="58"/>
      <c r="L29" s="58"/>
      <c r="M29" s="58"/>
      <c r="N29" s="58"/>
      <c r="O29" s="58"/>
      <c r="P29" s="58"/>
      <c r="Q29" s="58"/>
      <c r="T29" s="58"/>
      <c r="U29" s="58"/>
    </row>
    <row r="30" spans="1:21" x14ac:dyDescent="0.2">
      <c r="A30" s="45" t="s">
        <v>70</v>
      </c>
      <c r="B30" s="109">
        <v>3189</v>
      </c>
      <c r="C30" s="56">
        <v>-93</v>
      </c>
      <c r="D30" s="57">
        <v>-2.83363802559415</v>
      </c>
      <c r="E30" s="56">
        <v>-22</v>
      </c>
      <c r="F30" s="57">
        <v>-0.68514481469947064</v>
      </c>
      <c r="H30" s="58"/>
      <c r="I30" s="58"/>
      <c r="J30" s="58"/>
      <c r="K30" s="58"/>
      <c r="L30" s="58"/>
      <c r="M30" s="58"/>
      <c r="N30" s="58"/>
      <c r="O30" s="58"/>
      <c r="P30" s="58"/>
      <c r="T30" s="58"/>
    </row>
    <row r="31" spans="1:21" x14ac:dyDescent="0.2">
      <c r="A31" s="45" t="s">
        <v>71</v>
      </c>
      <c r="B31" s="109">
        <v>17057</v>
      </c>
      <c r="C31" s="56">
        <v>-603</v>
      </c>
      <c r="D31" s="57">
        <v>-3.4144960362400902</v>
      </c>
      <c r="E31" s="56">
        <v>-473</v>
      </c>
      <c r="F31" s="57">
        <v>-2.6982316029663433</v>
      </c>
      <c r="H31" s="58"/>
      <c r="I31" s="58"/>
      <c r="J31" s="58"/>
      <c r="K31" s="58"/>
      <c r="L31" s="58"/>
      <c r="M31" s="58"/>
      <c r="N31" s="58"/>
      <c r="O31" s="58"/>
      <c r="P31" s="58"/>
      <c r="T31" s="58"/>
      <c r="U31" s="58"/>
    </row>
    <row r="32" spans="1:21" x14ac:dyDescent="0.2">
      <c r="A32" s="45" t="s">
        <v>72</v>
      </c>
      <c r="B32" s="109">
        <v>13188</v>
      </c>
      <c r="C32" s="56">
        <v>-556</v>
      </c>
      <c r="D32" s="57">
        <v>-4.0454016298020958</v>
      </c>
      <c r="E32" s="56">
        <v>-430</v>
      </c>
      <c r="F32" s="57">
        <v>-3.1575855485386985</v>
      </c>
      <c r="H32" s="58"/>
      <c r="I32" s="58"/>
      <c r="J32" s="58"/>
      <c r="K32" s="58"/>
      <c r="L32" s="58"/>
      <c r="M32" s="58"/>
      <c r="N32" s="58"/>
      <c r="O32" s="58"/>
      <c r="P32" s="58"/>
      <c r="Q32" s="58"/>
      <c r="T32" s="58"/>
      <c r="U32" s="58"/>
    </row>
    <row r="33" spans="1:21" x14ac:dyDescent="0.2">
      <c r="A33" s="45" t="s">
        <v>73</v>
      </c>
      <c r="B33" s="109">
        <v>6474</v>
      </c>
      <c r="C33" s="56">
        <v>1</v>
      </c>
      <c r="D33" s="57">
        <v>1.5448787270199289E-2</v>
      </c>
      <c r="E33" s="56">
        <v>311</v>
      </c>
      <c r="F33" s="57">
        <v>5.0462437124776898</v>
      </c>
      <c r="H33" s="58"/>
      <c r="I33" s="58"/>
      <c r="J33" s="58"/>
      <c r="K33" s="58"/>
      <c r="M33" s="58"/>
      <c r="N33" s="58"/>
      <c r="O33" s="58"/>
      <c r="P33" s="58"/>
      <c r="Q33" s="58"/>
      <c r="T33" s="58"/>
      <c r="U33" s="58"/>
    </row>
    <row r="34" spans="1:21" x14ac:dyDescent="0.2">
      <c r="A34" s="45" t="s">
        <v>74</v>
      </c>
      <c r="B34" s="109">
        <v>10123</v>
      </c>
      <c r="C34" s="56">
        <v>-466</v>
      </c>
      <c r="D34" s="57">
        <v>-4.400793276041175</v>
      </c>
      <c r="E34" s="56">
        <v>-484</v>
      </c>
      <c r="F34" s="57">
        <v>-4.5630244178372772</v>
      </c>
      <c r="H34" s="58"/>
      <c r="I34" s="58"/>
      <c r="J34" s="58"/>
      <c r="K34" s="58"/>
      <c r="L34" s="58"/>
      <c r="M34" s="58"/>
      <c r="N34" s="58"/>
      <c r="O34" s="58"/>
      <c r="P34" s="58"/>
      <c r="Q34" s="58"/>
      <c r="T34" s="58"/>
      <c r="U34" s="58"/>
    </row>
    <row r="35" spans="1:21" x14ac:dyDescent="0.2">
      <c r="A35" s="45" t="s">
        <v>75</v>
      </c>
      <c r="B35" s="109">
        <v>3269</v>
      </c>
      <c r="C35" s="56">
        <v>-111</v>
      </c>
      <c r="D35" s="57">
        <v>-3.2840236686390529</v>
      </c>
      <c r="E35" s="56">
        <v>-100</v>
      </c>
      <c r="F35" s="57">
        <v>-2.9682398337785694</v>
      </c>
      <c r="H35" s="58"/>
      <c r="I35" s="58"/>
      <c r="J35" s="58"/>
      <c r="K35" s="58"/>
      <c r="L35" s="58"/>
      <c r="M35" s="58"/>
      <c r="N35" s="58"/>
      <c r="O35" s="58"/>
      <c r="P35" s="58"/>
      <c r="T35" s="58"/>
    </row>
    <row r="36" spans="1:21" x14ac:dyDescent="0.2">
      <c r="A36" s="45" t="s">
        <v>76</v>
      </c>
      <c r="B36" s="109">
        <v>2379</v>
      </c>
      <c r="C36" s="56">
        <v>-69</v>
      </c>
      <c r="D36" s="57">
        <v>-2.8186274509803924</v>
      </c>
      <c r="E36" s="56">
        <v>-15</v>
      </c>
      <c r="F36" s="57">
        <v>-0.62656641604010022</v>
      </c>
      <c r="H36" s="58"/>
      <c r="I36" s="58"/>
      <c r="J36" s="58"/>
      <c r="K36" s="58"/>
      <c r="L36" s="58"/>
      <c r="M36" s="58"/>
      <c r="N36" s="58"/>
      <c r="O36" s="58"/>
      <c r="P36" s="58"/>
      <c r="T36" s="58"/>
      <c r="U36" s="58"/>
    </row>
    <row r="37" spans="1:21" x14ac:dyDescent="0.2">
      <c r="A37" s="45" t="s">
        <v>77</v>
      </c>
      <c r="B37" s="109">
        <v>5461</v>
      </c>
      <c r="C37" s="56">
        <v>-127</v>
      </c>
      <c r="D37" s="57">
        <v>-2.2727272727272729</v>
      </c>
      <c r="E37" s="56">
        <v>-19</v>
      </c>
      <c r="F37" s="57">
        <v>-0.34671532846715331</v>
      </c>
      <c r="H37" s="58"/>
      <c r="I37" s="58"/>
      <c r="J37" s="58"/>
      <c r="K37" s="58"/>
      <c r="L37" s="58"/>
      <c r="M37" s="58"/>
      <c r="N37" s="58"/>
      <c r="O37" s="58"/>
      <c r="P37" s="58"/>
      <c r="T37" s="58"/>
      <c r="U37" s="58"/>
    </row>
    <row r="38" spans="1:21" x14ac:dyDescent="0.2">
      <c r="A38" s="45" t="s">
        <v>78</v>
      </c>
      <c r="B38" s="110">
        <v>25386</v>
      </c>
      <c r="C38" s="56">
        <v>-999</v>
      </c>
      <c r="D38" s="57">
        <v>-3.786242183058556</v>
      </c>
      <c r="E38" s="56">
        <v>-668</v>
      </c>
      <c r="F38" s="57">
        <v>-2.5639057342442619</v>
      </c>
      <c r="H38" s="111"/>
      <c r="I38" s="58"/>
      <c r="J38" s="58"/>
      <c r="K38" s="58"/>
      <c r="N38" s="58"/>
      <c r="O38" s="58"/>
      <c r="P38" s="58"/>
      <c r="T38" s="58"/>
      <c r="U38" s="58"/>
    </row>
    <row r="39" spans="1:21" x14ac:dyDescent="0.2">
      <c r="A39" s="61" t="s">
        <v>35</v>
      </c>
      <c r="B39" s="62">
        <v>304921</v>
      </c>
      <c r="C39" s="62">
        <v>-11043</v>
      </c>
      <c r="D39" s="63">
        <v>-3.4950184198199792</v>
      </c>
      <c r="E39" s="62">
        <v>-8160</v>
      </c>
      <c r="F39" s="63">
        <v>-2.6063542661483767</v>
      </c>
      <c r="H39" s="112"/>
      <c r="I39" s="58"/>
      <c r="J39" s="58"/>
      <c r="M39" s="58"/>
      <c r="T39" s="58"/>
    </row>
    <row r="40" spans="1:21" ht="13.5" x14ac:dyDescent="0.25">
      <c r="A40" s="59" t="s">
        <v>377</v>
      </c>
      <c r="B40" s="73">
        <v>1162454</v>
      </c>
      <c r="C40" s="73">
        <v>-49439</v>
      </c>
      <c r="D40" s="57">
        <v>-4.0794855651447772</v>
      </c>
      <c r="E40" s="56">
        <v>-38224</v>
      </c>
      <c r="F40" s="57">
        <v>-3.1835346362638441</v>
      </c>
      <c r="H40" s="74"/>
      <c r="I40" s="112"/>
      <c r="J40" s="58"/>
      <c r="K40" s="58"/>
      <c r="L40" s="113"/>
      <c r="M40" s="58"/>
      <c r="N40" s="58"/>
      <c r="T40" s="58"/>
    </row>
    <row r="41" spans="1:21" x14ac:dyDescent="0.2">
      <c r="A41" s="45" t="s">
        <v>309</v>
      </c>
      <c r="B41" s="73">
        <v>1723502</v>
      </c>
      <c r="C41" s="56">
        <v>-68132</v>
      </c>
      <c r="D41" s="57">
        <v>-3.8027856135795588</v>
      </c>
      <c r="E41" s="56">
        <v>-55690</v>
      </c>
      <c r="F41" s="57">
        <v>-3.1300725273045291</v>
      </c>
      <c r="H41" s="58"/>
      <c r="I41" s="112"/>
      <c r="J41" s="58"/>
      <c r="T41" s="58"/>
      <c r="U41" s="58"/>
    </row>
    <row r="42" spans="1:21" ht="13.5" thickBot="1" x14ac:dyDescent="0.25">
      <c r="A42" s="64" t="s">
        <v>36</v>
      </c>
      <c r="B42" s="65">
        <v>2685435</v>
      </c>
      <c r="C42" s="65">
        <v>-109028</v>
      </c>
      <c r="D42" s="66">
        <v>-3.9015725024807981</v>
      </c>
      <c r="E42" s="65">
        <v>-91785</v>
      </c>
      <c r="F42" s="66">
        <v>-3.3049236286646355</v>
      </c>
      <c r="H42" s="58"/>
      <c r="I42" s="112"/>
      <c r="J42" s="58"/>
    </row>
    <row r="43" spans="1:21" x14ac:dyDescent="0.2">
      <c r="A43" s="77" t="s">
        <v>446</v>
      </c>
    </row>
    <row r="44" spans="1:21" x14ac:dyDescent="0.2">
      <c r="C44" s="58"/>
      <c r="D44" s="58"/>
      <c r="M44" s="58"/>
    </row>
    <row r="45" spans="1:21" x14ac:dyDescent="0.2">
      <c r="H45" s="58"/>
      <c r="M45" s="58"/>
      <c r="O45" s="58"/>
    </row>
    <row r="46" spans="1:21" x14ac:dyDescent="0.2">
      <c r="A46" s="60"/>
      <c r="D46" s="60"/>
      <c r="E46" s="60"/>
    </row>
    <row r="47" spans="1:21" x14ac:dyDescent="0.2">
      <c r="A47" s="60"/>
      <c r="B47" s="58"/>
      <c r="H47" s="58"/>
      <c r="M47" s="58"/>
    </row>
    <row r="48" spans="1:21" x14ac:dyDescent="0.2">
      <c r="A48" s="60"/>
      <c r="B48" s="58"/>
      <c r="I48" s="58"/>
    </row>
    <row r="49" spans="1:15" x14ac:dyDescent="0.2">
      <c r="A49" s="60"/>
      <c r="B49" s="58"/>
      <c r="I49" s="58"/>
    </row>
    <row r="50" spans="1:15" x14ac:dyDescent="0.2">
      <c r="A50" s="60"/>
      <c r="B50" s="58"/>
      <c r="I50" s="58"/>
      <c r="O50" s="58"/>
    </row>
    <row r="51" spans="1:15" x14ac:dyDescent="0.2">
      <c r="B51" s="58"/>
      <c r="I51" s="58"/>
    </row>
    <row r="52" spans="1:15" x14ac:dyDescent="0.2">
      <c r="B52" s="58"/>
      <c r="I52" s="58"/>
      <c r="O52" s="58"/>
    </row>
    <row r="53" spans="1:15" x14ac:dyDescent="0.2">
      <c r="B53" s="58"/>
    </row>
    <row r="54" spans="1:15" x14ac:dyDescent="0.2">
      <c r="B54" s="58"/>
      <c r="I54" s="58"/>
    </row>
    <row r="55" spans="1:15" x14ac:dyDescent="0.2">
      <c r="B55" s="58"/>
      <c r="I55" s="58"/>
    </row>
    <row r="56" spans="1:15" x14ac:dyDescent="0.2">
      <c r="B56" s="58"/>
      <c r="I56" s="58"/>
    </row>
    <row r="57" spans="1:15" x14ac:dyDescent="0.2">
      <c r="B57" s="58"/>
      <c r="I57" s="58"/>
      <c r="O57" s="58"/>
    </row>
    <row r="58" spans="1:15" x14ac:dyDescent="0.2">
      <c r="B58" s="58"/>
      <c r="I58" s="58"/>
    </row>
    <row r="59" spans="1:15" x14ac:dyDescent="0.2">
      <c r="B59" s="58"/>
      <c r="I59" s="58"/>
    </row>
    <row r="64" spans="1:15" x14ac:dyDescent="0.2">
      <c r="O64" s="58"/>
    </row>
    <row r="65" spans="15:15" x14ac:dyDescent="0.2">
      <c r="O65" s="58"/>
    </row>
    <row r="84" spans="2:2" x14ac:dyDescent="0.2">
      <c r="B84" s="58"/>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topLeftCell="A4" zoomScaleNormal="100" workbookViewId="0">
      <selection activeCell="A3" sqref="A3"/>
    </sheetView>
  </sheetViews>
  <sheetFormatPr baseColWidth="10" defaultColWidth="12.83203125" defaultRowHeight="12.75" x14ac:dyDescent="0.2"/>
  <cols>
    <col min="1" max="1" width="27.83203125" style="45" customWidth="1"/>
    <col min="2" max="10" width="12.83203125" style="45" customWidth="1"/>
    <col min="11" max="11" width="12" style="45" customWidth="1"/>
    <col min="12" max="16384" width="12.83203125" style="45"/>
  </cols>
  <sheetData>
    <row r="1" spans="1:17" x14ac:dyDescent="0.2">
      <c r="A1" s="47" t="s">
        <v>34</v>
      </c>
      <c r="C1" s="47" t="s">
        <v>91</v>
      </c>
      <c r="E1" s="47" t="s">
        <v>47</v>
      </c>
    </row>
    <row r="2" spans="1:17" x14ac:dyDescent="0.2">
      <c r="A2" s="47"/>
    </row>
    <row r="3" spans="1:17" x14ac:dyDescent="0.2">
      <c r="A3" s="23" t="s">
        <v>175</v>
      </c>
      <c r="B3" s="23"/>
      <c r="C3" s="23"/>
      <c r="D3" s="23"/>
      <c r="E3" s="23"/>
      <c r="F3" s="23"/>
    </row>
    <row r="4" spans="1:17" x14ac:dyDescent="0.2">
      <c r="A4" s="47"/>
    </row>
    <row r="5" spans="1:17" x14ac:dyDescent="0.2">
      <c r="A5" s="49" t="str">
        <f>Índex!B31</f>
        <v>Taula E10</v>
      </c>
      <c r="B5" s="46" t="s">
        <v>447</v>
      </c>
      <c r="D5" s="50"/>
    </row>
    <row r="6" spans="1:17" ht="13.5" thickBot="1" x14ac:dyDescent="0.25">
      <c r="A6" s="49" t="str">
        <f>Índex!C31</f>
        <v>Població del règim autònom per residència padronal de l'afiliat i àmbits territorials</v>
      </c>
      <c r="H6" s="114" t="s">
        <v>46</v>
      </c>
      <c r="I6" s="114"/>
      <c r="J6" s="114"/>
    </row>
    <row r="7" spans="1:17" x14ac:dyDescent="0.2">
      <c r="A7" s="203"/>
      <c r="B7" s="201" t="s">
        <v>37</v>
      </c>
      <c r="C7" s="205" t="s">
        <v>39</v>
      </c>
      <c r="D7" s="205"/>
      <c r="E7" s="205" t="s">
        <v>40</v>
      </c>
      <c r="F7" s="205"/>
      <c r="H7" s="114" t="s">
        <v>42</v>
      </c>
      <c r="I7" s="114" t="s">
        <v>44</v>
      </c>
      <c r="J7" s="114"/>
    </row>
    <row r="8" spans="1:17" x14ac:dyDescent="0.2">
      <c r="A8" s="204"/>
      <c r="B8" s="202"/>
      <c r="C8" s="52" t="s">
        <v>37</v>
      </c>
      <c r="D8" s="52" t="s">
        <v>38</v>
      </c>
      <c r="E8" s="52" t="s">
        <v>37</v>
      </c>
      <c r="F8" s="52" t="s">
        <v>38</v>
      </c>
      <c r="H8" s="115" t="s">
        <v>43</v>
      </c>
      <c r="I8" s="115" t="s">
        <v>45</v>
      </c>
      <c r="J8" s="114"/>
      <c r="P8" s="116"/>
      <c r="Q8" s="116"/>
    </row>
    <row r="9" spans="1:17" x14ac:dyDescent="0.2">
      <c r="A9" s="45" t="s">
        <v>49</v>
      </c>
      <c r="B9" s="56">
        <v>650</v>
      </c>
      <c r="C9" s="56">
        <v>-3</v>
      </c>
      <c r="D9" s="57">
        <v>-0.45941807044410415</v>
      </c>
      <c r="E9" s="56">
        <v>-10</v>
      </c>
      <c r="F9" s="57">
        <v>-1.5151515151515151</v>
      </c>
      <c r="H9" s="117">
        <v>653</v>
      </c>
      <c r="I9" s="117">
        <v>660</v>
      </c>
      <c r="J9" s="114"/>
      <c r="L9" s="58"/>
    </row>
    <row r="10" spans="1:17" ht="13.5" x14ac:dyDescent="0.25">
      <c r="A10" s="45" t="s">
        <v>50</v>
      </c>
      <c r="B10" s="56">
        <v>768</v>
      </c>
      <c r="C10" s="56">
        <v>-3</v>
      </c>
      <c r="D10" s="57">
        <v>-0.38910505836575876</v>
      </c>
      <c r="E10" s="56">
        <v>-4</v>
      </c>
      <c r="F10" s="57">
        <v>-0.5181347150259068</v>
      </c>
      <c r="H10" s="117">
        <v>771</v>
      </c>
      <c r="I10" s="117">
        <v>772</v>
      </c>
      <c r="J10" s="118"/>
      <c r="L10" s="58"/>
    </row>
    <row r="11" spans="1:17" x14ac:dyDescent="0.2">
      <c r="A11" s="45" t="s">
        <v>51</v>
      </c>
      <c r="B11" s="56">
        <v>5481</v>
      </c>
      <c r="C11" s="56">
        <v>-65</v>
      </c>
      <c r="D11" s="57">
        <v>-1.1720158672917418</v>
      </c>
      <c r="E11" s="56">
        <v>-18</v>
      </c>
      <c r="F11" s="57">
        <v>-0.32733224222585927</v>
      </c>
      <c r="H11" s="117">
        <v>5546</v>
      </c>
      <c r="I11" s="117">
        <v>5499</v>
      </c>
      <c r="J11" s="114"/>
      <c r="L11" s="58"/>
      <c r="M11" s="58"/>
      <c r="N11" s="58"/>
      <c r="O11" s="58"/>
      <c r="P11" s="58"/>
      <c r="Q11" s="58"/>
    </row>
    <row r="12" spans="1:17" x14ac:dyDescent="0.2">
      <c r="A12" s="45" t="s">
        <v>52</v>
      </c>
      <c r="B12" s="56">
        <v>174</v>
      </c>
      <c r="C12" s="56">
        <v>-1</v>
      </c>
      <c r="D12" s="57">
        <v>-0.5714285714285714</v>
      </c>
      <c r="E12" s="56">
        <v>-2</v>
      </c>
      <c r="F12" s="57">
        <v>-1.1363636363636365</v>
      </c>
      <c r="H12" s="117">
        <v>175</v>
      </c>
      <c r="I12" s="117">
        <v>176</v>
      </c>
      <c r="J12" s="114"/>
    </row>
    <row r="13" spans="1:17" x14ac:dyDescent="0.2">
      <c r="A13" s="45" t="s">
        <v>53</v>
      </c>
      <c r="B13" s="56">
        <v>908</v>
      </c>
      <c r="C13" s="56">
        <v>-5</v>
      </c>
      <c r="D13" s="57">
        <v>-0.547645125958379</v>
      </c>
      <c r="E13" s="56">
        <v>7</v>
      </c>
      <c r="F13" s="57">
        <v>0.77691453940066602</v>
      </c>
      <c r="H13" s="117">
        <v>913</v>
      </c>
      <c r="I13" s="117">
        <v>901</v>
      </c>
      <c r="J13" s="114"/>
      <c r="L13" s="58"/>
    </row>
    <row r="14" spans="1:17" x14ac:dyDescent="0.2">
      <c r="A14" s="45" t="s">
        <v>54</v>
      </c>
      <c r="B14" s="56">
        <v>459</v>
      </c>
      <c r="C14" s="56">
        <v>1</v>
      </c>
      <c r="D14" s="57">
        <v>0.21834061135371177</v>
      </c>
      <c r="E14" s="56">
        <v>-14</v>
      </c>
      <c r="F14" s="57">
        <v>-2.9598308668076108</v>
      </c>
      <c r="H14" s="117">
        <v>458</v>
      </c>
      <c r="I14" s="117">
        <v>473</v>
      </c>
      <c r="J14" s="114"/>
      <c r="L14" s="58"/>
    </row>
    <row r="15" spans="1:17" x14ac:dyDescent="0.2">
      <c r="A15" s="45" t="s">
        <v>55</v>
      </c>
      <c r="B15" s="56">
        <v>1408</v>
      </c>
      <c r="C15" s="56">
        <v>-10</v>
      </c>
      <c r="D15" s="57">
        <v>-0.70521861777150918</v>
      </c>
      <c r="E15" s="56">
        <v>-38</v>
      </c>
      <c r="F15" s="57">
        <v>-2.627939142461964</v>
      </c>
      <c r="H15" s="117">
        <v>1418</v>
      </c>
      <c r="I15" s="117">
        <v>1446</v>
      </c>
      <c r="J15" s="114"/>
      <c r="L15" s="58"/>
      <c r="M15" s="58"/>
      <c r="N15" s="58"/>
      <c r="O15" s="58"/>
      <c r="P15" s="58"/>
      <c r="Q15" s="58"/>
    </row>
    <row r="16" spans="1:17" x14ac:dyDescent="0.2">
      <c r="A16" s="45" t="s">
        <v>56</v>
      </c>
      <c r="B16" s="56">
        <v>4057</v>
      </c>
      <c r="C16" s="56">
        <v>-82</v>
      </c>
      <c r="D16" s="57">
        <v>-1.9811548683256825</v>
      </c>
      <c r="E16" s="56">
        <v>-22</v>
      </c>
      <c r="F16" s="57">
        <v>-0.53934787938220152</v>
      </c>
      <c r="H16" s="117">
        <v>4139</v>
      </c>
      <c r="I16" s="117">
        <v>4079</v>
      </c>
      <c r="J16" s="114"/>
      <c r="L16" s="58"/>
      <c r="M16" s="58"/>
      <c r="N16" s="58"/>
      <c r="O16" s="58"/>
      <c r="P16" s="58"/>
      <c r="Q16" s="58"/>
    </row>
    <row r="17" spans="1:18" x14ac:dyDescent="0.2">
      <c r="A17" s="45" t="s">
        <v>57</v>
      </c>
      <c r="B17" s="56">
        <v>1275</v>
      </c>
      <c r="C17" s="56">
        <v>-21</v>
      </c>
      <c r="D17" s="57">
        <v>-1.6203703703703702</v>
      </c>
      <c r="E17" s="56">
        <v>-20</v>
      </c>
      <c r="F17" s="57">
        <v>-1.5444015444015444</v>
      </c>
      <c r="H17" s="117">
        <v>1296</v>
      </c>
      <c r="I17" s="117">
        <v>1295</v>
      </c>
      <c r="J17" s="114"/>
      <c r="L17" s="58"/>
      <c r="M17" s="58"/>
      <c r="N17" s="58"/>
      <c r="O17" s="58"/>
      <c r="P17" s="58"/>
      <c r="Q17" s="58"/>
    </row>
    <row r="18" spans="1:18" x14ac:dyDescent="0.2">
      <c r="A18" s="45" t="s">
        <v>58</v>
      </c>
      <c r="B18" s="56">
        <v>2987</v>
      </c>
      <c r="C18" s="56">
        <v>-41</v>
      </c>
      <c r="D18" s="57">
        <v>-1.3540290620871862</v>
      </c>
      <c r="E18" s="56">
        <v>-48</v>
      </c>
      <c r="F18" s="57">
        <v>-1.5815485996705108</v>
      </c>
      <c r="H18" s="117">
        <v>3028</v>
      </c>
      <c r="I18" s="117">
        <v>3035</v>
      </c>
      <c r="J18" s="114"/>
      <c r="L18" s="58"/>
      <c r="M18" s="58"/>
      <c r="N18" s="58"/>
      <c r="O18" s="58"/>
      <c r="P18" s="58"/>
      <c r="Q18" s="58"/>
      <c r="R18" s="58"/>
    </row>
    <row r="19" spans="1:18" x14ac:dyDescent="0.2">
      <c r="A19" s="45" t="s">
        <v>59</v>
      </c>
      <c r="B19" s="56">
        <v>3022</v>
      </c>
      <c r="C19" s="56">
        <v>-23</v>
      </c>
      <c r="D19" s="57">
        <v>-0.75533661740558289</v>
      </c>
      <c r="E19" s="56">
        <v>9</v>
      </c>
      <c r="F19" s="57">
        <v>0.29870560902754728</v>
      </c>
      <c r="H19" s="117">
        <v>3045</v>
      </c>
      <c r="I19" s="117">
        <v>3013</v>
      </c>
      <c r="J19" s="114"/>
      <c r="L19" s="58"/>
      <c r="M19" s="58"/>
      <c r="N19" s="58"/>
      <c r="O19" s="58"/>
      <c r="P19" s="58"/>
      <c r="Q19" s="58"/>
      <c r="R19" s="58"/>
    </row>
    <row r="20" spans="1:18" x14ac:dyDescent="0.2">
      <c r="A20" s="45" t="s">
        <v>60</v>
      </c>
      <c r="B20" s="56">
        <v>1108</v>
      </c>
      <c r="C20" s="56">
        <v>-16</v>
      </c>
      <c r="D20" s="57">
        <v>-1.4234875444839856</v>
      </c>
      <c r="E20" s="56">
        <v>-4</v>
      </c>
      <c r="F20" s="57">
        <v>-0.35971223021582738</v>
      </c>
      <c r="H20" s="117">
        <v>1124</v>
      </c>
      <c r="I20" s="117">
        <v>1112</v>
      </c>
      <c r="J20" s="114"/>
      <c r="L20" s="58"/>
      <c r="M20" s="58"/>
      <c r="N20" s="58"/>
      <c r="O20" s="58"/>
      <c r="P20" s="58"/>
      <c r="Q20" s="58"/>
      <c r="R20" s="58"/>
    </row>
    <row r="21" spans="1:18" x14ac:dyDescent="0.2">
      <c r="A21" s="45" t="s">
        <v>61</v>
      </c>
      <c r="B21" s="56">
        <v>1753</v>
      </c>
      <c r="C21" s="56">
        <v>-8</v>
      </c>
      <c r="D21" s="57">
        <v>-0.45428733674048838</v>
      </c>
      <c r="E21" s="56">
        <v>-51</v>
      </c>
      <c r="F21" s="57">
        <v>-2.8270509977827052</v>
      </c>
      <c r="H21" s="117">
        <v>1761</v>
      </c>
      <c r="I21" s="117">
        <v>1804</v>
      </c>
      <c r="J21" s="114"/>
      <c r="K21" s="116"/>
      <c r="L21" s="58"/>
      <c r="M21" s="58"/>
      <c r="N21" s="58"/>
      <c r="O21" s="58"/>
      <c r="P21" s="58"/>
      <c r="Q21" s="58"/>
      <c r="R21" s="58"/>
    </row>
    <row r="22" spans="1:18" x14ac:dyDescent="0.2">
      <c r="A22" s="45" t="s">
        <v>62</v>
      </c>
      <c r="B22" s="56">
        <v>1325</v>
      </c>
      <c r="C22" s="56">
        <v>-22</v>
      </c>
      <c r="D22" s="57">
        <v>-1.6332590942835932</v>
      </c>
      <c r="E22" s="56">
        <v>-19</v>
      </c>
      <c r="F22" s="57">
        <v>-1.4136904761904763</v>
      </c>
      <c r="H22" s="117">
        <v>1347</v>
      </c>
      <c r="I22" s="117">
        <v>1344</v>
      </c>
      <c r="J22" s="114"/>
      <c r="K22" s="116"/>
      <c r="L22" s="58"/>
      <c r="M22" s="58"/>
      <c r="N22" s="58"/>
      <c r="O22" s="58"/>
      <c r="P22" s="58"/>
      <c r="Q22" s="58"/>
      <c r="R22" s="58"/>
    </row>
    <row r="23" spans="1:18" x14ac:dyDescent="0.2">
      <c r="A23" s="45" t="s">
        <v>63</v>
      </c>
      <c r="B23" s="56">
        <v>297</v>
      </c>
      <c r="C23" s="56">
        <v>-1</v>
      </c>
      <c r="D23" s="57">
        <v>-0.33557046979865773</v>
      </c>
      <c r="E23" s="56">
        <v>-10</v>
      </c>
      <c r="F23" s="57">
        <v>-3.2573289902280131</v>
      </c>
      <c r="H23" s="117">
        <v>298</v>
      </c>
      <c r="I23" s="117">
        <v>307</v>
      </c>
      <c r="J23" s="114"/>
      <c r="K23" s="116"/>
      <c r="L23" s="58"/>
      <c r="M23" s="58"/>
      <c r="N23" s="58"/>
      <c r="O23" s="58"/>
      <c r="P23" s="58"/>
      <c r="Q23" s="58"/>
      <c r="R23" s="58"/>
    </row>
    <row r="24" spans="1:18" x14ac:dyDescent="0.2">
      <c r="A24" s="45" t="s">
        <v>64</v>
      </c>
      <c r="B24" s="56">
        <v>861</v>
      </c>
      <c r="C24" s="56">
        <v>-6</v>
      </c>
      <c r="D24" s="57">
        <v>-0.69204152249134954</v>
      </c>
      <c r="E24" s="56">
        <v>-6</v>
      </c>
      <c r="F24" s="57">
        <v>-0.69204152249134954</v>
      </c>
      <c r="H24" s="117">
        <v>867</v>
      </c>
      <c r="I24" s="117">
        <v>867</v>
      </c>
      <c r="J24" s="114"/>
      <c r="K24" s="116"/>
      <c r="L24" s="58"/>
      <c r="M24" s="58"/>
      <c r="N24" s="58"/>
      <c r="O24" s="58"/>
      <c r="P24" s="58"/>
      <c r="Q24" s="58"/>
      <c r="R24" s="58"/>
    </row>
    <row r="25" spans="1:18" x14ac:dyDescent="0.2">
      <c r="A25" s="45" t="s">
        <v>65</v>
      </c>
      <c r="B25" s="56">
        <v>364</v>
      </c>
      <c r="C25" s="56">
        <v>-5</v>
      </c>
      <c r="D25" s="57">
        <v>-1.3550135501355014</v>
      </c>
      <c r="E25" s="56">
        <v>-16</v>
      </c>
      <c r="F25" s="57">
        <v>-4.2105263157894735</v>
      </c>
      <c r="H25" s="117">
        <v>369</v>
      </c>
      <c r="I25" s="117">
        <v>380</v>
      </c>
      <c r="J25" s="114"/>
      <c r="K25" s="116"/>
      <c r="L25" s="58"/>
      <c r="M25" s="58"/>
      <c r="N25" s="58"/>
      <c r="O25" s="58"/>
      <c r="P25" s="58"/>
      <c r="Q25" s="58"/>
      <c r="R25" s="58"/>
    </row>
    <row r="26" spans="1:18" x14ac:dyDescent="0.2">
      <c r="A26" s="45" t="s">
        <v>66</v>
      </c>
      <c r="B26" s="56">
        <v>2832</v>
      </c>
      <c r="C26" s="56">
        <v>-52</v>
      </c>
      <c r="D26" s="57">
        <v>-1.8030513176144243</v>
      </c>
      <c r="E26" s="56">
        <v>-56</v>
      </c>
      <c r="F26" s="57">
        <v>-1.9390581717451523</v>
      </c>
      <c r="H26" s="117">
        <v>2884</v>
      </c>
      <c r="I26" s="117">
        <v>2888</v>
      </c>
      <c r="J26" s="114"/>
      <c r="L26" s="58"/>
      <c r="M26" s="58"/>
      <c r="N26" s="58"/>
      <c r="O26" s="58"/>
      <c r="P26" s="58"/>
      <c r="Q26" s="58"/>
    </row>
    <row r="27" spans="1:18" x14ac:dyDescent="0.2">
      <c r="A27" s="45" t="s">
        <v>67</v>
      </c>
      <c r="B27" s="56">
        <v>1303</v>
      </c>
      <c r="C27" s="56">
        <v>6</v>
      </c>
      <c r="D27" s="57">
        <v>0.4626060138781804</v>
      </c>
      <c r="E27" s="56">
        <v>25</v>
      </c>
      <c r="F27" s="57">
        <v>1.9561815336463224</v>
      </c>
      <c r="H27" s="117">
        <v>1297</v>
      </c>
      <c r="I27" s="117">
        <v>1278</v>
      </c>
      <c r="J27" s="114"/>
      <c r="L27" s="58"/>
      <c r="M27" s="58"/>
      <c r="N27" s="58"/>
      <c r="O27" s="58"/>
      <c r="P27" s="58"/>
      <c r="Q27" s="58"/>
    </row>
    <row r="28" spans="1:18" x14ac:dyDescent="0.2">
      <c r="A28" s="45" t="s">
        <v>68</v>
      </c>
      <c r="B28" s="56">
        <v>4121</v>
      </c>
      <c r="C28" s="56">
        <v>-15</v>
      </c>
      <c r="D28" s="57">
        <v>-0.36266924564796904</v>
      </c>
      <c r="E28" s="56">
        <v>-45</v>
      </c>
      <c r="F28" s="57">
        <v>-1.0801728276524245</v>
      </c>
      <c r="H28" s="117">
        <v>4136</v>
      </c>
      <c r="I28" s="117">
        <v>4166</v>
      </c>
      <c r="J28" s="114"/>
      <c r="L28" s="58"/>
      <c r="M28" s="58"/>
      <c r="N28" s="58"/>
      <c r="O28" s="58"/>
      <c r="P28" s="58"/>
      <c r="Q28" s="58"/>
    </row>
    <row r="29" spans="1:18" x14ac:dyDescent="0.2">
      <c r="A29" s="45" t="s">
        <v>69</v>
      </c>
      <c r="B29" s="56">
        <v>351</v>
      </c>
      <c r="C29" s="56">
        <v>-7</v>
      </c>
      <c r="D29" s="57">
        <v>-1.9553072625698324</v>
      </c>
      <c r="E29" s="56">
        <v>-13</v>
      </c>
      <c r="F29" s="57">
        <v>-3.5714285714285712</v>
      </c>
      <c r="H29" s="117">
        <v>358</v>
      </c>
      <c r="I29" s="117">
        <v>364</v>
      </c>
      <c r="J29" s="114"/>
      <c r="L29" s="58"/>
    </row>
    <row r="30" spans="1:18" x14ac:dyDescent="0.2">
      <c r="A30" s="45" t="s">
        <v>70</v>
      </c>
      <c r="B30" s="56">
        <v>602</v>
      </c>
      <c r="C30" s="56">
        <v>-5</v>
      </c>
      <c r="D30" s="57">
        <v>-0.82372322899505768</v>
      </c>
      <c r="E30" s="56">
        <v>6</v>
      </c>
      <c r="F30" s="57">
        <v>1.006711409395973</v>
      </c>
      <c r="H30" s="117">
        <v>607</v>
      </c>
      <c r="I30" s="117">
        <v>596</v>
      </c>
      <c r="J30" s="114"/>
      <c r="L30" s="58"/>
      <c r="M30" s="58"/>
      <c r="N30" s="58"/>
    </row>
    <row r="31" spans="1:18" x14ac:dyDescent="0.2">
      <c r="A31" s="45" t="s">
        <v>71</v>
      </c>
      <c r="B31" s="56">
        <v>2611</v>
      </c>
      <c r="C31" s="56">
        <v>-52</v>
      </c>
      <c r="D31" s="57">
        <v>-1.9526849417949681</v>
      </c>
      <c r="E31" s="56">
        <v>-49</v>
      </c>
      <c r="F31" s="57">
        <v>-1.8421052631578945</v>
      </c>
      <c r="H31" s="117">
        <v>2663</v>
      </c>
      <c r="I31" s="117">
        <v>2660</v>
      </c>
      <c r="J31" s="114"/>
      <c r="L31" s="58"/>
      <c r="M31" s="58"/>
      <c r="N31" s="58"/>
      <c r="O31" s="58"/>
      <c r="P31" s="58"/>
      <c r="Q31" s="58"/>
    </row>
    <row r="32" spans="1:18" x14ac:dyDescent="0.2">
      <c r="A32" s="45" t="s">
        <v>72</v>
      </c>
      <c r="B32" s="56">
        <v>2142</v>
      </c>
      <c r="C32" s="56">
        <v>-29</v>
      </c>
      <c r="D32" s="57">
        <v>-1.3357899585444497</v>
      </c>
      <c r="E32" s="56">
        <v>-33</v>
      </c>
      <c r="F32" s="57">
        <v>-1.5172413793103448</v>
      </c>
      <c r="H32" s="117">
        <v>2171</v>
      </c>
      <c r="I32" s="117">
        <v>2175</v>
      </c>
      <c r="J32" s="114"/>
      <c r="L32" s="58"/>
      <c r="M32" s="58"/>
      <c r="N32" s="58"/>
      <c r="O32" s="58"/>
      <c r="P32" s="58"/>
      <c r="Q32" s="58"/>
    </row>
    <row r="33" spans="1:17" x14ac:dyDescent="0.2">
      <c r="A33" s="45" t="s">
        <v>73</v>
      </c>
      <c r="B33" s="56">
        <v>1892</v>
      </c>
      <c r="C33" s="56">
        <v>27</v>
      </c>
      <c r="D33" s="57">
        <v>1.447721179624665</v>
      </c>
      <c r="E33" s="56">
        <v>114</v>
      </c>
      <c r="F33" s="57">
        <v>6.4116985376827893</v>
      </c>
      <c r="H33" s="117">
        <v>1865</v>
      </c>
      <c r="I33" s="117">
        <v>1778</v>
      </c>
      <c r="J33" s="114"/>
      <c r="L33" s="58"/>
      <c r="M33" s="58"/>
      <c r="N33" s="58"/>
      <c r="O33" s="58"/>
      <c r="P33" s="58"/>
      <c r="Q33" s="58"/>
    </row>
    <row r="34" spans="1:17" x14ac:dyDescent="0.2">
      <c r="A34" s="45" t="s">
        <v>74</v>
      </c>
      <c r="B34" s="56">
        <v>1630</v>
      </c>
      <c r="C34" s="56">
        <v>-20</v>
      </c>
      <c r="D34" s="57">
        <v>-1.2121212121212122</v>
      </c>
      <c r="E34" s="56">
        <v>-43</v>
      </c>
      <c r="F34" s="57">
        <v>-2.5702331141661685</v>
      </c>
      <c r="H34" s="117">
        <v>1650</v>
      </c>
      <c r="I34" s="117">
        <v>1673</v>
      </c>
      <c r="J34" s="114"/>
      <c r="L34" s="58"/>
      <c r="M34" s="58"/>
      <c r="N34" s="58"/>
      <c r="O34" s="58"/>
      <c r="P34" s="58"/>
      <c r="Q34" s="58"/>
    </row>
    <row r="35" spans="1:17" x14ac:dyDescent="0.2">
      <c r="A35" s="45" t="s">
        <v>75</v>
      </c>
      <c r="B35" s="56">
        <v>610</v>
      </c>
      <c r="C35" s="56">
        <v>-8</v>
      </c>
      <c r="D35" s="57">
        <v>-1.2944983818770228</v>
      </c>
      <c r="E35" s="56">
        <v>-23</v>
      </c>
      <c r="F35" s="57">
        <v>-3.6334913112164293</v>
      </c>
      <c r="H35" s="117">
        <v>618</v>
      </c>
      <c r="I35" s="117">
        <v>633</v>
      </c>
      <c r="J35" s="114"/>
      <c r="L35" s="58"/>
    </row>
    <row r="36" spans="1:17" x14ac:dyDescent="0.2">
      <c r="A36" s="45" t="s">
        <v>76</v>
      </c>
      <c r="B36" s="56">
        <v>565</v>
      </c>
      <c r="C36" s="56">
        <v>-2</v>
      </c>
      <c r="D36" s="57">
        <v>-0.35273368606701938</v>
      </c>
      <c r="E36" s="56">
        <v>-11</v>
      </c>
      <c r="F36" s="57">
        <v>-1.9097222222222223</v>
      </c>
      <c r="H36" s="117">
        <v>567</v>
      </c>
      <c r="I36" s="117">
        <v>576</v>
      </c>
      <c r="J36" s="114"/>
      <c r="L36" s="58"/>
    </row>
    <row r="37" spans="1:17" x14ac:dyDescent="0.2">
      <c r="A37" s="45" t="s">
        <v>77</v>
      </c>
      <c r="B37" s="56">
        <v>1217</v>
      </c>
      <c r="C37" s="56">
        <v>-26</v>
      </c>
      <c r="D37" s="57">
        <v>-2.091713596138375</v>
      </c>
      <c r="E37" s="56">
        <v>-5</v>
      </c>
      <c r="F37" s="57">
        <v>-0.4091653027823241</v>
      </c>
      <c r="H37" s="117">
        <v>1243</v>
      </c>
      <c r="I37" s="117">
        <v>1222</v>
      </c>
      <c r="J37" s="114"/>
      <c r="L37" s="58"/>
      <c r="M37" s="58"/>
      <c r="N37" s="58"/>
      <c r="O37" s="58"/>
      <c r="P37" s="58"/>
      <c r="Q37" s="58"/>
    </row>
    <row r="38" spans="1:17" x14ac:dyDescent="0.2">
      <c r="A38" s="45" t="s">
        <v>78</v>
      </c>
      <c r="B38" s="119">
        <v>3664</v>
      </c>
      <c r="C38" s="56">
        <v>-82</v>
      </c>
      <c r="D38" s="57">
        <v>-2.189001601708489</v>
      </c>
      <c r="E38" s="56">
        <v>-105</v>
      </c>
      <c r="F38" s="57">
        <v>-2.7858848500928626</v>
      </c>
      <c r="H38" s="117">
        <v>3746</v>
      </c>
      <c r="I38" s="117">
        <v>3769</v>
      </c>
      <c r="J38" s="117"/>
      <c r="L38" s="58"/>
      <c r="M38" s="58"/>
      <c r="N38" s="58"/>
      <c r="O38" s="58"/>
      <c r="P38" s="58"/>
      <c r="Q38" s="58"/>
    </row>
    <row r="39" spans="1:17" x14ac:dyDescent="0.2">
      <c r="A39" s="61" t="s">
        <v>35</v>
      </c>
      <c r="B39" s="62">
        <v>50437</v>
      </c>
      <c r="C39" s="62">
        <v>-576</v>
      </c>
      <c r="D39" s="63">
        <v>-1.1291239487973654</v>
      </c>
      <c r="E39" s="62">
        <v>-504</v>
      </c>
      <c r="F39" s="63">
        <v>-0.98937987083096124</v>
      </c>
      <c r="H39" s="117">
        <v>51013</v>
      </c>
      <c r="I39" s="117">
        <f>SUM(I9:I38)</f>
        <v>50941</v>
      </c>
      <c r="J39" s="114"/>
    </row>
    <row r="40" spans="1:17" ht="13.5" x14ac:dyDescent="0.25">
      <c r="A40" s="59" t="s">
        <v>377</v>
      </c>
      <c r="B40" s="73">
        <v>216468</v>
      </c>
      <c r="C40" s="56">
        <v>-3191</v>
      </c>
      <c r="D40" s="57">
        <v>-1.4527062401267419</v>
      </c>
      <c r="E40" s="56">
        <v>-1792</v>
      </c>
      <c r="F40" s="57">
        <v>-0.82103912764592701</v>
      </c>
      <c r="H40" s="117">
        <v>219659</v>
      </c>
      <c r="I40" s="117">
        <v>218260</v>
      </c>
      <c r="J40" s="114"/>
    </row>
    <row r="41" spans="1:17" x14ac:dyDescent="0.2">
      <c r="A41" s="45" t="s">
        <v>309</v>
      </c>
      <c r="B41" s="73">
        <v>329125</v>
      </c>
      <c r="C41" s="56">
        <v>-4610</v>
      </c>
      <c r="D41" s="57">
        <v>-1.3813354907336659</v>
      </c>
      <c r="E41" s="56">
        <v>-2886</v>
      </c>
      <c r="F41" s="57">
        <v>-0.86924830803798669</v>
      </c>
      <c r="H41" s="117">
        <v>333735</v>
      </c>
      <c r="I41" s="117">
        <v>332011</v>
      </c>
      <c r="J41" s="114"/>
    </row>
    <row r="42" spans="1:17" ht="13.5" thickBot="1" x14ac:dyDescent="0.25">
      <c r="A42" s="64" t="s">
        <v>36</v>
      </c>
      <c r="B42" s="75">
        <v>542691</v>
      </c>
      <c r="C42" s="65">
        <v>-7120</v>
      </c>
      <c r="D42" s="66">
        <v>-1.2949904603581959</v>
      </c>
      <c r="E42" s="65">
        <v>-7849</v>
      </c>
      <c r="F42" s="66">
        <v>-1.4256911396083845</v>
      </c>
      <c r="H42" s="117">
        <v>549811</v>
      </c>
      <c r="I42" s="117">
        <v>550540</v>
      </c>
      <c r="J42" s="114"/>
    </row>
    <row r="43" spans="1:17" x14ac:dyDescent="0.2">
      <c r="A43" s="77" t="s">
        <v>340</v>
      </c>
    </row>
    <row r="45" spans="1:17" x14ac:dyDescent="0.2">
      <c r="A45" s="116"/>
      <c r="D45" s="116"/>
      <c r="H45" s="58"/>
    </row>
    <row r="46" spans="1:17" x14ac:dyDescent="0.2">
      <c r="I46" s="58"/>
    </row>
    <row r="47" spans="1:17" x14ac:dyDescent="0.2">
      <c r="B47" s="58"/>
      <c r="I47" s="58"/>
    </row>
    <row r="48" spans="1:17" x14ac:dyDescent="0.2">
      <c r="B48" s="58"/>
    </row>
    <row r="49" spans="2:5" x14ac:dyDescent="0.2">
      <c r="B49" s="58"/>
    </row>
    <row r="50" spans="2:5" x14ac:dyDescent="0.2">
      <c r="B50" s="58"/>
      <c r="D50" s="60"/>
    </row>
    <row r="51" spans="2:5" x14ac:dyDescent="0.2">
      <c r="B51" s="58"/>
      <c r="E51" s="58"/>
    </row>
    <row r="58" spans="2:5" x14ac:dyDescent="0.2">
      <c r="B58" s="58"/>
      <c r="E58" s="58"/>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45" customWidth="1"/>
    <col min="2" max="8" width="12.83203125" style="45" customWidth="1"/>
    <col min="9" max="9" width="17.5" style="45" customWidth="1"/>
    <col min="10" max="13" width="12.83203125" style="45" customWidth="1"/>
    <col min="14" max="14" width="12" style="45" customWidth="1"/>
    <col min="15" max="16384" width="12.83203125" style="45"/>
  </cols>
  <sheetData>
    <row r="1" spans="1:9" x14ac:dyDescent="0.2">
      <c r="A1" s="47" t="s">
        <v>34</v>
      </c>
      <c r="C1" s="47" t="s">
        <v>91</v>
      </c>
      <c r="E1" s="47" t="s">
        <v>47</v>
      </c>
    </row>
    <row r="2" spans="1:9" x14ac:dyDescent="0.2">
      <c r="A2" s="47"/>
    </row>
    <row r="3" spans="1:9" x14ac:dyDescent="0.2">
      <c r="A3" s="23" t="s">
        <v>175</v>
      </c>
      <c r="B3" s="23"/>
      <c r="C3" s="23"/>
      <c r="D3" s="23"/>
      <c r="E3" s="23"/>
      <c r="F3" s="48"/>
    </row>
    <row r="4" spans="1:9" x14ac:dyDescent="0.2">
      <c r="A4" s="47"/>
    </row>
    <row r="5" spans="1:9" x14ac:dyDescent="0.2">
      <c r="A5" s="49" t="str">
        <f>Índex!B32</f>
        <v>Taula E11</v>
      </c>
      <c r="B5" s="46" t="s">
        <v>447</v>
      </c>
      <c r="D5" s="50"/>
    </row>
    <row r="6" spans="1:9" ht="13.5" thickBot="1" x14ac:dyDescent="0.25">
      <c r="A6" s="49" t="str">
        <f>Índex!C32</f>
        <v>Població assalariada per residència padronal vs ubicació del compte de cotització</v>
      </c>
    </row>
    <row r="7" spans="1:9" ht="38.25" x14ac:dyDescent="0.2">
      <c r="A7" s="120"/>
      <c r="B7" s="121" t="s">
        <v>348</v>
      </c>
      <c r="C7" s="122" t="s">
        <v>349</v>
      </c>
      <c r="D7" s="122" t="s">
        <v>347</v>
      </c>
      <c r="E7" s="123"/>
      <c r="F7" s="123"/>
      <c r="I7" s="50"/>
    </row>
    <row r="8" spans="1:9" x14ac:dyDescent="0.2">
      <c r="A8" s="45" t="s">
        <v>49</v>
      </c>
      <c r="B8" s="56">
        <v>4980</v>
      </c>
      <c r="C8" s="56">
        <v>6741</v>
      </c>
      <c r="D8" s="56">
        <f>B8-C8</f>
        <v>-1761</v>
      </c>
      <c r="E8" s="56"/>
      <c r="F8" s="57"/>
    </row>
    <row r="9" spans="1:9" ht="13.5" x14ac:dyDescent="0.25">
      <c r="A9" s="45" t="s">
        <v>50</v>
      </c>
      <c r="B9" s="56">
        <v>2620</v>
      </c>
      <c r="C9" s="56">
        <v>623</v>
      </c>
      <c r="D9" s="56">
        <f t="shared" ref="D9:D41" si="0">B9-C9</f>
        <v>1997</v>
      </c>
      <c r="E9" s="56"/>
      <c r="F9" s="57"/>
      <c r="H9" s="59"/>
    </row>
    <row r="10" spans="1:9" x14ac:dyDescent="0.2">
      <c r="A10" s="45" t="s">
        <v>51</v>
      </c>
      <c r="B10" s="56">
        <v>23126</v>
      </c>
      <c r="C10" s="56">
        <v>11293</v>
      </c>
      <c r="D10" s="56">
        <f t="shared" si="0"/>
        <v>11833</v>
      </c>
      <c r="E10" s="56"/>
      <c r="F10" s="57"/>
      <c r="I10" s="58"/>
    </row>
    <row r="11" spans="1:9" x14ac:dyDescent="0.2">
      <c r="A11" s="45" t="s">
        <v>52</v>
      </c>
      <c r="B11" s="56">
        <v>720</v>
      </c>
      <c r="C11" s="56">
        <v>998</v>
      </c>
      <c r="D11" s="56">
        <f t="shared" si="0"/>
        <v>-278</v>
      </c>
      <c r="E11" s="56"/>
      <c r="F11" s="57"/>
    </row>
    <row r="12" spans="1:9" x14ac:dyDescent="0.2">
      <c r="A12" s="45" t="s">
        <v>53</v>
      </c>
      <c r="B12" s="56">
        <v>3215</v>
      </c>
      <c r="C12" s="56">
        <v>2195</v>
      </c>
      <c r="D12" s="56">
        <f t="shared" si="0"/>
        <v>1020</v>
      </c>
      <c r="E12" s="56"/>
      <c r="F12" s="57"/>
    </row>
    <row r="13" spans="1:9" x14ac:dyDescent="0.2">
      <c r="A13" s="45" t="s">
        <v>54</v>
      </c>
      <c r="B13" s="56">
        <v>1661</v>
      </c>
      <c r="C13" s="56">
        <v>438</v>
      </c>
      <c r="D13" s="56">
        <f t="shared" si="0"/>
        <v>1223</v>
      </c>
      <c r="E13" s="56"/>
      <c r="F13" s="57"/>
    </row>
    <row r="14" spans="1:9" x14ac:dyDescent="0.2">
      <c r="A14" s="45" t="s">
        <v>55</v>
      </c>
      <c r="B14" s="56">
        <v>5421</v>
      </c>
      <c r="C14" s="56">
        <v>1318</v>
      </c>
      <c r="D14" s="56">
        <f t="shared" si="0"/>
        <v>4103</v>
      </c>
      <c r="E14" s="56"/>
      <c r="F14" s="57"/>
      <c r="I14" s="58"/>
    </row>
    <row r="15" spans="1:9" x14ac:dyDescent="0.2">
      <c r="A15" s="45" t="s">
        <v>56</v>
      </c>
      <c r="B15" s="56">
        <v>32292</v>
      </c>
      <c r="C15" s="56">
        <v>36559</v>
      </c>
      <c r="D15" s="56">
        <f t="shared" si="0"/>
        <v>-4267</v>
      </c>
      <c r="E15" s="56"/>
      <c r="F15" s="57"/>
      <c r="I15" s="58"/>
    </row>
    <row r="16" spans="1:9" x14ac:dyDescent="0.2">
      <c r="A16" s="45" t="s">
        <v>57</v>
      </c>
      <c r="B16" s="56">
        <v>8062</v>
      </c>
      <c r="C16" s="56">
        <v>4452</v>
      </c>
      <c r="D16" s="56">
        <f t="shared" si="0"/>
        <v>3610</v>
      </c>
      <c r="E16" s="56"/>
      <c r="F16" s="57"/>
      <c r="I16" s="58"/>
    </row>
    <row r="17" spans="1:9" x14ac:dyDescent="0.2">
      <c r="A17" s="45" t="s">
        <v>58</v>
      </c>
      <c r="B17" s="56">
        <v>15949</v>
      </c>
      <c r="C17" s="56">
        <v>17327</v>
      </c>
      <c r="D17" s="56">
        <f t="shared" si="0"/>
        <v>-1378</v>
      </c>
      <c r="E17" s="56"/>
      <c r="F17" s="57"/>
      <c r="I17" s="58"/>
    </row>
    <row r="18" spans="1:9" x14ac:dyDescent="0.2">
      <c r="A18" s="45" t="s">
        <v>59</v>
      </c>
      <c r="B18" s="56">
        <v>16725</v>
      </c>
      <c r="C18" s="56">
        <v>12295</v>
      </c>
      <c r="D18" s="56">
        <f t="shared" si="0"/>
        <v>4430</v>
      </c>
      <c r="E18" s="56"/>
      <c r="F18" s="57"/>
      <c r="I18" s="58"/>
    </row>
    <row r="19" spans="1:9" x14ac:dyDescent="0.2">
      <c r="A19" s="45" t="s">
        <v>60</v>
      </c>
      <c r="B19" s="56">
        <v>10076</v>
      </c>
      <c r="C19" s="56">
        <v>9439</v>
      </c>
      <c r="D19" s="56">
        <f t="shared" si="0"/>
        <v>637</v>
      </c>
      <c r="E19" s="56"/>
      <c r="F19" s="57"/>
      <c r="I19" s="58"/>
    </row>
    <row r="20" spans="1:9" x14ac:dyDescent="0.2">
      <c r="A20" s="45" t="s">
        <v>61</v>
      </c>
      <c r="B20" s="56">
        <v>9981</v>
      </c>
      <c r="C20" s="56">
        <v>6500</v>
      </c>
      <c r="D20" s="56">
        <f t="shared" si="0"/>
        <v>3481</v>
      </c>
      <c r="E20" s="56"/>
      <c r="F20" s="57"/>
      <c r="I20" s="58"/>
    </row>
    <row r="21" spans="1:9" x14ac:dyDescent="0.2">
      <c r="A21" s="45" t="s">
        <v>62</v>
      </c>
      <c r="B21" s="56">
        <v>8815</v>
      </c>
      <c r="C21" s="56">
        <v>3494</v>
      </c>
      <c r="D21" s="56">
        <f t="shared" si="0"/>
        <v>5321</v>
      </c>
      <c r="E21" s="56"/>
      <c r="F21" s="57"/>
      <c r="I21" s="58"/>
    </row>
    <row r="22" spans="1:9" x14ac:dyDescent="0.2">
      <c r="A22" s="45" t="s">
        <v>63</v>
      </c>
      <c r="B22" s="56">
        <v>1135</v>
      </c>
      <c r="C22" s="56">
        <v>627</v>
      </c>
      <c r="D22" s="56">
        <f t="shared" si="0"/>
        <v>508</v>
      </c>
      <c r="E22" s="56"/>
      <c r="F22" s="57"/>
    </row>
    <row r="23" spans="1:9" x14ac:dyDescent="0.2">
      <c r="A23" s="45" t="s">
        <v>64</v>
      </c>
      <c r="B23" s="56">
        <v>4356</v>
      </c>
      <c r="C23" s="56">
        <v>2397</v>
      </c>
      <c r="D23" s="56">
        <f t="shared" si="0"/>
        <v>1959</v>
      </c>
      <c r="E23" s="56"/>
      <c r="F23" s="57"/>
    </row>
    <row r="24" spans="1:9" x14ac:dyDescent="0.2">
      <c r="A24" s="45" t="s">
        <v>65</v>
      </c>
      <c r="B24" s="56">
        <v>1553</v>
      </c>
      <c r="C24" s="56">
        <v>1734</v>
      </c>
      <c r="D24" s="56">
        <f t="shared" si="0"/>
        <v>-181</v>
      </c>
      <c r="E24" s="56"/>
      <c r="F24" s="57"/>
    </row>
    <row r="25" spans="1:9" x14ac:dyDescent="0.2">
      <c r="A25" s="45" t="s">
        <v>66</v>
      </c>
      <c r="B25" s="56">
        <v>24405</v>
      </c>
      <c r="C25" s="56">
        <v>44724</v>
      </c>
      <c r="D25" s="56">
        <f t="shared" si="0"/>
        <v>-20319</v>
      </c>
      <c r="E25" s="56"/>
      <c r="F25" s="57"/>
      <c r="I25" s="58"/>
    </row>
    <row r="26" spans="1:9" x14ac:dyDescent="0.2">
      <c r="A26" s="45" t="s">
        <v>67</v>
      </c>
      <c r="B26" s="56">
        <v>10439</v>
      </c>
      <c r="C26" s="56">
        <v>9553</v>
      </c>
      <c r="D26" s="56">
        <f t="shared" si="0"/>
        <v>886</v>
      </c>
      <c r="E26" s="56"/>
      <c r="F26" s="57"/>
      <c r="I26" s="58"/>
    </row>
    <row r="27" spans="1:9" x14ac:dyDescent="0.2">
      <c r="A27" s="45" t="s">
        <v>68</v>
      </c>
      <c r="B27" s="56">
        <v>31208</v>
      </c>
      <c r="C27" s="56">
        <v>22033</v>
      </c>
      <c r="D27" s="56">
        <f t="shared" si="0"/>
        <v>9175</v>
      </c>
      <c r="E27" s="56"/>
      <c r="F27" s="57"/>
      <c r="I27" s="58"/>
    </row>
    <row r="28" spans="1:9" x14ac:dyDescent="0.2">
      <c r="A28" s="45" t="s">
        <v>69</v>
      </c>
      <c r="B28" s="56">
        <v>1656</v>
      </c>
      <c r="C28" s="56">
        <v>486</v>
      </c>
      <c r="D28" s="56">
        <f t="shared" si="0"/>
        <v>1170</v>
      </c>
      <c r="E28" s="56"/>
      <c r="F28" s="57"/>
    </row>
    <row r="29" spans="1:9" x14ac:dyDescent="0.2">
      <c r="A29" s="45" t="s">
        <v>70</v>
      </c>
      <c r="B29" s="56">
        <v>3189</v>
      </c>
      <c r="C29" s="56">
        <v>5132</v>
      </c>
      <c r="D29" s="56">
        <f t="shared" si="0"/>
        <v>-1943</v>
      </c>
      <c r="E29" s="56"/>
      <c r="F29" s="57"/>
    </row>
    <row r="30" spans="1:9" x14ac:dyDescent="0.2">
      <c r="A30" s="45" t="s">
        <v>71</v>
      </c>
      <c r="B30" s="56">
        <v>17057</v>
      </c>
      <c r="C30" s="56">
        <v>13817</v>
      </c>
      <c r="D30" s="56">
        <f t="shared" si="0"/>
        <v>3240</v>
      </c>
      <c r="E30" s="56"/>
      <c r="F30" s="57"/>
      <c r="I30" s="58"/>
    </row>
    <row r="31" spans="1:9" x14ac:dyDescent="0.2">
      <c r="A31" s="45" t="s">
        <v>72</v>
      </c>
      <c r="B31" s="56">
        <v>13188</v>
      </c>
      <c r="C31" s="56">
        <v>12960</v>
      </c>
      <c r="D31" s="56">
        <f t="shared" si="0"/>
        <v>228</v>
      </c>
      <c r="E31" s="56"/>
      <c r="F31" s="57"/>
      <c r="I31" s="58"/>
    </row>
    <row r="32" spans="1:9" x14ac:dyDescent="0.2">
      <c r="A32" s="45" t="s">
        <v>73</v>
      </c>
      <c r="B32" s="56">
        <v>6474</v>
      </c>
      <c r="C32" s="56">
        <v>13687</v>
      </c>
      <c r="D32" s="56">
        <f t="shared" si="0"/>
        <v>-7213</v>
      </c>
      <c r="E32" s="56"/>
      <c r="F32" s="57"/>
      <c r="I32" s="58"/>
    </row>
    <row r="33" spans="1:9" x14ac:dyDescent="0.2">
      <c r="A33" s="45" t="s">
        <v>74</v>
      </c>
      <c r="B33" s="56">
        <v>10123</v>
      </c>
      <c r="C33" s="56">
        <v>6013</v>
      </c>
      <c r="D33" s="56">
        <f t="shared" si="0"/>
        <v>4110</v>
      </c>
      <c r="E33" s="56"/>
      <c r="F33" s="57"/>
      <c r="I33" s="58"/>
    </row>
    <row r="34" spans="1:9" x14ac:dyDescent="0.2">
      <c r="A34" s="45" t="s">
        <v>75</v>
      </c>
      <c r="B34" s="56">
        <v>3269</v>
      </c>
      <c r="C34" s="56">
        <v>1698</v>
      </c>
      <c r="D34" s="56">
        <f t="shared" si="0"/>
        <v>1571</v>
      </c>
      <c r="E34" s="56"/>
      <c r="F34" s="57"/>
    </row>
    <row r="35" spans="1:9" x14ac:dyDescent="0.2">
      <c r="A35" s="45" t="s">
        <v>76</v>
      </c>
      <c r="B35" s="56">
        <v>2379</v>
      </c>
      <c r="C35" s="56">
        <v>476</v>
      </c>
      <c r="D35" s="56">
        <f t="shared" si="0"/>
        <v>1903</v>
      </c>
      <c r="E35" s="56"/>
      <c r="F35" s="57"/>
    </row>
    <row r="36" spans="1:9" x14ac:dyDescent="0.2">
      <c r="A36" s="45" t="s">
        <v>77</v>
      </c>
      <c r="B36" s="56">
        <v>5461</v>
      </c>
      <c r="C36" s="56">
        <v>1774</v>
      </c>
      <c r="D36" s="56">
        <f t="shared" si="0"/>
        <v>3687</v>
      </c>
      <c r="E36" s="56"/>
      <c r="F36" s="57"/>
      <c r="I36" s="58"/>
    </row>
    <row r="37" spans="1:9" x14ac:dyDescent="0.2">
      <c r="A37" s="45" t="s">
        <v>78</v>
      </c>
      <c r="B37" s="56">
        <v>25386</v>
      </c>
      <c r="C37" s="56">
        <v>15424</v>
      </c>
      <c r="D37" s="56">
        <f t="shared" si="0"/>
        <v>9962</v>
      </c>
      <c r="E37" s="56"/>
      <c r="F37" s="57"/>
      <c r="H37" s="58"/>
      <c r="I37" s="58"/>
    </row>
    <row r="38" spans="1:9" x14ac:dyDescent="0.2">
      <c r="A38" s="61" t="s">
        <v>35</v>
      </c>
      <c r="B38" s="62">
        <f>SUM(B8:B37)</f>
        <v>304921</v>
      </c>
      <c r="C38" s="62">
        <f>SUM(C8:C37)</f>
        <v>266207</v>
      </c>
      <c r="D38" s="62">
        <f t="shared" si="0"/>
        <v>38714</v>
      </c>
      <c r="E38" s="124"/>
      <c r="F38" s="125"/>
    </row>
    <row r="39" spans="1:9" ht="13.5" x14ac:dyDescent="0.25">
      <c r="A39" s="59" t="s">
        <v>377</v>
      </c>
      <c r="B39" s="56">
        <f>TaulaE9!B40</f>
        <v>1162454</v>
      </c>
      <c r="C39" s="56">
        <v>1451751</v>
      </c>
      <c r="D39" s="56">
        <f>B39-C39</f>
        <v>-289297</v>
      </c>
      <c r="E39" s="124"/>
      <c r="F39" s="125"/>
    </row>
    <row r="40" spans="1:9" x14ac:dyDescent="0.2">
      <c r="A40" s="45" t="s">
        <v>309</v>
      </c>
      <c r="B40" s="56">
        <f>TaulaE9!B41</f>
        <v>1723502</v>
      </c>
      <c r="C40" s="56">
        <v>1881160</v>
      </c>
      <c r="D40" s="56">
        <f t="shared" si="0"/>
        <v>-157658</v>
      </c>
      <c r="E40" s="56"/>
      <c r="F40" s="57"/>
    </row>
    <row r="41" spans="1:9" ht="13.5" thickBot="1" x14ac:dyDescent="0.25">
      <c r="A41" s="64" t="s">
        <v>36</v>
      </c>
      <c r="B41" s="65">
        <f>TaulaE9!B42</f>
        <v>2685435</v>
      </c>
      <c r="C41" s="65">
        <v>2679871</v>
      </c>
      <c r="D41" s="65">
        <f t="shared" si="0"/>
        <v>5564</v>
      </c>
      <c r="E41" s="56"/>
      <c r="F41" s="57"/>
    </row>
    <row r="42" spans="1:9" x14ac:dyDescent="0.2">
      <c r="A42" s="77"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45" customWidth="1"/>
    <col min="2" max="8" width="12.83203125" style="45" customWidth="1"/>
    <col min="9" max="9" width="17.5" style="45" customWidth="1"/>
    <col min="10" max="13" width="12.83203125" style="45" customWidth="1"/>
    <col min="14" max="14" width="12" style="45" customWidth="1"/>
    <col min="15" max="16384" width="12.83203125" style="45"/>
  </cols>
  <sheetData>
    <row r="1" spans="1:9" x14ac:dyDescent="0.2">
      <c r="A1" s="47" t="s">
        <v>34</v>
      </c>
      <c r="C1" s="47" t="s">
        <v>91</v>
      </c>
      <c r="E1" s="47" t="s">
        <v>47</v>
      </c>
    </row>
    <row r="2" spans="1:9" x14ac:dyDescent="0.2">
      <c r="A2" s="47"/>
    </row>
    <row r="3" spans="1:9" x14ac:dyDescent="0.2">
      <c r="A3" s="23" t="s">
        <v>175</v>
      </c>
      <c r="B3" s="23"/>
      <c r="C3" s="23"/>
      <c r="D3" s="23"/>
      <c r="E3" s="23"/>
      <c r="F3" s="48"/>
    </row>
    <row r="4" spans="1:9" x14ac:dyDescent="0.2">
      <c r="A4" s="47"/>
    </row>
    <row r="5" spans="1:9" x14ac:dyDescent="0.2">
      <c r="A5" s="49" t="str">
        <f>Índex!B33</f>
        <v>Taula E12</v>
      </c>
      <c r="B5" s="46" t="s">
        <v>447</v>
      </c>
      <c r="D5" s="50"/>
    </row>
    <row r="6" spans="1:9" ht="13.5" thickBot="1" x14ac:dyDescent="0.25">
      <c r="A6" s="49" t="str">
        <f>Índex!C33</f>
        <v>Població del règim autònom per residència padronal vs ubicació del compte de cotització</v>
      </c>
    </row>
    <row r="7" spans="1:9" ht="51" x14ac:dyDescent="0.2">
      <c r="A7" s="120"/>
      <c r="B7" s="122" t="s">
        <v>350</v>
      </c>
      <c r="C7" s="122" t="s">
        <v>351</v>
      </c>
      <c r="D7" s="122" t="s">
        <v>347</v>
      </c>
      <c r="E7" s="123"/>
      <c r="F7" s="123"/>
      <c r="I7" s="50"/>
    </row>
    <row r="8" spans="1:9" x14ac:dyDescent="0.2">
      <c r="A8" s="45" t="s">
        <v>49</v>
      </c>
      <c r="B8" s="56">
        <v>650</v>
      </c>
      <c r="C8" s="56">
        <v>632</v>
      </c>
      <c r="D8" s="56">
        <f>B8-C8</f>
        <v>18</v>
      </c>
      <c r="E8" s="56"/>
      <c r="F8" s="57"/>
    </row>
    <row r="9" spans="1:9" ht="13.5" x14ac:dyDescent="0.25">
      <c r="A9" s="45" t="s">
        <v>50</v>
      </c>
      <c r="B9" s="56">
        <v>768</v>
      </c>
      <c r="C9" s="56">
        <v>709</v>
      </c>
      <c r="D9" s="56">
        <f t="shared" ref="D9:D41" si="0">B9-C9</f>
        <v>59</v>
      </c>
      <c r="E9" s="56"/>
      <c r="F9" s="57"/>
      <c r="H9" s="59"/>
    </row>
    <row r="10" spans="1:9" x14ac:dyDescent="0.2">
      <c r="A10" s="45" t="s">
        <v>51</v>
      </c>
      <c r="B10" s="56">
        <v>5481</v>
      </c>
      <c r="C10" s="56">
        <v>5299</v>
      </c>
      <c r="D10" s="56">
        <f t="shared" si="0"/>
        <v>182</v>
      </c>
      <c r="E10" s="56"/>
      <c r="F10" s="57"/>
      <c r="I10" s="58"/>
    </row>
    <row r="11" spans="1:9" x14ac:dyDescent="0.2">
      <c r="A11" s="45" t="s">
        <v>52</v>
      </c>
      <c r="B11" s="56">
        <v>174</v>
      </c>
      <c r="C11" s="56">
        <v>163</v>
      </c>
      <c r="D11" s="56">
        <f t="shared" si="0"/>
        <v>11</v>
      </c>
      <c r="E11" s="56"/>
      <c r="F11" s="57"/>
    </row>
    <row r="12" spans="1:9" x14ac:dyDescent="0.2">
      <c r="A12" s="45" t="s">
        <v>53</v>
      </c>
      <c r="B12" s="56">
        <v>908</v>
      </c>
      <c r="C12" s="56">
        <v>850</v>
      </c>
      <c r="D12" s="56">
        <f t="shared" si="0"/>
        <v>58</v>
      </c>
      <c r="E12" s="56"/>
      <c r="F12" s="57"/>
    </row>
    <row r="13" spans="1:9" x14ac:dyDescent="0.2">
      <c r="A13" s="45" t="s">
        <v>54</v>
      </c>
      <c r="B13" s="56">
        <v>459</v>
      </c>
      <c r="C13" s="56">
        <v>414</v>
      </c>
      <c r="D13" s="56">
        <f t="shared" si="0"/>
        <v>45</v>
      </c>
      <c r="E13" s="56"/>
      <c r="F13" s="57"/>
    </row>
    <row r="14" spans="1:9" x14ac:dyDescent="0.2">
      <c r="A14" s="45" t="s">
        <v>55</v>
      </c>
      <c r="B14" s="56">
        <v>1408</v>
      </c>
      <c r="C14" s="56">
        <v>1346</v>
      </c>
      <c r="D14" s="56">
        <f t="shared" si="0"/>
        <v>62</v>
      </c>
      <c r="E14" s="56"/>
      <c r="F14" s="57"/>
      <c r="I14" s="58"/>
    </row>
    <row r="15" spans="1:9" x14ac:dyDescent="0.2">
      <c r="A15" s="45" t="s">
        <v>56</v>
      </c>
      <c r="B15" s="56">
        <v>4057</v>
      </c>
      <c r="C15" s="56">
        <v>4149</v>
      </c>
      <c r="D15" s="56">
        <f t="shared" si="0"/>
        <v>-92</v>
      </c>
      <c r="E15" s="56"/>
      <c r="F15" s="57"/>
      <c r="I15" s="58"/>
    </row>
    <row r="16" spans="1:9" x14ac:dyDescent="0.2">
      <c r="A16" s="45" t="s">
        <v>57</v>
      </c>
      <c r="B16" s="56">
        <v>1275</v>
      </c>
      <c r="C16" s="56">
        <v>1263</v>
      </c>
      <c r="D16" s="56">
        <f t="shared" si="0"/>
        <v>12</v>
      </c>
      <c r="E16" s="56"/>
      <c r="F16" s="57"/>
      <c r="I16" s="58"/>
    </row>
    <row r="17" spans="1:9" x14ac:dyDescent="0.2">
      <c r="A17" s="45" t="s">
        <v>58</v>
      </c>
      <c r="B17" s="56">
        <v>2987</v>
      </c>
      <c r="C17" s="56">
        <v>3039</v>
      </c>
      <c r="D17" s="56">
        <f t="shared" si="0"/>
        <v>-52</v>
      </c>
      <c r="E17" s="56"/>
      <c r="F17" s="57"/>
      <c r="I17" s="58"/>
    </row>
    <row r="18" spans="1:9" x14ac:dyDescent="0.2">
      <c r="A18" s="45" t="s">
        <v>59</v>
      </c>
      <c r="B18" s="56">
        <v>3022</v>
      </c>
      <c r="C18" s="56">
        <v>2966</v>
      </c>
      <c r="D18" s="56">
        <f t="shared" si="0"/>
        <v>56</v>
      </c>
      <c r="E18" s="56"/>
      <c r="F18" s="57"/>
      <c r="I18" s="58"/>
    </row>
    <row r="19" spans="1:9" x14ac:dyDescent="0.2">
      <c r="A19" s="45" t="s">
        <v>60</v>
      </c>
      <c r="B19" s="56">
        <v>1108</v>
      </c>
      <c r="C19" s="56">
        <v>1128</v>
      </c>
      <c r="D19" s="56">
        <f t="shared" si="0"/>
        <v>-20</v>
      </c>
      <c r="E19" s="56"/>
      <c r="F19" s="57"/>
      <c r="I19" s="58"/>
    </row>
    <row r="20" spans="1:9" x14ac:dyDescent="0.2">
      <c r="A20" s="45" t="s">
        <v>61</v>
      </c>
      <c r="B20" s="56">
        <v>1753</v>
      </c>
      <c r="C20" s="56">
        <v>1717</v>
      </c>
      <c r="D20" s="56">
        <f t="shared" si="0"/>
        <v>36</v>
      </c>
      <c r="E20" s="56"/>
      <c r="F20" s="57"/>
      <c r="I20" s="58"/>
    </row>
    <row r="21" spans="1:9" x14ac:dyDescent="0.2">
      <c r="A21" s="45" t="s">
        <v>62</v>
      </c>
      <c r="B21" s="56">
        <v>1325</v>
      </c>
      <c r="C21" s="56">
        <v>1327</v>
      </c>
      <c r="D21" s="56">
        <f t="shared" si="0"/>
        <v>-2</v>
      </c>
      <c r="E21" s="56"/>
      <c r="F21" s="57"/>
      <c r="I21" s="58"/>
    </row>
    <row r="22" spans="1:9" x14ac:dyDescent="0.2">
      <c r="A22" s="45" t="s">
        <v>63</v>
      </c>
      <c r="B22" s="56">
        <v>297</v>
      </c>
      <c r="C22" s="56">
        <v>287</v>
      </c>
      <c r="D22" s="56">
        <f t="shared" si="0"/>
        <v>10</v>
      </c>
      <c r="E22" s="56"/>
      <c r="F22" s="57"/>
    </row>
    <row r="23" spans="1:9" x14ac:dyDescent="0.2">
      <c r="A23" s="45" t="s">
        <v>64</v>
      </c>
      <c r="B23" s="56">
        <v>861</v>
      </c>
      <c r="C23" s="56">
        <v>836</v>
      </c>
      <c r="D23" s="56">
        <f t="shared" si="0"/>
        <v>25</v>
      </c>
      <c r="E23" s="56"/>
      <c r="F23" s="57"/>
    </row>
    <row r="24" spans="1:9" x14ac:dyDescent="0.2">
      <c r="A24" s="45" t="s">
        <v>65</v>
      </c>
      <c r="B24" s="56">
        <v>364</v>
      </c>
      <c r="C24" s="56">
        <v>358</v>
      </c>
      <c r="D24" s="56">
        <f t="shared" si="0"/>
        <v>6</v>
      </c>
      <c r="E24" s="56"/>
      <c r="F24" s="57"/>
    </row>
    <row r="25" spans="1:9" x14ac:dyDescent="0.2">
      <c r="A25" s="45" t="s">
        <v>66</v>
      </c>
      <c r="B25" s="56">
        <v>2832</v>
      </c>
      <c r="C25" s="56">
        <v>2832</v>
      </c>
      <c r="D25" s="56">
        <f t="shared" si="0"/>
        <v>0</v>
      </c>
      <c r="E25" s="56"/>
      <c r="F25" s="57"/>
      <c r="I25" s="58"/>
    </row>
    <row r="26" spans="1:9" x14ac:dyDescent="0.2">
      <c r="A26" s="45" t="s">
        <v>67</v>
      </c>
      <c r="B26" s="56">
        <v>1303</v>
      </c>
      <c r="C26" s="56">
        <v>1291</v>
      </c>
      <c r="D26" s="56">
        <f t="shared" si="0"/>
        <v>12</v>
      </c>
      <c r="E26" s="56"/>
      <c r="F26" s="57"/>
      <c r="I26" s="58"/>
    </row>
    <row r="27" spans="1:9" x14ac:dyDescent="0.2">
      <c r="A27" s="45" t="s">
        <v>68</v>
      </c>
      <c r="B27" s="56">
        <v>4121</v>
      </c>
      <c r="C27" s="56">
        <v>4164</v>
      </c>
      <c r="D27" s="56">
        <f t="shared" si="0"/>
        <v>-43</v>
      </c>
      <c r="E27" s="56"/>
      <c r="F27" s="57"/>
      <c r="I27" s="58"/>
    </row>
    <row r="28" spans="1:9" x14ac:dyDescent="0.2">
      <c r="A28" s="45" t="s">
        <v>69</v>
      </c>
      <c r="B28" s="56">
        <v>351</v>
      </c>
      <c r="C28" s="56">
        <v>349</v>
      </c>
      <c r="D28" s="56">
        <f t="shared" si="0"/>
        <v>2</v>
      </c>
      <c r="E28" s="56"/>
      <c r="F28" s="57"/>
    </row>
    <row r="29" spans="1:9" x14ac:dyDescent="0.2">
      <c r="A29" s="45" t="s">
        <v>70</v>
      </c>
      <c r="B29" s="56">
        <v>602</v>
      </c>
      <c r="C29" s="56">
        <v>564</v>
      </c>
      <c r="D29" s="56">
        <f t="shared" si="0"/>
        <v>38</v>
      </c>
      <c r="E29" s="56"/>
      <c r="F29" s="57"/>
    </row>
    <row r="30" spans="1:9" x14ac:dyDescent="0.2">
      <c r="A30" s="45" t="s">
        <v>71</v>
      </c>
      <c r="B30" s="56">
        <v>2611</v>
      </c>
      <c r="C30" s="56">
        <v>2748</v>
      </c>
      <c r="D30" s="56">
        <f t="shared" si="0"/>
        <v>-137</v>
      </c>
      <c r="E30" s="56"/>
      <c r="F30" s="57"/>
      <c r="I30" s="58"/>
    </row>
    <row r="31" spans="1:9" x14ac:dyDescent="0.2">
      <c r="A31" s="45" t="s">
        <v>72</v>
      </c>
      <c r="B31" s="56">
        <v>2142</v>
      </c>
      <c r="C31" s="56">
        <v>2135</v>
      </c>
      <c r="D31" s="56">
        <f t="shared" si="0"/>
        <v>7</v>
      </c>
      <c r="E31" s="56"/>
      <c r="F31" s="57"/>
      <c r="I31" s="58"/>
    </row>
    <row r="32" spans="1:9" x14ac:dyDescent="0.2">
      <c r="A32" s="45" t="s">
        <v>73</v>
      </c>
      <c r="B32" s="56">
        <v>1892</v>
      </c>
      <c r="C32" s="56">
        <v>1739</v>
      </c>
      <c r="D32" s="56">
        <f t="shared" si="0"/>
        <v>153</v>
      </c>
      <c r="E32" s="56"/>
      <c r="F32" s="57"/>
      <c r="I32" s="58"/>
    </row>
    <row r="33" spans="1:9" x14ac:dyDescent="0.2">
      <c r="A33" s="45" t="s">
        <v>74</v>
      </c>
      <c r="B33" s="56">
        <v>1630</v>
      </c>
      <c r="C33" s="56">
        <v>1614</v>
      </c>
      <c r="D33" s="56">
        <f t="shared" si="0"/>
        <v>16</v>
      </c>
      <c r="E33" s="56"/>
      <c r="F33" s="57"/>
      <c r="I33" s="58"/>
    </row>
    <row r="34" spans="1:9" x14ac:dyDescent="0.2">
      <c r="A34" s="45" t="s">
        <v>75</v>
      </c>
      <c r="B34" s="56">
        <v>610</v>
      </c>
      <c r="C34" s="56">
        <v>595</v>
      </c>
      <c r="D34" s="56">
        <f t="shared" si="0"/>
        <v>15</v>
      </c>
      <c r="E34" s="56"/>
      <c r="F34" s="57"/>
    </row>
    <row r="35" spans="1:9" x14ac:dyDescent="0.2">
      <c r="A35" s="45" t="s">
        <v>76</v>
      </c>
      <c r="B35" s="56">
        <v>565</v>
      </c>
      <c r="C35" s="56">
        <v>527</v>
      </c>
      <c r="D35" s="56">
        <f t="shared" si="0"/>
        <v>38</v>
      </c>
      <c r="E35" s="56"/>
      <c r="F35" s="57"/>
    </row>
    <row r="36" spans="1:9" x14ac:dyDescent="0.2">
      <c r="A36" s="45" t="s">
        <v>77</v>
      </c>
      <c r="B36" s="56">
        <v>1217</v>
      </c>
      <c r="C36" s="56">
        <v>1145</v>
      </c>
      <c r="D36" s="56">
        <f t="shared" si="0"/>
        <v>72</v>
      </c>
      <c r="E36" s="56"/>
      <c r="F36" s="57"/>
      <c r="I36" s="58"/>
    </row>
    <row r="37" spans="1:9" x14ac:dyDescent="0.2">
      <c r="A37" s="45" t="s">
        <v>78</v>
      </c>
      <c r="B37" s="56">
        <v>3664</v>
      </c>
      <c r="C37" s="56">
        <v>3690</v>
      </c>
      <c r="D37" s="56">
        <f t="shared" si="0"/>
        <v>-26</v>
      </c>
      <c r="E37" s="56"/>
      <c r="F37" s="57"/>
      <c r="H37" s="58"/>
      <c r="I37" s="58"/>
    </row>
    <row r="38" spans="1:9" x14ac:dyDescent="0.2">
      <c r="A38" s="61" t="s">
        <v>35</v>
      </c>
      <c r="B38" s="62">
        <f>SUM(B8:B37)</f>
        <v>50437</v>
      </c>
      <c r="C38" s="62">
        <f>SUM(C8:C37)</f>
        <v>49876</v>
      </c>
      <c r="D38" s="62">
        <f t="shared" si="0"/>
        <v>561</v>
      </c>
      <c r="E38" s="124"/>
      <c r="F38" s="126"/>
    </row>
    <row r="39" spans="1:9" ht="13.5" x14ac:dyDescent="0.25">
      <c r="A39" s="59" t="s">
        <v>377</v>
      </c>
      <c r="B39" s="56">
        <f>TaulaE10!B40</f>
        <v>216468</v>
      </c>
      <c r="C39" s="56">
        <v>221210</v>
      </c>
      <c r="D39" s="56">
        <f>B39-C39</f>
        <v>-4742</v>
      </c>
      <c r="E39" s="124"/>
      <c r="F39" s="125"/>
    </row>
    <row r="40" spans="1:9" x14ac:dyDescent="0.2">
      <c r="A40" s="45" t="s">
        <v>309</v>
      </c>
      <c r="B40" s="56">
        <f>TaulaE10!B41</f>
        <v>329125</v>
      </c>
      <c r="C40" s="56">
        <v>331574</v>
      </c>
      <c r="D40" s="56">
        <f t="shared" si="0"/>
        <v>-2449</v>
      </c>
      <c r="E40" s="56"/>
      <c r="F40" s="57"/>
    </row>
    <row r="41" spans="1:9" ht="13.5" thickBot="1" x14ac:dyDescent="0.25">
      <c r="A41" s="64" t="s">
        <v>36</v>
      </c>
      <c r="B41" s="65">
        <f>TaulaE10!B42</f>
        <v>542691</v>
      </c>
      <c r="C41" s="65">
        <v>542691</v>
      </c>
      <c r="D41" s="65">
        <f t="shared" si="0"/>
        <v>0</v>
      </c>
      <c r="E41" s="56"/>
      <c r="F41" s="57"/>
    </row>
    <row r="42" spans="1:9" x14ac:dyDescent="0.2">
      <c r="A42" s="77"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60"/>
  <sheetViews>
    <sheetView zoomScaleNormal="100" workbookViewId="0">
      <selection activeCell="N44" sqref="N44"/>
    </sheetView>
  </sheetViews>
  <sheetFormatPr baseColWidth="10" defaultColWidth="10.83203125" defaultRowHeight="12.75" x14ac:dyDescent="0.2"/>
  <cols>
    <col min="1" max="1" width="21.83203125" style="45" customWidth="1"/>
    <col min="2" max="10" width="12.83203125" style="45" customWidth="1"/>
    <col min="11" max="16384" width="10.83203125" style="45"/>
  </cols>
  <sheetData>
    <row r="1" spans="1:12" x14ac:dyDescent="0.2">
      <c r="A1" s="47" t="s">
        <v>34</v>
      </c>
      <c r="C1" s="47" t="s">
        <v>91</v>
      </c>
      <c r="E1" s="47" t="s">
        <v>47</v>
      </c>
    </row>
    <row r="2" spans="1:12" x14ac:dyDescent="0.2">
      <c r="A2" s="47"/>
    </row>
    <row r="3" spans="1:12" x14ac:dyDescent="0.2">
      <c r="A3" s="23" t="s">
        <v>179</v>
      </c>
      <c r="B3" s="23"/>
      <c r="C3" s="23"/>
      <c r="D3" s="23"/>
      <c r="E3" s="23"/>
      <c r="F3" s="23"/>
      <c r="G3" s="23"/>
      <c r="H3" s="23"/>
      <c r="I3" s="23"/>
      <c r="J3" s="23"/>
    </row>
    <row r="4" spans="1:12" x14ac:dyDescent="0.2">
      <c r="A4" s="47"/>
    </row>
    <row r="5" spans="1:12" x14ac:dyDescent="0.2">
      <c r="A5" s="49" t="str">
        <f>Índex!B36</f>
        <v>Taula E13</v>
      </c>
      <c r="B5" s="49"/>
    </row>
    <row r="6" spans="1:12" ht="13.5" thickBot="1" x14ac:dyDescent="0.25">
      <c r="A6" s="68" t="str">
        <f>Índex!C36</f>
        <v>Anàlisi de components de l'evolució de l'estructura productiva. Baix Llobregat</v>
      </c>
      <c r="B6" s="64"/>
      <c r="C6" s="64"/>
      <c r="D6" s="64"/>
      <c r="E6" s="64"/>
      <c r="F6" s="64"/>
      <c r="G6" s="64"/>
      <c r="H6" s="64"/>
      <c r="I6" s="64"/>
      <c r="J6" s="64"/>
    </row>
    <row r="7" spans="1:12" s="78" customFormat="1" ht="25.5" customHeight="1" x14ac:dyDescent="0.2">
      <c r="A7" s="203"/>
      <c r="B7" s="219" t="s">
        <v>123</v>
      </c>
      <c r="C7" s="206"/>
      <c r="D7" s="206"/>
      <c r="E7" s="206" t="s">
        <v>124</v>
      </c>
      <c r="F7" s="206"/>
      <c r="G7" s="206"/>
      <c r="H7" s="206" t="s">
        <v>125</v>
      </c>
      <c r="I7" s="206"/>
      <c r="J7" s="206"/>
    </row>
    <row r="8" spans="1:12" ht="25.5" x14ac:dyDescent="0.2">
      <c r="A8" s="204"/>
      <c r="B8" s="127" t="s">
        <v>121</v>
      </c>
      <c r="C8" s="127" t="s">
        <v>122</v>
      </c>
      <c r="D8" s="127" t="s">
        <v>29</v>
      </c>
      <c r="E8" s="127" t="s">
        <v>121</v>
      </c>
      <c r="F8" s="127" t="s">
        <v>122</v>
      </c>
      <c r="G8" s="127" t="s">
        <v>29</v>
      </c>
      <c r="H8" s="127" t="s">
        <v>121</v>
      </c>
      <c r="I8" s="127" t="s">
        <v>122</v>
      </c>
      <c r="J8" s="127" t="s">
        <v>29</v>
      </c>
    </row>
    <row r="9" spans="1:12" hidden="1" x14ac:dyDescent="0.2">
      <c r="A9" s="45" t="s">
        <v>110</v>
      </c>
      <c r="B9" s="111">
        <v>-23432.841451577187</v>
      </c>
      <c r="C9" s="111">
        <v>768.90294688643553</v>
      </c>
      <c r="D9" s="111">
        <v>-2374.0614953092481</v>
      </c>
      <c r="E9" s="128">
        <v>-8.4344801533273783E-2</v>
      </c>
      <c r="F9" s="128">
        <v>2.7676100052783275E-3</v>
      </c>
      <c r="G9" s="128">
        <v>-8.5452609775656645E-3</v>
      </c>
      <c r="H9" s="128">
        <v>-5.6504855540908047E-2</v>
      </c>
      <c r="I9" s="128">
        <v>1.5444559635974771E-2</v>
      </c>
      <c r="J9" s="128">
        <v>-8.7032190788743132E-3</v>
      </c>
      <c r="L9" s="58"/>
    </row>
    <row r="10" spans="1:12" hidden="1" x14ac:dyDescent="0.2">
      <c r="A10" s="45" t="s">
        <v>111</v>
      </c>
      <c r="B10" s="111">
        <v>-21330.081395348829</v>
      </c>
      <c r="C10" s="111">
        <v>432.07981055854179</v>
      </c>
      <c r="D10" s="111">
        <v>-2669.9984152097131</v>
      </c>
      <c r="E10" s="128">
        <v>-7.7443121077841584E-2</v>
      </c>
      <c r="F10" s="128">
        <v>1.568752057911628E-3</v>
      </c>
      <c r="G10" s="128">
        <v>-9.6939625646163367E-3</v>
      </c>
      <c r="H10" s="128">
        <v>-7.0984817309379E-2</v>
      </c>
      <c r="I10" s="128">
        <v>1.0207935398523505E-2</v>
      </c>
      <c r="J10" s="128">
        <v>-9.1036195634391186E-3</v>
      </c>
      <c r="L10" s="58"/>
    </row>
    <row r="11" spans="1:12" hidden="1" x14ac:dyDescent="0.2">
      <c r="A11" s="45" t="s">
        <v>112</v>
      </c>
      <c r="B11" s="111">
        <v>-15169.43334421098</v>
      </c>
      <c r="C11" s="111">
        <v>-384.49571020090661</v>
      </c>
      <c r="D11" s="111">
        <v>-2719.0709455881133</v>
      </c>
      <c r="E11" s="128">
        <v>-5.537118088550104E-2</v>
      </c>
      <c r="F11" s="128">
        <v>-1.4034790249668988E-3</v>
      </c>
      <c r="G11" s="128">
        <v>-9.9251017326976426E-3</v>
      </c>
      <c r="H11" s="128">
        <v>-7.3993460877280662E-2</v>
      </c>
      <c r="I11" s="128">
        <v>4.6914735831889961E-3</v>
      </c>
      <c r="J11" s="128">
        <v>-8.5882502328131667E-3</v>
      </c>
      <c r="L11" s="58"/>
    </row>
    <row r="12" spans="1:12" hidden="1" x14ac:dyDescent="0.2">
      <c r="A12" s="45" t="s">
        <v>113</v>
      </c>
      <c r="B12" s="111">
        <v>-10306.05248370791</v>
      </c>
      <c r="C12" s="111">
        <v>-891.07471077472474</v>
      </c>
      <c r="D12" s="111">
        <v>-2163.8728055173651</v>
      </c>
      <c r="E12" s="128">
        <v>-3.7949473930427212E-2</v>
      </c>
      <c r="F12" s="128">
        <v>-3.2811609061825908E-3</v>
      </c>
      <c r="G12" s="128">
        <v>-7.9679231938276814E-3</v>
      </c>
      <c r="H12" s="128">
        <v>-6.3777144356760893E-2</v>
      </c>
      <c r="I12" s="128">
        <v>-8.7069466989883452E-5</v>
      </c>
      <c r="J12" s="128">
        <v>-9.0330621171768322E-3</v>
      </c>
      <c r="L12" s="58"/>
    </row>
    <row r="13" spans="1:12" hidden="1" x14ac:dyDescent="0.2">
      <c r="A13" s="45" t="s">
        <v>114</v>
      </c>
      <c r="B13" s="111">
        <v>-7505.6658586436761</v>
      </c>
      <c r="C13" s="111">
        <v>1034.8515472041399</v>
      </c>
      <c r="D13" s="111">
        <v>-1476.1856885604639</v>
      </c>
      <c r="E13" s="128">
        <v>-2.7811638197845951E-2</v>
      </c>
      <c r="F13" s="128">
        <v>3.8345587668518386E-3</v>
      </c>
      <c r="G13" s="128">
        <v>-5.4698867570559103E-3</v>
      </c>
      <c r="H13" s="128">
        <v>-4.9643853522903951E-2</v>
      </c>
      <c r="I13" s="128">
        <v>1.7966772340349422E-4</v>
      </c>
      <c r="J13" s="128">
        <v>-8.2642185620493917E-3</v>
      </c>
      <c r="L13" s="58"/>
    </row>
    <row r="14" spans="1:12" hidden="1" x14ac:dyDescent="0.2">
      <c r="A14" s="45" t="s">
        <v>115</v>
      </c>
      <c r="B14" s="111">
        <v>-3394.2713565734161</v>
      </c>
      <c r="C14" s="111">
        <v>2985.467445209536</v>
      </c>
      <c r="D14" s="111">
        <v>-1610.1960886361198</v>
      </c>
      <c r="E14" s="128">
        <v>-1.2414583799324882E-2</v>
      </c>
      <c r="F14" s="128">
        <v>1.0919379120037804E-2</v>
      </c>
      <c r="G14" s="128">
        <v>-5.889309420416663E-3</v>
      </c>
      <c r="H14" s="128">
        <v>-3.3386719203274767E-2</v>
      </c>
      <c r="I14" s="128">
        <v>2.5173244889350383E-3</v>
      </c>
      <c r="J14" s="128">
        <v>-7.3130552759994739E-3</v>
      </c>
      <c r="L14" s="58"/>
    </row>
    <row r="15" spans="1:12" hidden="1" x14ac:dyDescent="0.2">
      <c r="A15" s="45" t="s">
        <v>208</v>
      </c>
      <c r="B15" s="111">
        <v>-2170.5373306797105</v>
      </c>
      <c r="C15" s="111">
        <v>3993.9978947707145</v>
      </c>
      <c r="D15" s="111">
        <v>-1412.460564091004</v>
      </c>
      <c r="E15" s="128">
        <v>-7.9109863712494462E-3</v>
      </c>
      <c r="F15" s="128">
        <v>1.4556977420165158E-2</v>
      </c>
      <c r="G15" s="128">
        <v>-5.1480138648212414E-3</v>
      </c>
      <c r="H15" s="128">
        <v>-2.1521670574711872E-2</v>
      </c>
      <c r="I15" s="128">
        <v>6.5074386002180531E-3</v>
      </c>
      <c r="J15" s="128">
        <v>-6.1187833090303742E-3</v>
      </c>
      <c r="L15" s="58"/>
    </row>
    <row r="16" spans="1:12" hidden="1" x14ac:dyDescent="0.2">
      <c r="A16" s="45" t="s">
        <v>278</v>
      </c>
      <c r="B16" s="111">
        <v>-3512.9883162560482</v>
      </c>
      <c r="C16" s="111">
        <v>3838.4560982310386</v>
      </c>
      <c r="D16" s="111">
        <v>-757.46778197499043</v>
      </c>
      <c r="E16" s="128">
        <v>-1.2956315408794864E-2</v>
      </c>
      <c r="F16" s="128">
        <v>1.4156678990750342E-2</v>
      </c>
      <c r="G16" s="128">
        <v>-2.7936305537524402E-3</v>
      </c>
      <c r="H16" s="128">
        <v>-1.5273380944303786E-2</v>
      </c>
      <c r="I16" s="128">
        <v>1.0866898574451285E-2</v>
      </c>
      <c r="J16" s="128">
        <v>-4.8252101490115643E-3</v>
      </c>
      <c r="L16" s="58"/>
    </row>
    <row r="17" spans="1:12" hidden="1" x14ac:dyDescent="0.2">
      <c r="A17" s="45" t="s">
        <v>293</v>
      </c>
      <c r="B17" s="111">
        <v>-4134.8442806675275</v>
      </c>
      <c r="C17" s="111">
        <v>2789.0932647154705</v>
      </c>
      <c r="D17" s="111">
        <v>-543.24898404794294</v>
      </c>
      <c r="E17" s="128">
        <v>-1.5429329445073726E-2</v>
      </c>
      <c r="F17" s="128">
        <v>1.0407608101600347E-2</v>
      </c>
      <c r="G17" s="128">
        <v>-2.0271543440625365E-3</v>
      </c>
      <c r="H17" s="128">
        <v>-1.2177803756110729E-2</v>
      </c>
      <c r="I17" s="128">
        <v>1.2510160908138413E-2</v>
      </c>
      <c r="J17" s="128">
        <v>-3.9645270457632203E-3</v>
      </c>
      <c r="L17" s="58"/>
    </row>
    <row r="18" spans="1:12" hidden="1" x14ac:dyDescent="0.2">
      <c r="A18" s="45" t="s">
        <v>294</v>
      </c>
      <c r="B18" s="111">
        <v>-7106.4557131536349</v>
      </c>
      <c r="C18" s="111">
        <v>1067.6759330656414</v>
      </c>
      <c r="D18" s="111">
        <v>517</v>
      </c>
      <c r="E18" s="128">
        <v>-2.6499999999999999E-2</v>
      </c>
      <c r="F18" s="128">
        <v>4.0000000000000001E-3</v>
      </c>
      <c r="G18" s="128">
        <v>1.9E-3</v>
      </c>
      <c r="H18" s="128">
        <v>-1.5699999999999999E-2</v>
      </c>
      <c r="I18" s="128">
        <v>1.0800000000000001E-2</v>
      </c>
      <c r="J18" s="128">
        <v>-2E-3</v>
      </c>
      <c r="L18" s="58"/>
    </row>
    <row r="19" spans="1:12" hidden="1" x14ac:dyDescent="0.2">
      <c r="A19" s="45" t="s">
        <v>310</v>
      </c>
      <c r="B19" s="111">
        <v>-8563.358647255196</v>
      </c>
      <c r="C19" s="111">
        <v>-850.4756335969887</v>
      </c>
      <c r="D19" s="111">
        <v>250.83428085218475</v>
      </c>
      <c r="E19" s="128">
        <v>-3.2289338694888127E-2</v>
      </c>
      <c r="F19" s="128">
        <v>-3.2068370502927475E-3</v>
      </c>
      <c r="G19" s="128">
        <v>9.4580565691020503E-4</v>
      </c>
      <c r="H19" s="128">
        <v>-2.1800673888026874E-2</v>
      </c>
      <c r="I19" s="128">
        <v>6.3357452647491291E-3</v>
      </c>
      <c r="J19" s="128">
        <v>-4.8647257323909991E-4</v>
      </c>
      <c r="L19" s="58"/>
    </row>
    <row r="20" spans="1:12" hidden="1" x14ac:dyDescent="0.2">
      <c r="A20" s="45" t="s">
        <v>312</v>
      </c>
      <c r="B20" s="111">
        <v>-7501.0169921999068</v>
      </c>
      <c r="C20" s="111">
        <v>-1819.4155460452203</v>
      </c>
      <c r="D20" s="111">
        <v>-1275.567461754873</v>
      </c>
      <c r="E20" s="128">
        <v>-2.8789717677176328E-2</v>
      </c>
      <c r="F20" s="128">
        <v>-6.9831144180284412E-3</v>
      </c>
      <c r="G20" s="128">
        <v>-4.8957664194472089E-3</v>
      </c>
      <c r="H20" s="128">
        <v>-2.5759024455122244E-2</v>
      </c>
      <c r="I20" s="128">
        <v>1.0507969125544338E-3</v>
      </c>
      <c r="J20" s="128">
        <v>-1.0120065396627921E-3</v>
      </c>
    </row>
    <row r="21" spans="1:12" hidden="1" x14ac:dyDescent="0.2">
      <c r="A21" s="45" t="s">
        <v>313</v>
      </c>
      <c r="B21" s="111">
        <v>-6808.1404157462139</v>
      </c>
      <c r="C21" s="111">
        <v>-3127.4299058985853</v>
      </c>
      <c r="D21" s="111">
        <v>-1985.4296783552008</v>
      </c>
      <c r="E21" s="128">
        <v>-2.6587547754461618E-2</v>
      </c>
      <c r="F21" s="128">
        <v>-1.2213422005735206E-2</v>
      </c>
      <c r="G21" s="128">
        <v>-7.7536159895151653E-3</v>
      </c>
      <c r="H21" s="128">
        <v>-2.8548579032469212E-2</v>
      </c>
      <c r="I21" s="128">
        <v>-4.6044606142794549E-3</v>
      </c>
      <c r="J21" s="128">
        <v>-2.4436219510259494E-3</v>
      </c>
    </row>
    <row r="22" spans="1:12" hidden="1" x14ac:dyDescent="0.2">
      <c r="A22" s="45" t="s">
        <v>324</v>
      </c>
      <c r="B22" s="111">
        <v>-7556.9116766410507</v>
      </c>
      <c r="C22" s="111">
        <v>-1046.2226620054116</v>
      </c>
      <c r="D22" s="111">
        <v>-1845.8656613535377</v>
      </c>
      <c r="E22" s="128">
        <v>-2.9354183618803098E-2</v>
      </c>
      <c r="F22" s="128">
        <v>-4.0639633544467292E-3</v>
      </c>
      <c r="G22" s="128">
        <v>-7.1701088854196054E-3</v>
      </c>
      <c r="H22" s="128">
        <v>-2.9255196936332294E-2</v>
      </c>
      <c r="I22" s="128">
        <v>-6.6168342071257812E-3</v>
      </c>
      <c r="J22" s="128">
        <v>-4.7184214093679436E-3</v>
      </c>
    </row>
    <row r="23" spans="1:12" hidden="1" x14ac:dyDescent="0.2">
      <c r="A23" s="45" t="s">
        <v>325</v>
      </c>
      <c r="B23" s="111">
        <v>-10105.225354266016</v>
      </c>
      <c r="C23" s="111">
        <v>-492.98341196717774</v>
      </c>
      <c r="D23" s="111">
        <v>-1323.7912337668058</v>
      </c>
      <c r="E23" s="128">
        <v>-3.9896659313682283E-2</v>
      </c>
      <c r="F23" s="128">
        <v>-1.9463584972153019E-3</v>
      </c>
      <c r="G23" s="128">
        <v>-5.2264888712983629E-3</v>
      </c>
      <c r="H23" s="128">
        <v>-3.1157027091030833E-2</v>
      </c>
      <c r="I23" s="128">
        <v>-6.3017145688564194E-3</v>
      </c>
      <c r="J23" s="128">
        <v>-6.261495041420085E-3</v>
      </c>
    </row>
    <row r="24" spans="1:12" hidden="1" x14ac:dyDescent="0.2">
      <c r="A24" s="45" t="s">
        <v>327</v>
      </c>
      <c r="B24" s="111">
        <v>-9008.3616518590734</v>
      </c>
      <c r="C24" s="111">
        <v>943.68052907588026</v>
      </c>
      <c r="D24" s="111">
        <v>-776.31887721680687</v>
      </c>
      <c r="E24" s="128">
        <v>-3.578950533904536E-2</v>
      </c>
      <c r="F24" s="128">
        <v>3.7491677886560414E-3</v>
      </c>
      <c r="G24" s="128">
        <v>-3.084253238791624E-3</v>
      </c>
      <c r="H24" s="128">
        <v>-3.2906974006498085E-2</v>
      </c>
      <c r="I24" s="128">
        <v>-3.618644017185299E-3</v>
      </c>
      <c r="J24" s="128">
        <v>-5.8086167462561887E-3</v>
      </c>
    </row>
    <row r="25" spans="1:12" hidden="1" x14ac:dyDescent="0.2">
      <c r="A25" s="45" t="s">
        <v>331</v>
      </c>
      <c r="B25" s="111">
        <v>-6348.4283847546767</v>
      </c>
      <c r="C25" s="111">
        <v>2264.2957991388284</v>
      </c>
      <c r="D25" s="111">
        <v>-1137.8674143841517</v>
      </c>
      <c r="E25" s="128">
        <v>-2.5308373702892552E-2</v>
      </c>
      <c r="F25" s="128">
        <v>9.0267450123735892E-3</v>
      </c>
      <c r="G25" s="128">
        <v>-4.5361736798880245E-3</v>
      </c>
      <c r="H25" s="128">
        <v>-3.2587180493605823E-2</v>
      </c>
      <c r="I25" s="128">
        <v>1.6913977373418996E-3</v>
      </c>
      <c r="J25" s="128">
        <v>-5.0042561688494044E-3</v>
      </c>
    </row>
    <row r="26" spans="1:12" hidden="1" x14ac:dyDescent="0.2">
      <c r="A26" s="45" t="s">
        <v>332</v>
      </c>
      <c r="B26" s="111">
        <v>-5478.5599149578475</v>
      </c>
      <c r="C26" s="111">
        <v>972.26939769438286</v>
      </c>
      <c r="D26" s="111">
        <v>-772.70948273653539</v>
      </c>
      <c r="E26" s="128">
        <v>-2.1726522505384864E-2</v>
      </c>
      <c r="F26" s="128">
        <v>3.8557637916179525E-3</v>
      </c>
      <c r="G26" s="128">
        <v>-3.0643618446087222E-3</v>
      </c>
      <c r="H26" s="128">
        <v>-3.0680265215251266E-2</v>
      </c>
      <c r="I26" s="128">
        <v>3.6713295238580707E-3</v>
      </c>
      <c r="J26" s="128">
        <v>-3.977819408646683E-3</v>
      </c>
    </row>
    <row r="27" spans="1:12" hidden="1" x14ac:dyDescent="0.2">
      <c r="A27" s="45" t="s">
        <v>333</v>
      </c>
      <c r="B27" s="111">
        <v>-813.1916252459273</v>
      </c>
      <c r="C27" s="111">
        <v>2055.3868013236743</v>
      </c>
      <c r="D27" s="111">
        <v>-993.19517607774674</v>
      </c>
      <c r="E27" s="128">
        <v>-3.2074263224890045E-3</v>
      </c>
      <c r="F27" s="128">
        <v>8.1069473968922289E-3</v>
      </c>
      <c r="G27" s="128">
        <v>-3.9174042774450238E-3</v>
      </c>
      <c r="H27" s="128">
        <v>-2.1507956967452946E-2</v>
      </c>
      <c r="I27" s="128">
        <v>6.1846559973849531E-3</v>
      </c>
      <c r="J27" s="128">
        <v>-3.6505482601833488E-3</v>
      </c>
    </row>
    <row r="28" spans="1:12" hidden="1" x14ac:dyDescent="0.2">
      <c r="A28" s="45" t="s">
        <v>336</v>
      </c>
      <c r="B28" s="111">
        <v>4335.6727761593402</v>
      </c>
      <c r="C28" s="111">
        <v>2010.8174858902416</v>
      </c>
      <c r="D28" s="111">
        <v>-572.49026204958182</v>
      </c>
      <c r="E28" s="128">
        <v>1.6895500984577563E-2</v>
      </c>
      <c r="F28" s="128">
        <v>7.8358701328837977E-3</v>
      </c>
      <c r="G28" s="128">
        <v>-2.2309132366506576E-3</v>
      </c>
      <c r="H28" s="128">
        <v>-4.4846746172835534E-4</v>
      </c>
      <c r="I28" s="128">
        <v>7.9327398412939419E-3</v>
      </c>
      <c r="J28" s="128">
        <v>-2.9828408364494406E-3</v>
      </c>
    </row>
    <row r="29" spans="1:12" hidden="1" x14ac:dyDescent="0.2">
      <c r="A29" s="45" t="s">
        <v>337</v>
      </c>
      <c r="B29" s="111">
        <v>5581.1618645867202</v>
      </c>
      <c r="C29" s="111">
        <v>2852.4818453546777</v>
      </c>
      <c r="D29" s="111">
        <v>-691.6437099413979</v>
      </c>
      <c r="E29" s="128">
        <v>2.1474101255806882E-2</v>
      </c>
      <c r="F29" s="128">
        <v>1.0975220834601803E-2</v>
      </c>
      <c r="G29" s="128">
        <v>-2.6611711719855863E-3</v>
      </c>
      <c r="H29" s="128">
        <v>1.0351688478569581E-2</v>
      </c>
      <c r="I29" s="128">
        <v>9.7126041020399057E-3</v>
      </c>
      <c r="J29" s="128">
        <v>-2.8820431682936567E-3</v>
      </c>
    </row>
    <row r="30" spans="1:12" hidden="1" x14ac:dyDescent="0.2">
      <c r="A30" s="45" t="s">
        <v>352</v>
      </c>
      <c r="B30" s="111">
        <v>7518.1002766419242</v>
      </c>
      <c r="C30" s="111">
        <v>2686.3162451504977</v>
      </c>
      <c r="D30" s="111">
        <v>-530.41652179242192</v>
      </c>
      <c r="E30" s="128">
        <v>2.8563342590810021E-2</v>
      </c>
      <c r="F30" s="128">
        <v>1.0206058498033866E-2</v>
      </c>
      <c r="G30" s="128">
        <v>-2.0151990889046758E-3</v>
      </c>
      <c r="H30" s="128">
        <v>1.8294380706894337E-2</v>
      </c>
      <c r="I30" s="128">
        <v>1.0237381877325315E-2</v>
      </c>
      <c r="J30" s="128">
        <v>-2.4064918711585695E-3</v>
      </c>
    </row>
    <row r="31" spans="1:12" hidden="1" x14ac:dyDescent="0.2">
      <c r="A31" s="45" t="s">
        <v>353</v>
      </c>
      <c r="B31" s="111">
        <v>9795.6392949001875</v>
      </c>
      <c r="C31" s="111">
        <v>1059.6140159273891</v>
      </c>
      <c r="D31" s="111">
        <v>-649.25331082757657</v>
      </c>
      <c r="E31" s="128">
        <v>3.6844826620202165E-2</v>
      </c>
      <c r="F31" s="128">
        <v>3.985579044494471E-3</v>
      </c>
      <c r="G31" s="128">
        <v>-2.4420688583835846E-3</v>
      </c>
      <c r="H31" s="128">
        <v>2.5944442862849158E-2</v>
      </c>
      <c r="I31" s="128">
        <v>8.2506821275034857E-3</v>
      </c>
      <c r="J31" s="128">
        <v>-2.3373380889811263E-3</v>
      </c>
    </row>
    <row r="32" spans="1:12" hidden="1" x14ac:dyDescent="0.2">
      <c r="A32" s="45" t="s">
        <v>355</v>
      </c>
      <c r="B32" s="111">
        <v>9181.6644864135396</v>
      </c>
      <c r="C32" s="111">
        <v>3490.7083200855841</v>
      </c>
      <c r="D32" s="111">
        <v>-1033.3728064991237</v>
      </c>
      <c r="E32" s="128">
        <v>3.4227247429371721E-2</v>
      </c>
      <c r="F32" s="128">
        <v>1.3012601097778182E-2</v>
      </c>
      <c r="G32" s="128">
        <v>-3.8521889780624616E-3</v>
      </c>
      <c r="H32" s="128">
        <v>3.0277379474047697E-2</v>
      </c>
      <c r="I32" s="128">
        <v>9.54486486872708E-3</v>
      </c>
      <c r="J32" s="128">
        <v>-2.7426570243340772E-3</v>
      </c>
    </row>
    <row r="33" spans="1:10" hidden="1" x14ac:dyDescent="0.2">
      <c r="A33" s="55" t="s">
        <v>357</v>
      </c>
      <c r="B33" s="111">
        <v>9155.5636402110376</v>
      </c>
      <c r="C33" s="111">
        <v>1763.262555721145</v>
      </c>
      <c r="D33" s="111">
        <v>-312.8261959321826</v>
      </c>
      <c r="E33" s="128">
        <v>3.384581469017936E-2</v>
      </c>
      <c r="F33" s="128">
        <v>6.5183379261284135E-3</v>
      </c>
      <c r="G33" s="128">
        <v>-1.1564397205708614E-3</v>
      </c>
      <c r="H33" s="128">
        <v>3.3370307832640819E-2</v>
      </c>
      <c r="I33" s="128">
        <v>8.4306441416087344E-3</v>
      </c>
      <c r="J33" s="128">
        <v>-2.3664741614803963E-3</v>
      </c>
    </row>
    <row r="34" spans="1:10" hidden="1" x14ac:dyDescent="0.2">
      <c r="A34" s="55" t="s">
        <v>362</v>
      </c>
      <c r="B34" s="111">
        <v>9995.6336217552853</v>
      </c>
      <c r="C34" s="111">
        <v>-125.65074619552433</v>
      </c>
      <c r="D34" s="111">
        <v>-32.982875559760942</v>
      </c>
      <c r="E34" s="128">
        <v>3.6608008283452488E-2</v>
      </c>
      <c r="F34" s="128">
        <v>-4.6018328918502203E-4</v>
      </c>
      <c r="G34" s="128">
        <v>-1.2079648248369662E-4</v>
      </c>
      <c r="H34" s="128">
        <v>3.5381474255801432E-2</v>
      </c>
      <c r="I34" s="128">
        <v>5.7640836948040109E-3</v>
      </c>
      <c r="J34" s="128">
        <v>-1.892873509875151E-3</v>
      </c>
    </row>
    <row r="35" spans="1:10" hidden="1" x14ac:dyDescent="0.2">
      <c r="A35" s="55" t="s">
        <v>363</v>
      </c>
      <c r="B35" s="111">
        <v>3221.7922439088361</v>
      </c>
      <c r="C35" s="111">
        <v>-162.95495280555951</v>
      </c>
      <c r="D35" s="111">
        <v>12907</v>
      </c>
      <c r="E35" s="128">
        <v>3.5327323730029968E-2</v>
      </c>
      <c r="F35" s="128">
        <v>1.1557211325179041E-2</v>
      </c>
      <c r="G35" s="128">
        <v>-5.8455191504636279E-4</v>
      </c>
      <c r="H35" s="128">
        <v>3.5002098533258384E-2</v>
      </c>
      <c r="I35" s="128">
        <v>7.6569917649751537E-3</v>
      </c>
      <c r="J35" s="128">
        <v>-1.4284942740408456E-3</v>
      </c>
    </row>
    <row r="36" spans="1:10" x14ac:dyDescent="0.2">
      <c r="A36" s="55" t="s">
        <v>364</v>
      </c>
      <c r="B36" s="111">
        <v>9830.3071199727783</v>
      </c>
      <c r="C36" s="111">
        <v>-1544.8781533742913</v>
      </c>
      <c r="D36" s="111">
        <v>688.57103340151298</v>
      </c>
      <c r="E36" s="128">
        <v>3.5459030840719899E-2</v>
      </c>
      <c r="F36" s="128">
        <v>-5.5725504215788021E-3</v>
      </c>
      <c r="G36" s="128">
        <v>2.4837536825073514E-3</v>
      </c>
      <c r="H36" s="128">
        <v>3.5310044386095432E-2</v>
      </c>
      <c r="I36" s="128">
        <v>3.0107038851359073E-3</v>
      </c>
      <c r="J36" s="128">
        <v>1.5549139110160759E-4</v>
      </c>
    </row>
    <row r="37" spans="1:10" x14ac:dyDescent="0.2">
      <c r="A37" s="55" t="s">
        <v>366</v>
      </c>
      <c r="B37" s="111">
        <v>10546.804393654693</v>
      </c>
      <c r="C37" s="111">
        <v>2309.5415064209192</v>
      </c>
      <c r="D37" s="111">
        <v>71.654099924387992</v>
      </c>
      <c r="E37" s="128">
        <v>3.7210532161245195E-2</v>
      </c>
      <c r="F37" s="128">
        <v>8.1483703778663236E-3</v>
      </c>
      <c r="G37" s="128">
        <v>2.5280521854806023E-4</v>
      </c>
      <c r="H37" s="128">
        <v>3.6151223753861886E-2</v>
      </c>
      <c r="I37" s="128">
        <v>3.418211998070385E-3</v>
      </c>
      <c r="J37" s="128">
        <v>5.0780262588133809E-4</v>
      </c>
    </row>
    <row r="38" spans="1:10" x14ac:dyDescent="0.2">
      <c r="A38" s="55" t="s">
        <v>369</v>
      </c>
      <c r="B38" s="111">
        <v>10523.851090254382</v>
      </c>
      <c r="C38" s="111">
        <v>4280.7551048245259</v>
      </c>
      <c r="D38" s="111">
        <v>-109.60619507890806</v>
      </c>
      <c r="E38" s="128">
        <v>3.6574167965018355E-2</v>
      </c>
      <c r="F38" s="128">
        <v>1.4877163775716015E-2</v>
      </c>
      <c r="G38" s="128">
        <v>-3.8092095321786356E-4</v>
      </c>
      <c r="H38" s="128">
        <v>3.6142763674253356E-2</v>
      </c>
      <c r="I38" s="128">
        <v>7.2525487642956443E-3</v>
      </c>
      <c r="J38" s="128">
        <v>4.4277150819779635E-4</v>
      </c>
    </row>
    <row r="39" spans="1:10" x14ac:dyDescent="0.2">
      <c r="A39" s="55" t="s">
        <v>370</v>
      </c>
      <c r="B39" s="111">
        <v>10462.163356736759</v>
      </c>
      <c r="C39" s="111">
        <v>-57.321899673719599</v>
      </c>
      <c r="D39" s="111">
        <v>383.15854293696066</v>
      </c>
      <c r="E39" s="128">
        <v>3.6131619531687226E-2</v>
      </c>
      <c r="F39" s="128">
        <v>-1.9796413028771398E-4</v>
      </c>
      <c r="G39" s="128">
        <v>1.3232577452348265E-3</v>
      </c>
      <c r="H39" s="128">
        <v>3.6343837624667669E-2</v>
      </c>
      <c r="I39" s="128">
        <v>4.3137549004289557E-3</v>
      </c>
      <c r="J39" s="128">
        <v>9.1972392326809371E-4</v>
      </c>
    </row>
    <row r="40" spans="1:10" x14ac:dyDescent="0.2">
      <c r="A40" s="55" t="s">
        <v>371</v>
      </c>
      <c r="B40" s="111">
        <v>11106.124718877232</v>
      </c>
      <c r="C40" s="111">
        <v>-925.01111883108388</v>
      </c>
      <c r="D40" s="111">
        <v>349.88639995385165</v>
      </c>
      <c r="E40" s="128">
        <v>3.8594961509298455E-2</v>
      </c>
      <c r="F40" s="128">
        <v>-3.2145117609095183E-3</v>
      </c>
      <c r="G40" s="128">
        <v>1.2158923549537694E-3</v>
      </c>
      <c r="H40" s="128">
        <v>3.7127820291812309E-2</v>
      </c>
      <c r="I40" s="128">
        <v>4.9032645655962765E-3</v>
      </c>
      <c r="J40" s="128">
        <v>6.0275859137969815E-4</v>
      </c>
    </row>
    <row r="41" spans="1:10" x14ac:dyDescent="0.2">
      <c r="A41" s="55" t="s">
        <v>372</v>
      </c>
      <c r="B41" s="111">
        <v>14821.015186396104</v>
      </c>
      <c r="C41" s="111">
        <v>2695.8507210544976</v>
      </c>
      <c r="D41" s="111">
        <v>-682.8659074506013</v>
      </c>
      <c r="E41" s="128">
        <v>4.935896088985281E-2</v>
      </c>
      <c r="F41" s="128">
        <v>8.9780887902704155E-3</v>
      </c>
      <c r="G41" s="128">
        <v>-2.2741729358597305E-3</v>
      </c>
      <c r="H41" s="128">
        <v>4.0164927473964211E-2</v>
      </c>
      <c r="I41" s="128">
        <v>5.1106941686972999E-3</v>
      </c>
      <c r="J41" s="128">
        <v>-2.8985947222249565E-5</v>
      </c>
    </row>
    <row r="42" spans="1:10" x14ac:dyDescent="0.2">
      <c r="A42" s="55" t="s">
        <v>374</v>
      </c>
      <c r="B42" s="111">
        <v>10124.4019885665</v>
      </c>
      <c r="C42" s="111">
        <v>2576.2025888903499</v>
      </c>
      <c r="D42" s="111">
        <v>361.39542254314983</v>
      </c>
      <c r="E42" s="128">
        <v>3.3658027501700452E-2</v>
      </c>
      <c r="F42" s="128">
        <v>8.564446343077339E-3</v>
      </c>
      <c r="G42" s="128">
        <v>1.2014395600532903E-3</v>
      </c>
      <c r="H42" s="128">
        <v>3.943589235813473E-2</v>
      </c>
      <c r="I42" s="128">
        <v>3.5325148105376306E-3</v>
      </c>
      <c r="J42" s="128">
        <v>3.6660418109553888E-4</v>
      </c>
    </row>
    <row r="43" spans="1:10" x14ac:dyDescent="0.2">
      <c r="A43" s="55" t="s">
        <v>375</v>
      </c>
      <c r="B43" s="111">
        <v>12668.161270772318</v>
      </c>
      <c r="C43" s="111">
        <v>2761.2229881790136</v>
      </c>
      <c r="D43" s="111">
        <v>107.6157410486685</v>
      </c>
      <c r="E43" s="128">
        <v>4.152215799318347E-2</v>
      </c>
      <c r="F43" s="128">
        <v>9.0504008213174083E-3</v>
      </c>
      <c r="G43" s="128">
        <v>3.5272978507826605E-4</v>
      </c>
      <c r="H43" s="128">
        <v>4.0783526973508795E-2</v>
      </c>
      <c r="I43" s="128">
        <v>5.8446060484389113E-3</v>
      </c>
      <c r="J43" s="128">
        <v>1.2397219105639881E-4</v>
      </c>
    </row>
    <row r="44" spans="1:10" x14ac:dyDescent="0.2">
      <c r="A44" s="60" t="s">
        <v>381</v>
      </c>
      <c r="B44" s="111">
        <v>11461.208327385906</v>
      </c>
      <c r="C44" s="111">
        <v>5547.7873743206765</v>
      </c>
      <c r="D44" s="111">
        <v>126.00429829341738</v>
      </c>
      <c r="E44" s="128">
        <v>3.7590549982242816E-2</v>
      </c>
      <c r="F44" s="128">
        <v>1.8195671226649994E-2</v>
      </c>
      <c r="G44" s="128">
        <v>4.1326976507864119E-4</v>
      </c>
      <c r="H44" s="128">
        <v>4.0532424091744887E-2</v>
      </c>
      <c r="I44" s="128">
        <v>1.119715179532879E-2</v>
      </c>
      <c r="J44" s="128">
        <v>-7.668345641238324E-5</v>
      </c>
    </row>
    <row r="45" spans="1:10" x14ac:dyDescent="0.2">
      <c r="A45" s="60" t="s">
        <v>382</v>
      </c>
      <c r="B45" s="111">
        <v>8102.3721762422092</v>
      </c>
      <c r="C45" s="111">
        <v>1349.054778544767</v>
      </c>
      <c r="D45" s="111">
        <v>1479.5730452130238</v>
      </c>
      <c r="E45" s="128">
        <v>2.6035816646611705E-2</v>
      </c>
      <c r="F45" s="128">
        <v>4.334994998553241E-3</v>
      </c>
      <c r="G45" s="128">
        <v>4.7543968213888252E-3</v>
      </c>
      <c r="H45" s="128">
        <v>3.4701638030934609E-2</v>
      </c>
      <c r="I45" s="128">
        <v>1.0036378347399495E-2</v>
      </c>
      <c r="J45" s="128">
        <v>1.6804589828997556E-3</v>
      </c>
    </row>
    <row r="46" spans="1:10" x14ac:dyDescent="0.2">
      <c r="A46" s="129" t="s">
        <v>383</v>
      </c>
      <c r="B46" s="130">
        <v>9614.3663220739545</v>
      </c>
      <c r="C46" s="130">
        <v>279.666120028347</v>
      </c>
      <c r="D46" s="130">
        <v>1206.9675578976985</v>
      </c>
      <c r="E46" s="131">
        <v>3.0824860043263305E-2</v>
      </c>
      <c r="F46" s="131">
        <v>8.9664453380809738E-4</v>
      </c>
      <c r="G46" s="131">
        <v>3.8696888388303368E-3</v>
      </c>
      <c r="H46" s="131">
        <v>3.3993346166325322E-2</v>
      </c>
      <c r="I46" s="131">
        <v>8.1194278950821857E-3</v>
      </c>
      <c r="J46" s="131">
        <v>2.3475213025940171E-3</v>
      </c>
    </row>
    <row r="47" spans="1:10" x14ac:dyDescent="0.2">
      <c r="A47" s="129" t="s">
        <v>384</v>
      </c>
      <c r="B47" s="130">
        <v>7893.1966606339593</v>
      </c>
      <c r="C47" s="130">
        <v>767.47887067691954</v>
      </c>
      <c r="D47" s="130">
        <v>1388.3244686891212</v>
      </c>
      <c r="E47" s="131">
        <v>2.5046396907543431E-2</v>
      </c>
      <c r="F47" s="131">
        <v>2.435335294380391E-3</v>
      </c>
      <c r="G47" s="131">
        <v>4.4053793633021237E-3</v>
      </c>
      <c r="H47" s="131">
        <v>2.9874405894915312E-2</v>
      </c>
      <c r="I47" s="131">
        <v>6.4656615133479312E-3</v>
      </c>
      <c r="J47" s="131">
        <v>3.3606836971499816E-3</v>
      </c>
    </row>
    <row r="48" spans="1:10" x14ac:dyDescent="0.2">
      <c r="A48" s="129" t="s">
        <v>389</v>
      </c>
      <c r="B48" s="130">
        <v>7143.7857228866369</v>
      </c>
      <c r="C48" s="130">
        <v>-744.61979459074246</v>
      </c>
      <c r="D48" s="130">
        <v>1080.8340717041056</v>
      </c>
      <c r="E48" s="131">
        <v>2.2869188807355997E-2</v>
      </c>
      <c r="F48" s="131">
        <v>-2.3837292064394912E-3</v>
      </c>
      <c r="G48" s="131">
        <v>3.4600419741084641E-3</v>
      </c>
      <c r="H48" s="131">
        <v>2.6194065601193611E-2</v>
      </c>
      <c r="I48" s="131">
        <v>1.3208114050755598E-3</v>
      </c>
      <c r="J48" s="131">
        <v>4.1223767494074377E-3</v>
      </c>
    </row>
    <row r="49" spans="1:10" x14ac:dyDescent="0.2">
      <c r="A49" s="129" t="s">
        <v>390</v>
      </c>
      <c r="B49" s="130">
        <v>4042.3157710932855</v>
      </c>
      <c r="C49" s="130">
        <v>1795.2872203594497</v>
      </c>
      <c r="D49" s="130">
        <v>1229.3970085472647</v>
      </c>
      <c r="E49" s="131">
        <v>1.2700980843481863E-2</v>
      </c>
      <c r="F49" s="131">
        <v>5.6408034120912238E-3</v>
      </c>
      <c r="G49" s="131">
        <v>3.862772910086043E-3</v>
      </c>
      <c r="H49" s="131">
        <v>2.286035665041115E-2</v>
      </c>
      <c r="I49" s="131">
        <v>1.6472635084600552E-3</v>
      </c>
      <c r="J49" s="131">
        <v>3.899470771581742E-3</v>
      </c>
    </row>
    <row r="50" spans="1:10" x14ac:dyDescent="0.2">
      <c r="A50" s="129" t="s">
        <v>393</v>
      </c>
      <c r="B50" s="130">
        <v>5696.5314192228034</v>
      </c>
      <c r="C50" s="130">
        <v>10801.534875933903</v>
      </c>
      <c r="D50" s="130">
        <v>170.93370484329444</v>
      </c>
      <c r="E50" s="131">
        <v>1.7337239385044383E-2</v>
      </c>
      <c r="F50" s="131">
        <v>3.2874179406443348E-2</v>
      </c>
      <c r="G50" s="131">
        <v>5.2023210998896566E-4</v>
      </c>
      <c r="H50" s="131">
        <v>1.9488451485856418E-2</v>
      </c>
      <c r="I50" s="131">
        <v>9.6416472266188675E-3</v>
      </c>
      <c r="J50" s="131">
        <v>3.0621065893713991E-3</v>
      </c>
    </row>
    <row r="51" spans="1:10" x14ac:dyDescent="0.2">
      <c r="A51" s="129" t="s">
        <v>396</v>
      </c>
      <c r="B51" s="130">
        <v>-9873.3071021336182</v>
      </c>
      <c r="C51" s="130">
        <v>8970.0548090011907</v>
      </c>
      <c r="D51" s="130">
        <v>1843.2522931324265</v>
      </c>
      <c r="E51" s="131">
        <v>-3.123643822076359E-2</v>
      </c>
      <c r="F51" s="131">
        <v>2.8378795471446394E-2</v>
      </c>
      <c r="G51" s="131">
        <v>5.8315451736804151E-3</v>
      </c>
      <c r="H51" s="131">
        <v>5.4177427037796636E-3</v>
      </c>
      <c r="I51" s="131">
        <v>1.6127512270885366E-2</v>
      </c>
      <c r="J51" s="131">
        <v>3.4186480419659722E-3</v>
      </c>
    </row>
    <row r="52" spans="1:10" ht="13.5" thickBot="1" x14ac:dyDescent="0.25">
      <c r="A52" s="84" t="s">
        <v>415</v>
      </c>
      <c r="B52" s="132">
        <v>-17120.172222733701</v>
      </c>
      <c r="C52" s="132">
        <v>8752.1130695229513</v>
      </c>
      <c r="D52" s="132">
        <v>2357.0591532107501</v>
      </c>
      <c r="E52" s="133">
        <v>-5.5881619058096389E-2</v>
      </c>
      <c r="F52" s="133">
        <v>2.8567600964610682E-2</v>
      </c>
      <c r="G52" s="133">
        <v>7.6936306471390341E-3</v>
      </c>
      <c r="H52" s="133">
        <v>-1.4269959262583433E-2</v>
      </c>
      <c r="I52" s="133">
        <v>2.3865344813647913E-2</v>
      </c>
      <c r="J52" s="133">
        <v>4.4770452102236144E-3</v>
      </c>
    </row>
    <row r="53" spans="1:10" x14ac:dyDescent="0.2">
      <c r="A53" s="60" t="s">
        <v>378</v>
      </c>
      <c r="B53" s="58"/>
      <c r="C53" s="76"/>
      <c r="D53" s="76"/>
    </row>
    <row r="54" spans="1:10" x14ac:dyDescent="0.2">
      <c r="B54" s="58"/>
      <c r="C54" s="76"/>
      <c r="D54" s="76"/>
    </row>
    <row r="55" spans="1:10" x14ac:dyDescent="0.2">
      <c r="B55" s="58"/>
      <c r="C55" s="76"/>
      <c r="D55" s="76"/>
    </row>
    <row r="56" spans="1:10" x14ac:dyDescent="0.2">
      <c r="B56" s="58"/>
      <c r="C56" s="76"/>
      <c r="D56" s="76"/>
    </row>
    <row r="57" spans="1:10" x14ac:dyDescent="0.2">
      <c r="B57" s="58"/>
      <c r="C57" s="76"/>
      <c r="D57" s="76"/>
    </row>
    <row r="58" spans="1:10" x14ac:dyDescent="0.2">
      <c r="B58" s="58"/>
      <c r="C58" s="76"/>
      <c r="D58" s="76"/>
    </row>
    <row r="59" spans="1:10" x14ac:dyDescent="0.2">
      <c r="B59" s="58"/>
      <c r="C59" s="76"/>
      <c r="D59" s="76"/>
    </row>
    <row r="60" spans="1:10" x14ac:dyDescent="0.2">
      <c r="B60" s="58"/>
      <c r="C60" s="76"/>
      <c r="D60" s="76"/>
    </row>
  </sheetData>
  <mergeCells count="4">
    <mergeCell ref="E7:G7"/>
    <mergeCell ref="H7:J7"/>
    <mergeCell ref="A7:A8"/>
    <mergeCell ref="B7:D7"/>
  </mergeCells>
  <phoneticPr fontId="2" type="noConversion"/>
  <conditionalFormatting sqref="E43:G43">
    <cfRule type="colorScale" priority="17">
      <colorScale>
        <cfvo type="min"/>
        <cfvo type="max"/>
        <color rgb="FFFFEF9C"/>
        <color rgb="FF63BE7B"/>
      </colorScale>
    </cfRule>
  </conditionalFormatting>
  <conditionalFormatting sqref="E44:G45">
    <cfRule type="colorScale" priority="15">
      <colorScale>
        <cfvo type="min"/>
        <cfvo type="max"/>
        <color rgb="FFFFEF9C"/>
        <color rgb="FF63BE7B"/>
      </colorScale>
    </cfRule>
  </conditionalFormatting>
  <conditionalFormatting sqref="E33:G42 E46:G52">
    <cfRule type="colorScale" priority="23">
      <colorScale>
        <cfvo type="min"/>
        <cfvo type="max"/>
        <color rgb="FFFFEF9C"/>
        <color rgb="FF63BE7B"/>
      </colorScale>
    </cfRule>
  </conditionalFormatting>
  <conditionalFormatting sqref="B33:D52">
    <cfRule type="dataBar" priority="25">
      <dataBar>
        <cfvo type="min"/>
        <cfvo type="max"/>
        <color rgb="FF92D050"/>
      </dataBar>
      <extLst>
        <ext xmlns:x14="http://schemas.microsoft.com/office/spreadsheetml/2009/9/main" uri="{B025F937-C7B1-47D3-B67F-A62EFF666E3E}">
          <x14:id>{F2641643-0F3C-47D1-ACB2-8572F2DF04E2}</x14:id>
        </ext>
      </extLst>
    </cfRule>
  </conditionalFormatting>
  <conditionalFormatting sqref="E9:G32">
    <cfRule type="colorScale" priority="7">
      <colorScale>
        <cfvo type="min"/>
        <cfvo type="max"/>
        <color rgb="FFFFEF9C"/>
        <color rgb="FF63BE7B"/>
      </colorScale>
    </cfRule>
  </conditionalFormatting>
  <conditionalFormatting sqref="B9:D32">
    <cfRule type="dataBar" priority="8">
      <dataBar>
        <cfvo type="min"/>
        <cfvo type="max"/>
        <color rgb="FF92D050"/>
      </dataBar>
      <extLst>
        <ext xmlns:x14="http://schemas.microsoft.com/office/spreadsheetml/2009/9/main" uri="{B025F937-C7B1-47D3-B67F-A62EFF666E3E}">
          <x14:id>{ACF9370F-FE8C-4B9C-BB5A-4E300CE4143F}</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B33:D52</xm:sqref>
        </x14:conditionalFormatting>
        <x14:conditionalFormatting xmlns:xm="http://schemas.microsoft.com/office/excel/2006/main">
          <x14:cfRule type="dataBar" id="{ACF9370F-FE8C-4B9C-BB5A-4E300CE4143F}">
            <x14:dataBar minLength="0" maxLength="100">
              <x14:cfvo type="autoMin"/>
              <x14:cfvo type="autoMax"/>
              <x14:negativeFillColor rgb="FFC00000"/>
              <x14:axisColor rgb="FF000000"/>
            </x14:dataBar>
          </x14:cfRule>
          <xm:sqref>B9:D32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64"/>
  <sheetViews>
    <sheetView zoomScaleNormal="100" workbookViewId="0">
      <selection activeCell="I32" sqref="A6:I32"/>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3" spans="1:9" x14ac:dyDescent="0.2">
      <c r="A3" s="23" t="s">
        <v>178</v>
      </c>
      <c r="B3" s="23"/>
      <c r="C3" s="23"/>
      <c r="D3" s="23"/>
      <c r="E3" s="23"/>
      <c r="F3" s="23"/>
      <c r="G3" s="23"/>
      <c r="H3" s="23"/>
      <c r="I3" s="23"/>
    </row>
    <row r="5" spans="1:9" x14ac:dyDescent="0.2">
      <c r="A5" s="49" t="str">
        <f>Índex!B38</f>
        <v>Gràfic E3</v>
      </c>
      <c r="B5" s="49"/>
    </row>
    <row r="6" spans="1:9" x14ac:dyDescent="0.2">
      <c r="A6" s="49" t="str">
        <f>Índex!C38</f>
        <v>Evolució dels centres de cotització a la Seguretat Social i de la població assalariada. Baix Llobregat</v>
      </c>
      <c r="B6" s="45"/>
    </row>
    <row r="7" spans="1:9" x14ac:dyDescent="0.2">
      <c r="A7" s="49"/>
      <c r="B7" s="45"/>
    </row>
    <row r="9" spans="1:9" x14ac:dyDescent="0.2">
      <c r="H9" s="89"/>
    </row>
    <row r="22" spans="1:14" x14ac:dyDescent="0.2">
      <c r="M22" s="134"/>
      <c r="N22" s="134"/>
    </row>
    <row r="32" spans="1:14" x14ac:dyDescent="0.2">
      <c r="A32" s="77" t="s">
        <v>379</v>
      </c>
    </row>
    <row r="34" spans="1:7" ht="25.5" x14ac:dyDescent="0.2">
      <c r="A34" s="90" t="s">
        <v>277</v>
      </c>
      <c r="B34" s="91" t="s">
        <v>92</v>
      </c>
      <c r="C34" s="91" t="s">
        <v>93</v>
      </c>
      <c r="D34" s="92"/>
    </row>
    <row r="35" spans="1:7" hidden="1" x14ac:dyDescent="0.2">
      <c r="A35" s="92" t="s">
        <v>331</v>
      </c>
      <c r="B35" s="95">
        <v>20018</v>
      </c>
      <c r="C35" s="95">
        <v>202363</v>
      </c>
      <c r="D35" s="135"/>
    </row>
    <row r="36" spans="1:7" hidden="1" x14ac:dyDescent="0.2">
      <c r="A36" s="92" t="s">
        <v>332</v>
      </c>
      <c r="B36" s="95">
        <v>19752</v>
      </c>
      <c r="C36" s="95">
        <v>203852</v>
      </c>
      <c r="D36" s="135"/>
    </row>
    <row r="37" spans="1:7" hidden="1" x14ac:dyDescent="0.2">
      <c r="A37" s="92" t="s">
        <v>333</v>
      </c>
      <c r="B37" s="95">
        <v>19988</v>
      </c>
      <c r="C37" s="95">
        <v>204704</v>
      </c>
      <c r="D37" s="135"/>
      <c r="G37" s="94"/>
    </row>
    <row r="38" spans="1:7" hidden="1" x14ac:dyDescent="0.2">
      <c r="A38" s="92" t="s">
        <v>334</v>
      </c>
      <c r="B38" s="95">
        <v>20106</v>
      </c>
      <c r="C38" s="95">
        <v>206783</v>
      </c>
      <c r="D38" s="135"/>
    </row>
    <row r="39" spans="1:7" hidden="1" x14ac:dyDescent="0.2">
      <c r="A39" s="92" t="s">
        <v>336</v>
      </c>
      <c r="B39" s="95">
        <v>20444</v>
      </c>
      <c r="C39" s="95">
        <v>207077</v>
      </c>
      <c r="D39" s="135"/>
    </row>
    <row r="40" spans="1:7" hidden="1" x14ac:dyDescent="0.2">
      <c r="A40" s="92" t="s">
        <v>337</v>
      </c>
      <c r="B40" s="95">
        <v>20297</v>
      </c>
      <c r="C40" s="95">
        <v>210569</v>
      </c>
      <c r="D40" s="135"/>
    </row>
    <row r="41" spans="1:7" hidden="1" x14ac:dyDescent="0.2">
      <c r="A41" s="92" t="s">
        <v>352</v>
      </c>
      <c r="B41" s="95">
        <v>20695</v>
      </c>
      <c r="C41" s="95">
        <v>213304</v>
      </c>
      <c r="D41" s="92"/>
    </row>
    <row r="42" spans="1:7" hidden="1" x14ac:dyDescent="0.2">
      <c r="A42" s="92" t="s">
        <v>353</v>
      </c>
      <c r="B42" s="95">
        <v>20857</v>
      </c>
      <c r="C42" s="95">
        <v>215799</v>
      </c>
      <c r="D42" s="92"/>
    </row>
    <row r="43" spans="1:7" hidden="1" x14ac:dyDescent="0.2">
      <c r="A43" s="92" t="s">
        <v>355</v>
      </c>
      <c r="B43" s="95">
        <v>21159</v>
      </c>
      <c r="C43" s="95">
        <v>217821</v>
      </c>
      <c r="D43" s="92"/>
    </row>
    <row r="44" spans="1:7" hidden="1" x14ac:dyDescent="0.2">
      <c r="A44" s="92" t="s">
        <v>357</v>
      </c>
      <c r="B44" s="95">
        <v>20832</v>
      </c>
      <c r="C44" s="95">
        <v>220481</v>
      </c>
      <c r="D44" s="92"/>
    </row>
    <row r="45" spans="1:7" hidden="1" x14ac:dyDescent="0.2">
      <c r="A45" s="92" t="s">
        <v>362</v>
      </c>
      <c r="B45" s="95">
        <v>21194</v>
      </c>
      <c r="C45" s="95">
        <v>222591</v>
      </c>
      <c r="D45" s="92"/>
    </row>
    <row r="46" spans="1:7" hidden="1" x14ac:dyDescent="0.2">
      <c r="A46" s="92" t="s">
        <v>363</v>
      </c>
      <c r="B46" s="95">
        <v>21330</v>
      </c>
      <c r="C46" s="95">
        <v>228443</v>
      </c>
      <c r="D46" s="92"/>
    </row>
    <row r="47" spans="1:7" hidden="1" x14ac:dyDescent="0.2">
      <c r="A47" s="92" t="s">
        <v>364</v>
      </c>
      <c r="B47" s="95">
        <v>21504</v>
      </c>
      <c r="C47" s="95">
        <v>226621</v>
      </c>
      <c r="D47" s="92"/>
    </row>
    <row r="48" spans="1:7" hidden="1" x14ac:dyDescent="0.2">
      <c r="A48" s="92" t="s">
        <v>366</v>
      </c>
      <c r="B48" s="95">
        <v>21475</v>
      </c>
      <c r="C48" s="95">
        <v>233221</v>
      </c>
      <c r="D48" s="95"/>
    </row>
    <row r="49" spans="1:4" hidden="1" x14ac:dyDescent="0.2">
      <c r="A49" s="92" t="s">
        <v>369</v>
      </c>
      <c r="B49" s="95">
        <v>21840</v>
      </c>
      <c r="C49" s="95">
        <v>237205</v>
      </c>
      <c r="D49" s="92"/>
    </row>
    <row r="50" spans="1:4" hidden="1" x14ac:dyDescent="0.2">
      <c r="A50" s="92" t="s">
        <v>370</v>
      </c>
      <c r="B50" s="95">
        <v>21915</v>
      </c>
      <c r="C50" s="95">
        <v>238962</v>
      </c>
      <c r="D50" s="92"/>
    </row>
    <row r="51" spans="1:4" x14ac:dyDescent="0.2">
      <c r="A51" s="92" t="s">
        <v>371</v>
      </c>
      <c r="B51" s="95">
        <v>22064</v>
      </c>
      <c r="C51" s="95">
        <v>237076</v>
      </c>
      <c r="D51" s="92"/>
    </row>
    <row r="52" spans="1:4" x14ac:dyDescent="0.2">
      <c r="A52" s="92" t="s">
        <v>372</v>
      </c>
      <c r="B52" s="95">
        <v>21866</v>
      </c>
      <c r="C52" s="95">
        <v>249925</v>
      </c>
      <c r="D52" s="95"/>
    </row>
    <row r="53" spans="1:4" x14ac:dyDescent="0.2">
      <c r="A53" s="92" t="s">
        <v>374</v>
      </c>
      <c r="B53" s="95">
        <v>22022</v>
      </c>
      <c r="C53" s="95">
        <v>250631</v>
      </c>
      <c r="D53" s="95"/>
    </row>
    <row r="54" spans="1:4" x14ac:dyDescent="0.2">
      <c r="A54" s="92" t="s">
        <v>375</v>
      </c>
      <c r="B54" s="95">
        <v>22168</v>
      </c>
      <c r="C54" s="95">
        <v>254715</v>
      </c>
      <c r="D54" s="92"/>
    </row>
    <row r="55" spans="1:4" x14ac:dyDescent="0.2">
      <c r="A55" s="92" t="s">
        <v>381</v>
      </c>
      <c r="B55" s="95">
        <v>22319</v>
      </c>
      <c r="C55" s="95">
        <v>254284</v>
      </c>
      <c r="D55" s="92"/>
    </row>
    <row r="56" spans="1:4" x14ac:dyDescent="0.2">
      <c r="A56" s="92" t="s">
        <v>382</v>
      </c>
      <c r="B56" s="95">
        <v>21945</v>
      </c>
      <c r="C56" s="95">
        <v>260939</v>
      </c>
      <c r="D56" s="92"/>
    </row>
    <row r="57" spans="1:4" x14ac:dyDescent="0.2">
      <c r="A57" s="92" t="s">
        <v>383</v>
      </c>
      <c r="B57" s="95">
        <v>22146</v>
      </c>
      <c r="C57" s="95">
        <v>261369</v>
      </c>
      <c r="D57" s="95"/>
    </row>
    <row r="58" spans="1:4" x14ac:dyDescent="0.2">
      <c r="A58" s="92" t="s">
        <v>384</v>
      </c>
      <c r="B58" s="95">
        <v>22362</v>
      </c>
      <c r="C58" s="95">
        <v>264662</v>
      </c>
      <c r="D58" s="92"/>
    </row>
    <row r="59" spans="1:4" x14ac:dyDescent="0.2">
      <c r="A59" s="92" t="s">
        <v>389</v>
      </c>
      <c r="B59" s="95">
        <v>22456</v>
      </c>
      <c r="C59" s="95">
        <v>261864</v>
      </c>
      <c r="D59" s="92"/>
    </row>
    <row r="60" spans="1:4" x14ac:dyDescent="0.2">
      <c r="A60" s="92" t="s">
        <v>390</v>
      </c>
      <c r="B60" s="95">
        <v>22044</v>
      </c>
      <c r="C60" s="95">
        <v>268157</v>
      </c>
      <c r="D60" s="92"/>
    </row>
    <row r="61" spans="1:4" x14ac:dyDescent="0.2">
      <c r="A61" s="92" t="s">
        <v>393</v>
      </c>
      <c r="B61" s="95">
        <v>22382</v>
      </c>
      <c r="C61" s="95">
        <v>278137</v>
      </c>
      <c r="D61" s="95"/>
    </row>
    <row r="62" spans="1:4" x14ac:dyDescent="0.2">
      <c r="A62" s="92" t="s">
        <v>396</v>
      </c>
      <c r="B62" s="95">
        <v>20271</v>
      </c>
      <c r="C62" s="95">
        <v>266207</v>
      </c>
      <c r="D62" s="92"/>
    </row>
    <row r="63" spans="1:4" x14ac:dyDescent="0.2">
      <c r="A63" s="92" t="s">
        <v>415</v>
      </c>
      <c r="B63" s="95">
        <v>20400</v>
      </c>
      <c r="C63" s="95">
        <v>256491</v>
      </c>
      <c r="D63" s="92"/>
    </row>
    <row r="64" spans="1:4" x14ac:dyDescent="0.2">
      <c r="A64" s="92"/>
      <c r="B64" s="92"/>
      <c r="C64" s="92"/>
      <c r="D64" s="92"/>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H40"/>
  <sheetViews>
    <sheetView zoomScaleNormal="100" workbookViewId="0">
      <selection activeCell="A3" sqref="A3"/>
    </sheetView>
  </sheetViews>
  <sheetFormatPr baseColWidth="10" defaultColWidth="12.83203125" defaultRowHeight="12.75" x14ac:dyDescent="0.2"/>
  <cols>
    <col min="1" max="1" width="28.6640625" style="45" customWidth="1"/>
    <col min="2" max="16384" width="12.83203125" style="45"/>
  </cols>
  <sheetData>
    <row r="1" spans="1:8" x14ac:dyDescent="0.2">
      <c r="A1" s="47" t="s">
        <v>34</v>
      </c>
      <c r="C1" s="47" t="s">
        <v>91</v>
      </c>
      <c r="F1" s="47" t="s">
        <v>47</v>
      </c>
    </row>
    <row r="2" spans="1:8" x14ac:dyDescent="0.2">
      <c r="A2" s="47"/>
    </row>
    <row r="3" spans="1:8" x14ac:dyDescent="0.2">
      <c r="A3" s="23" t="s">
        <v>448</v>
      </c>
      <c r="B3" s="23"/>
      <c r="C3" s="23"/>
      <c r="D3" s="23"/>
      <c r="E3" s="23"/>
      <c r="F3" s="23"/>
    </row>
    <row r="4" spans="1:8" x14ac:dyDescent="0.2">
      <c r="A4" s="47"/>
    </row>
    <row r="5" spans="1:8" x14ac:dyDescent="0.2">
      <c r="A5" s="49" t="str">
        <f>Índex!B39</f>
        <v>Taula E14</v>
      </c>
      <c r="B5" s="49" t="str">
        <f>Índex!A8</f>
        <v>2n trimestre 2020</v>
      </c>
    </row>
    <row r="6" spans="1:8" ht="13.5" thickBot="1" x14ac:dyDescent="0.25">
      <c r="A6" s="68" t="str">
        <f>Índex!C39</f>
        <v>Posicionament comarcal en el context de l'àmbit territorial metropolità i Catalunya. Estructura productiva</v>
      </c>
      <c r="B6" s="64"/>
      <c r="C6" s="64"/>
      <c r="D6" s="64"/>
      <c r="E6" s="64"/>
      <c r="F6" s="64"/>
      <c r="H6" s="50"/>
    </row>
    <row r="7" spans="1:8" ht="12.75" customHeight="1" x14ac:dyDescent="0.2">
      <c r="A7" s="207" t="s">
        <v>102</v>
      </c>
      <c r="B7" s="201" t="s">
        <v>37</v>
      </c>
      <c r="C7" s="205" t="s">
        <v>311</v>
      </c>
      <c r="D7" s="205" t="s">
        <v>303</v>
      </c>
      <c r="E7" s="206" t="s">
        <v>39</v>
      </c>
      <c r="F7" s="206"/>
    </row>
    <row r="8" spans="1:8" x14ac:dyDescent="0.2">
      <c r="A8" s="208"/>
      <c r="B8" s="202"/>
      <c r="C8" s="218"/>
      <c r="D8" s="218"/>
      <c r="E8" s="52" t="s">
        <v>37</v>
      </c>
      <c r="F8" s="52" t="s">
        <v>38</v>
      </c>
      <c r="H8" s="54"/>
    </row>
    <row r="9" spans="1:8" x14ac:dyDescent="0.2">
      <c r="A9" s="49" t="s">
        <v>35</v>
      </c>
      <c r="B9" s="124">
        <v>20400</v>
      </c>
      <c r="C9" s="125">
        <v>13.684937847573941</v>
      </c>
      <c r="D9" s="125">
        <v>8.53985264567984</v>
      </c>
      <c r="E9" s="124">
        <v>129</v>
      </c>
      <c r="F9" s="125">
        <v>0.63637709042474477</v>
      </c>
      <c r="H9" s="58"/>
    </row>
    <row r="10" spans="1:8" x14ac:dyDescent="0.2">
      <c r="A10" s="45" t="s">
        <v>307</v>
      </c>
      <c r="B10" s="56">
        <v>81003</v>
      </c>
      <c r="C10" s="57">
        <v>54.339265709168238</v>
      </c>
      <c r="D10" s="57">
        <v>33.909494306764906</v>
      </c>
      <c r="E10" s="56">
        <v>215</v>
      </c>
      <c r="F10" s="57">
        <v>0.26612863296529188</v>
      </c>
      <c r="H10" s="58"/>
    </row>
    <row r="11" spans="1:8" x14ac:dyDescent="0.2">
      <c r="A11" s="45" t="s">
        <v>304</v>
      </c>
      <c r="B11" s="56">
        <v>11638</v>
      </c>
      <c r="C11" s="57">
        <v>7.8071228759836044</v>
      </c>
      <c r="D11" s="57">
        <v>4.8719022103148024</v>
      </c>
      <c r="E11" s="56">
        <v>279</v>
      </c>
      <c r="F11" s="57">
        <v>2.4562021304692312</v>
      </c>
      <c r="H11" s="58"/>
    </row>
    <row r="12" spans="1:8" x14ac:dyDescent="0.2">
      <c r="A12" s="45" t="s">
        <v>306</v>
      </c>
      <c r="B12" s="56">
        <v>24519</v>
      </c>
      <c r="C12" s="57">
        <v>16.448087798267917</v>
      </c>
      <c r="D12" s="57">
        <v>10.264149363697255</v>
      </c>
      <c r="E12" s="56">
        <v>77</v>
      </c>
      <c r="F12" s="57">
        <v>0.31503150315031503</v>
      </c>
      <c r="H12" s="58"/>
    </row>
    <row r="13" spans="1:8" x14ac:dyDescent="0.2">
      <c r="A13" s="45" t="s">
        <v>305</v>
      </c>
      <c r="B13" s="119">
        <v>11509</v>
      </c>
      <c r="C13" s="57">
        <v>7.7205857690062993</v>
      </c>
      <c r="D13" s="136">
        <v>4.8179002009377099</v>
      </c>
      <c r="E13" s="119">
        <v>113</v>
      </c>
      <c r="F13" s="136">
        <v>0.99157599157599152</v>
      </c>
      <c r="H13" s="58"/>
    </row>
    <row r="14" spans="1:8" ht="13.5" x14ac:dyDescent="0.25">
      <c r="A14" s="137" t="s">
        <v>377</v>
      </c>
      <c r="B14" s="138">
        <v>107143</v>
      </c>
      <c r="C14" s="83">
        <v>71.874769402088972</v>
      </c>
      <c r="D14" s="57">
        <v>44.852227059611522</v>
      </c>
      <c r="E14" s="56">
        <v>325</v>
      </c>
      <c r="F14" s="57">
        <v>0.30425583703121201</v>
      </c>
      <c r="H14" s="58"/>
    </row>
    <row r="15" spans="1:8" x14ac:dyDescent="0.2">
      <c r="A15" s="45" t="s">
        <v>309</v>
      </c>
      <c r="B15" s="56">
        <v>149069</v>
      </c>
      <c r="C15" s="57">
        <v>100.00000000000001</v>
      </c>
      <c r="D15" s="57">
        <v>62.403298727394507</v>
      </c>
      <c r="E15" s="56">
        <v>813</v>
      </c>
      <c r="F15" s="57">
        <v>0.54837578243039065</v>
      </c>
      <c r="H15" s="58"/>
    </row>
    <row r="16" spans="1:8" x14ac:dyDescent="0.2">
      <c r="A16" s="139" t="s">
        <v>36</v>
      </c>
      <c r="B16" s="119">
        <v>238880</v>
      </c>
      <c r="C16" s="136" t="s">
        <v>254</v>
      </c>
      <c r="D16" s="136">
        <v>100</v>
      </c>
      <c r="E16" s="119">
        <v>2860</v>
      </c>
      <c r="F16" s="136">
        <v>1.2117617151088891</v>
      </c>
      <c r="H16" s="58"/>
    </row>
    <row r="17" spans="1:8" ht="12.75" customHeight="1" x14ac:dyDescent="0.2">
      <c r="A17" s="210" t="s">
        <v>104</v>
      </c>
      <c r="B17" s="216" t="s">
        <v>37</v>
      </c>
      <c r="C17" s="220" t="s">
        <v>311</v>
      </c>
      <c r="D17" s="221" t="s">
        <v>303</v>
      </c>
      <c r="E17" s="218" t="s">
        <v>39</v>
      </c>
      <c r="F17" s="218"/>
      <c r="H17" s="58"/>
    </row>
    <row r="18" spans="1:8" x14ac:dyDescent="0.2">
      <c r="A18" s="208"/>
      <c r="B18" s="202"/>
      <c r="C18" s="218"/>
      <c r="D18" s="218"/>
      <c r="E18" s="52" t="s">
        <v>37</v>
      </c>
      <c r="F18" s="52" t="s">
        <v>38</v>
      </c>
      <c r="H18" s="58"/>
    </row>
    <row r="19" spans="1:8" x14ac:dyDescent="0.2">
      <c r="A19" s="49" t="s">
        <v>35</v>
      </c>
      <c r="B19" s="124">
        <v>256490</v>
      </c>
      <c r="C19" s="125">
        <v>13.879689515744998</v>
      </c>
      <c r="D19" s="125">
        <v>9.6101895210754247</v>
      </c>
      <c r="E19" s="124">
        <v>-9717</v>
      </c>
      <c r="F19" s="125">
        <v>-3.6501669753237138</v>
      </c>
      <c r="H19" s="58"/>
    </row>
    <row r="20" spans="1:8" x14ac:dyDescent="0.2">
      <c r="A20" s="45" t="s">
        <v>307</v>
      </c>
      <c r="B20" s="56">
        <v>1070570</v>
      </c>
      <c r="C20" s="57">
        <v>57.932781803856379</v>
      </c>
      <c r="D20" s="57">
        <v>40.112209425621728</v>
      </c>
      <c r="E20" s="56">
        <v>-18221</v>
      </c>
      <c r="F20" s="57">
        <v>-1.6735075877739622</v>
      </c>
      <c r="H20" s="58"/>
    </row>
    <row r="21" spans="1:8" x14ac:dyDescent="0.2">
      <c r="A21" s="45" t="s">
        <v>304</v>
      </c>
      <c r="B21" s="56">
        <v>95739</v>
      </c>
      <c r="C21" s="57">
        <v>5.1808163848411644</v>
      </c>
      <c r="D21" s="57">
        <v>3.5871571389069357</v>
      </c>
      <c r="E21" s="56">
        <v>2</v>
      </c>
      <c r="F21" s="57">
        <v>2.0890564776418733E-3</v>
      </c>
      <c r="H21" s="58"/>
    </row>
    <row r="22" spans="1:8" x14ac:dyDescent="0.2">
      <c r="A22" s="45" t="s">
        <v>306</v>
      </c>
      <c r="B22" s="56">
        <v>311783</v>
      </c>
      <c r="C22" s="57">
        <v>16.871812687775439</v>
      </c>
      <c r="D22" s="57">
        <v>11.681912431086822</v>
      </c>
      <c r="E22" s="56">
        <v>-4562</v>
      </c>
      <c r="F22" s="57">
        <v>-1.4420964453365788</v>
      </c>
      <c r="H22" s="58"/>
    </row>
    <row r="23" spans="1:8" x14ac:dyDescent="0.2">
      <c r="A23" s="45" t="s">
        <v>305</v>
      </c>
      <c r="B23" s="56">
        <v>113370</v>
      </c>
      <c r="C23" s="136">
        <v>6.1348996077820201</v>
      </c>
      <c r="D23" s="136">
        <v>4.2477569729982489</v>
      </c>
      <c r="E23" s="119">
        <v>-710</v>
      </c>
      <c r="F23" s="136">
        <v>-0.62237026647966343</v>
      </c>
      <c r="H23" s="58"/>
    </row>
    <row r="24" spans="1:8" ht="13.5" x14ac:dyDescent="0.25">
      <c r="A24" s="137" t="s">
        <v>377</v>
      </c>
      <c r="B24" s="138">
        <v>1420744</v>
      </c>
      <c r="C24" s="57">
        <v>76.882083517320794</v>
      </c>
      <c r="D24" s="57">
        <v>53.232559167728887</v>
      </c>
      <c r="E24" s="56">
        <v>-31007</v>
      </c>
      <c r="F24" s="57">
        <v>-2.1358345887139047</v>
      </c>
      <c r="H24" s="58"/>
    </row>
    <row r="25" spans="1:8" x14ac:dyDescent="0.2">
      <c r="A25" s="45" t="s">
        <v>309</v>
      </c>
      <c r="B25" s="56">
        <v>1847952</v>
      </c>
      <c r="C25" s="57">
        <v>100</v>
      </c>
      <c r="D25" s="57">
        <v>69.239225489689161</v>
      </c>
      <c r="E25" s="56">
        <v>-33208</v>
      </c>
      <c r="F25" s="57">
        <v>-1.7652937549171788</v>
      </c>
      <c r="H25" s="58"/>
    </row>
    <row r="26" spans="1:8" x14ac:dyDescent="0.2">
      <c r="A26" s="139" t="s">
        <v>36</v>
      </c>
      <c r="B26" s="119">
        <v>2668938</v>
      </c>
      <c r="C26" s="136" t="s">
        <v>254</v>
      </c>
      <c r="D26" s="136">
        <v>100</v>
      </c>
      <c r="E26" s="119">
        <v>-10933</v>
      </c>
      <c r="F26" s="136">
        <v>-0.40796739843074536</v>
      </c>
      <c r="H26" s="58"/>
    </row>
    <row r="27" spans="1:8" ht="12.75" customHeight="1" x14ac:dyDescent="0.2">
      <c r="A27" s="222" t="s">
        <v>308</v>
      </c>
      <c r="B27" s="216" t="s">
        <v>37</v>
      </c>
      <c r="C27" s="220" t="s">
        <v>311</v>
      </c>
      <c r="D27" s="221" t="s">
        <v>303</v>
      </c>
      <c r="E27" s="218" t="s">
        <v>39</v>
      </c>
      <c r="F27" s="218"/>
      <c r="H27" s="58"/>
    </row>
    <row r="28" spans="1:8" x14ac:dyDescent="0.2">
      <c r="A28" s="208"/>
      <c r="B28" s="202"/>
      <c r="C28" s="218"/>
      <c r="D28" s="218"/>
      <c r="E28" s="52" t="s">
        <v>37</v>
      </c>
      <c r="F28" s="52" t="s">
        <v>38</v>
      </c>
      <c r="H28" s="58"/>
    </row>
    <row r="29" spans="1:8" x14ac:dyDescent="0.2">
      <c r="A29" s="49" t="s">
        <v>35</v>
      </c>
      <c r="B29" s="124">
        <v>49875</v>
      </c>
      <c r="C29" s="125">
        <v>15.024853140533212</v>
      </c>
      <c r="D29" s="125">
        <v>9.1602506648643089</v>
      </c>
      <c r="E29" s="124">
        <v>-1</v>
      </c>
      <c r="F29" s="125">
        <v>-2.0049723313818268E-3</v>
      </c>
      <c r="H29" s="58"/>
    </row>
    <row r="30" spans="1:8" x14ac:dyDescent="0.2">
      <c r="A30" s="45" t="s">
        <v>307</v>
      </c>
      <c r="B30" s="56">
        <v>156650</v>
      </c>
      <c r="C30" s="57">
        <v>47.190841994276248</v>
      </c>
      <c r="D30" s="57">
        <v>28.770992815057522</v>
      </c>
      <c r="E30" s="56">
        <v>294</v>
      </c>
      <c r="F30" s="57">
        <v>0.18803243879352249</v>
      </c>
      <c r="H30" s="58"/>
    </row>
    <row r="31" spans="1:8" x14ac:dyDescent="0.2">
      <c r="A31" s="45" t="s">
        <v>304</v>
      </c>
      <c r="B31" s="56">
        <v>35469</v>
      </c>
      <c r="C31" s="57">
        <v>10.68504292815183</v>
      </c>
      <c r="D31" s="57">
        <v>6.51438457808666</v>
      </c>
      <c r="E31" s="56">
        <v>153</v>
      </c>
      <c r="F31" s="57">
        <v>0.43323139653414883</v>
      </c>
      <c r="G31" s="58"/>
      <c r="H31" s="58"/>
    </row>
    <row r="32" spans="1:8" x14ac:dyDescent="0.2">
      <c r="A32" s="45" t="s">
        <v>306</v>
      </c>
      <c r="B32" s="56">
        <v>60768</v>
      </c>
      <c r="C32" s="57">
        <v>18.306371441482149</v>
      </c>
      <c r="D32" s="57">
        <v>11.160904509322792</v>
      </c>
      <c r="E32" s="56">
        <v>-61</v>
      </c>
      <c r="F32" s="57">
        <v>-0.10028111591510627</v>
      </c>
      <c r="H32" s="58"/>
    </row>
    <row r="33" spans="1:8" x14ac:dyDescent="0.2">
      <c r="A33" s="45" t="s">
        <v>305</v>
      </c>
      <c r="B33" s="119">
        <v>29188</v>
      </c>
      <c r="C33" s="136">
        <v>8.7928904955565592</v>
      </c>
      <c r="D33" s="136">
        <v>5.360789902878385</v>
      </c>
      <c r="E33" s="119">
        <v>-9</v>
      </c>
      <c r="F33" s="136">
        <v>-3.0825084768983112E-2</v>
      </c>
      <c r="H33" s="58"/>
    </row>
    <row r="34" spans="1:8" ht="13.5" x14ac:dyDescent="0.25">
      <c r="A34" s="137" t="s">
        <v>377</v>
      </c>
      <c r="B34" s="138">
        <v>221478</v>
      </c>
      <c r="C34" s="57">
        <v>66.720289200180744</v>
      </c>
      <c r="D34" s="57">
        <v>40.677573869730679</v>
      </c>
      <c r="E34" s="56">
        <v>268</v>
      </c>
      <c r="F34" s="57">
        <v>0.12115184666154333</v>
      </c>
      <c r="H34" s="58"/>
    </row>
    <row r="35" spans="1:8" x14ac:dyDescent="0.2">
      <c r="A35" s="45" t="s">
        <v>309</v>
      </c>
      <c r="B35" s="56">
        <v>331950</v>
      </c>
      <c r="C35" s="57">
        <v>100.00000000000001</v>
      </c>
      <c r="D35" s="57">
        <v>60.967322470209673</v>
      </c>
      <c r="E35" s="56">
        <v>376</v>
      </c>
      <c r="F35" s="57">
        <v>0.11339851737470369</v>
      </c>
      <c r="H35" s="58"/>
    </row>
    <row r="36" spans="1:8" x14ac:dyDescent="0.2">
      <c r="A36" s="139" t="s">
        <v>36</v>
      </c>
      <c r="B36" s="119">
        <v>544472</v>
      </c>
      <c r="C36" s="136" t="s">
        <v>254</v>
      </c>
      <c r="D36" s="136">
        <v>100</v>
      </c>
      <c r="E36" s="119">
        <v>1781</v>
      </c>
      <c r="F36" s="136">
        <v>0.3281793875336057</v>
      </c>
      <c r="H36" s="58"/>
    </row>
    <row r="37" spans="1:8" x14ac:dyDescent="0.2">
      <c r="A37" s="77" t="s">
        <v>379</v>
      </c>
      <c r="B37" s="58"/>
      <c r="C37" s="76"/>
      <c r="D37" s="76"/>
      <c r="E37" s="58"/>
      <c r="F37" s="76"/>
    </row>
    <row r="40" spans="1:8" x14ac:dyDescent="0.2">
      <c r="B40" s="58"/>
    </row>
  </sheetData>
  <mergeCells count="15">
    <mergeCell ref="B7:B8"/>
    <mergeCell ref="A7:A8"/>
    <mergeCell ref="B27:B28"/>
    <mergeCell ref="A17:A18"/>
    <mergeCell ref="B17:B18"/>
    <mergeCell ref="A27:A28"/>
    <mergeCell ref="E7:F7"/>
    <mergeCell ref="C7:C8"/>
    <mergeCell ref="E27:F27"/>
    <mergeCell ref="C27:C28"/>
    <mergeCell ref="E17:F17"/>
    <mergeCell ref="D7:D8"/>
    <mergeCell ref="D17:D18"/>
    <mergeCell ref="D27:D28"/>
    <mergeCell ref="C17:C18"/>
  </mergeCells>
  <phoneticPr fontId="2" type="noConversion"/>
  <conditionalFormatting sqref="C9:C13 C19:C23 C29:C33">
    <cfRule type="dataBar" priority="6">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5">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K53"/>
  <sheetViews>
    <sheetView zoomScaleNormal="100" workbookViewId="0"/>
  </sheetViews>
  <sheetFormatPr baseColWidth="10" defaultColWidth="12.83203125" defaultRowHeight="12.75" x14ac:dyDescent="0.2"/>
  <cols>
    <col min="1" max="1" width="27.83203125" style="45" customWidth="1"/>
    <col min="2" max="16384" width="12.83203125" style="45"/>
  </cols>
  <sheetData>
    <row r="1" spans="1:11" x14ac:dyDescent="0.2">
      <c r="A1" s="47" t="s">
        <v>34</v>
      </c>
      <c r="D1" s="47" t="s">
        <v>91</v>
      </c>
      <c r="F1" s="47" t="s">
        <v>47</v>
      </c>
    </row>
    <row r="2" spans="1:11" x14ac:dyDescent="0.2">
      <c r="A2" s="47"/>
    </row>
    <row r="3" spans="1:11" x14ac:dyDescent="0.2">
      <c r="A3" s="23" t="s">
        <v>174</v>
      </c>
      <c r="B3" s="23"/>
      <c r="C3" s="23"/>
      <c r="D3" s="23"/>
      <c r="E3" s="23"/>
      <c r="F3" s="23"/>
      <c r="G3" s="23"/>
    </row>
    <row r="4" spans="1:11" x14ac:dyDescent="0.2">
      <c r="A4" s="47"/>
    </row>
    <row r="5" spans="1:11" x14ac:dyDescent="0.2">
      <c r="A5" s="49" t="str">
        <f>Índex!B43</f>
        <v>Taula A1</v>
      </c>
      <c r="B5" s="49" t="str">
        <f>Índex!A8</f>
        <v>2n trimestre 2020</v>
      </c>
      <c r="C5" s="49"/>
      <c r="I5" s="50"/>
    </row>
    <row r="6" spans="1:11" ht="13.5" thickBot="1" x14ac:dyDescent="0.25">
      <c r="A6" s="68" t="str">
        <f>Índex!C43</f>
        <v>Atur registrat per municipis i àmbits territorials</v>
      </c>
      <c r="B6" s="64"/>
      <c r="C6" s="64"/>
      <c r="D6" s="64"/>
      <c r="E6" s="64"/>
      <c r="F6" s="64"/>
      <c r="G6" s="64"/>
      <c r="I6" s="50"/>
      <c r="J6" s="50"/>
    </row>
    <row r="7" spans="1:11" x14ac:dyDescent="0.2">
      <c r="A7" s="203"/>
      <c r="B7" s="201" t="s">
        <v>37</v>
      </c>
      <c r="C7" s="223" t="s">
        <v>358</v>
      </c>
      <c r="D7" s="206" t="s">
        <v>39</v>
      </c>
      <c r="E7" s="206"/>
      <c r="F7" s="206" t="s">
        <v>40</v>
      </c>
      <c r="G7" s="206"/>
    </row>
    <row r="8" spans="1:11" x14ac:dyDescent="0.2">
      <c r="A8" s="204"/>
      <c r="B8" s="202"/>
      <c r="C8" s="218"/>
      <c r="D8" s="140" t="s">
        <v>37</v>
      </c>
      <c r="E8" s="140" t="s">
        <v>38</v>
      </c>
      <c r="F8" s="140" t="s">
        <v>37</v>
      </c>
      <c r="G8" s="140" t="s">
        <v>38</v>
      </c>
      <c r="I8" s="54"/>
      <c r="J8" s="54"/>
    </row>
    <row r="9" spans="1:11" ht="12.75" customHeight="1" x14ac:dyDescent="0.2">
      <c r="A9" s="45" t="s">
        <v>49</v>
      </c>
      <c r="B9" s="56">
        <v>713</v>
      </c>
      <c r="C9" s="57">
        <v>12.376323554938379</v>
      </c>
      <c r="D9" s="56">
        <v>116</v>
      </c>
      <c r="E9" s="57">
        <v>19.430485762144052</v>
      </c>
      <c r="F9" s="56">
        <v>212</v>
      </c>
      <c r="G9" s="57">
        <v>42.315369261477045</v>
      </c>
      <c r="I9" s="58"/>
      <c r="J9" s="58"/>
      <c r="K9" s="143"/>
    </row>
    <row r="10" spans="1:11" x14ac:dyDescent="0.2">
      <c r="A10" s="45" t="s">
        <v>50</v>
      </c>
      <c r="B10" s="56">
        <v>306</v>
      </c>
      <c r="C10" s="57">
        <v>9.7266369993642723</v>
      </c>
      <c r="D10" s="56">
        <v>65</v>
      </c>
      <c r="E10" s="57">
        <v>26.970954356846473</v>
      </c>
      <c r="F10" s="56">
        <v>122</v>
      </c>
      <c r="G10" s="57">
        <v>66.304347826086953</v>
      </c>
      <c r="I10" s="58"/>
      <c r="J10" s="58"/>
      <c r="K10" s="143"/>
    </row>
    <row r="11" spans="1:11" x14ac:dyDescent="0.2">
      <c r="A11" s="45" t="s">
        <v>51</v>
      </c>
      <c r="B11" s="56">
        <v>3381</v>
      </c>
      <c r="C11" s="57">
        <v>11.501564838753572</v>
      </c>
      <c r="D11" s="56">
        <v>420</v>
      </c>
      <c r="E11" s="57">
        <v>14.184397163120568</v>
      </c>
      <c r="F11" s="56">
        <v>912</v>
      </c>
      <c r="G11" s="57">
        <v>36.938031591737548</v>
      </c>
      <c r="I11" s="58"/>
      <c r="J11" s="58"/>
      <c r="K11" s="143"/>
    </row>
    <row r="12" spans="1:11" x14ac:dyDescent="0.2">
      <c r="A12" s="45" t="s">
        <v>52</v>
      </c>
      <c r="B12" s="56">
        <v>97</v>
      </c>
      <c r="C12" s="57">
        <v>11.589008363201913</v>
      </c>
      <c r="D12" s="56">
        <v>24</v>
      </c>
      <c r="E12" s="57">
        <v>32.87671232876712</v>
      </c>
      <c r="F12" s="56">
        <v>28</v>
      </c>
      <c r="G12" s="57">
        <v>40.579710144927539</v>
      </c>
      <c r="I12" s="58"/>
      <c r="J12" s="58"/>
      <c r="K12" s="143"/>
    </row>
    <row r="13" spans="1:11" x14ac:dyDescent="0.2">
      <c r="A13" s="45" t="s">
        <v>53</v>
      </c>
      <c r="B13" s="56">
        <v>504</v>
      </c>
      <c r="C13" s="57">
        <v>12.020033388981636</v>
      </c>
      <c r="D13" s="56">
        <v>61</v>
      </c>
      <c r="E13" s="57">
        <v>13.769751693002258</v>
      </c>
      <c r="F13" s="56">
        <v>129</v>
      </c>
      <c r="G13" s="57">
        <v>34.4</v>
      </c>
      <c r="I13" s="58"/>
      <c r="J13" s="58"/>
      <c r="K13" s="143"/>
    </row>
    <row r="14" spans="1:11" x14ac:dyDescent="0.2">
      <c r="A14" s="45" t="s">
        <v>54</v>
      </c>
      <c r="B14" s="56">
        <v>216</v>
      </c>
      <c r="C14" s="57">
        <v>11.291165708311553</v>
      </c>
      <c r="D14" s="56">
        <v>47</v>
      </c>
      <c r="E14" s="57">
        <v>27.810650887573964</v>
      </c>
      <c r="F14" s="56">
        <v>72</v>
      </c>
      <c r="G14" s="57">
        <v>50</v>
      </c>
      <c r="I14" s="58"/>
      <c r="J14" s="58"/>
      <c r="K14" s="143"/>
    </row>
    <row r="15" spans="1:11" x14ac:dyDescent="0.2">
      <c r="A15" s="45" t="s">
        <v>55</v>
      </c>
      <c r="B15" s="56">
        <v>673</v>
      </c>
      <c r="C15" s="57">
        <v>9.6932161889673054</v>
      </c>
      <c r="D15" s="56">
        <v>58</v>
      </c>
      <c r="E15" s="57">
        <v>9.4308943089430901</v>
      </c>
      <c r="F15" s="56">
        <v>135</v>
      </c>
      <c r="G15" s="57">
        <v>25.092936802973973</v>
      </c>
      <c r="I15" s="58"/>
      <c r="J15" s="58"/>
      <c r="K15" s="143"/>
    </row>
    <row r="16" spans="1:11" x14ac:dyDescent="0.2">
      <c r="A16" s="45" t="s">
        <v>56</v>
      </c>
      <c r="B16" s="56">
        <v>5893</v>
      </c>
      <c r="C16" s="57">
        <v>13.59024030256907</v>
      </c>
      <c r="D16" s="56">
        <v>904</v>
      </c>
      <c r="E16" s="57">
        <v>18.119863700140311</v>
      </c>
      <c r="F16" s="56">
        <v>1437</v>
      </c>
      <c r="G16" s="57">
        <v>32.248653500897667</v>
      </c>
      <c r="I16" s="58"/>
      <c r="J16" s="58"/>
      <c r="K16" s="143"/>
    </row>
    <row r="17" spans="1:11" x14ac:dyDescent="0.2">
      <c r="A17" s="45" t="s">
        <v>57</v>
      </c>
      <c r="B17" s="56">
        <v>1562</v>
      </c>
      <c r="C17" s="57">
        <v>15.12539943836545</v>
      </c>
      <c r="D17" s="56">
        <v>204</v>
      </c>
      <c r="E17" s="57">
        <v>15.022091310751104</v>
      </c>
      <c r="F17" s="56">
        <v>421</v>
      </c>
      <c r="G17" s="57">
        <v>36.897458369851009</v>
      </c>
      <c r="I17" s="58"/>
      <c r="J17" s="58"/>
      <c r="K17" s="143"/>
    </row>
    <row r="18" spans="1:11" x14ac:dyDescent="0.2">
      <c r="A18" s="45" t="s">
        <v>58</v>
      </c>
      <c r="B18" s="56">
        <v>2572</v>
      </c>
      <c r="C18" s="57">
        <v>11.728761001413652</v>
      </c>
      <c r="D18" s="56">
        <v>434</v>
      </c>
      <c r="E18" s="57">
        <v>20.299345182413468</v>
      </c>
      <c r="F18" s="56">
        <v>707</v>
      </c>
      <c r="G18" s="57">
        <v>37.908847184986591</v>
      </c>
      <c r="I18" s="58"/>
      <c r="J18" s="58"/>
      <c r="K18" s="143"/>
    </row>
    <row r="19" spans="1:11" x14ac:dyDescent="0.2">
      <c r="A19" s="45" t="s">
        <v>59</v>
      </c>
      <c r="B19" s="56">
        <v>2590</v>
      </c>
      <c r="C19" s="57">
        <v>12.099976640971736</v>
      </c>
      <c r="D19" s="56">
        <v>300</v>
      </c>
      <c r="E19" s="57">
        <v>13.100436681222707</v>
      </c>
      <c r="F19" s="56">
        <v>478</v>
      </c>
      <c r="G19" s="57">
        <v>22.632575757575758</v>
      </c>
      <c r="I19" s="58"/>
      <c r="J19" s="58"/>
      <c r="K19" s="143"/>
    </row>
    <row r="20" spans="1:11" x14ac:dyDescent="0.2">
      <c r="A20" s="45" t="s">
        <v>60</v>
      </c>
      <c r="B20" s="56">
        <v>2117</v>
      </c>
      <c r="C20" s="57">
        <v>16.270847744216432</v>
      </c>
      <c r="D20" s="56">
        <v>326</v>
      </c>
      <c r="E20" s="57">
        <v>18.202121719709659</v>
      </c>
      <c r="F20" s="56">
        <v>585</v>
      </c>
      <c r="G20" s="57">
        <v>38.185378590078329</v>
      </c>
      <c r="I20" s="58"/>
      <c r="J20" s="58"/>
      <c r="K20" s="143"/>
    </row>
    <row r="21" spans="1:11" x14ac:dyDescent="0.2">
      <c r="A21" s="45" t="s">
        <v>61</v>
      </c>
      <c r="B21" s="56">
        <v>1239</v>
      </c>
      <c r="C21" s="57">
        <v>10.212660731948565</v>
      </c>
      <c r="D21" s="56">
        <v>165</v>
      </c>
      <c r="E21" s="57">
        <v>15.363128491620111</v>
      </c>
      <c r="F21" s="56">
        <v>304</v>
      </c>
      <c r="G21" s="57">
        <v>32.513368983957221</v>
      </c>
      <c r="I21" s="58"/>
      <c r="J21" s="58"/>
      <c r="K21" s="143"/>
    </row>
    <row r="22" spans="1:11" x14ac:dyDescent="0.2">
      <c r="A22" s="45" t="s">
        <v>62</v>
      </c>
      <c r="B22" s="56">
        <v>1622</v>
      </c>
      <c r="C22" s="57">
        <v>14.748136024731769</v>
      </c>
      <c r="D22" s="56">
        <v>266</v>
      </c>
      <c r="E22" s="57">
        <v>19.616519174041297</v>
      </c>
      <c r="F22" s="56">
        <v>412</v>
      </c>
      <c r="G22" s="57">
        <v>34.049586776859506</v>
      </c>
      <c r="I22" s="58"/>
      <c r="J22" s="58"/>
      <c r="K22" s="143"/>
    </row>
    <row r="23" spans="1:11" x14ac:dyDescent="0.2">
      <c r="A23" s="45" t="s">
        <v>63</v>
      </c>
      <c r="B23" s="56">
        <v>179</v>
      </c>
      <c r="C23" s="57">
        <v>12.561403508771928</v>
      </c>
      <c r="D23" s="56">
        <v>19</v>
      </c>
      <c r="E23" s="57">
        <v>11.875</v>
      </c>
      <c r="F23" s="56">
        <v>32</v>
      </c>
      <c r="G23" s="57">
        <v>21.768707482993197</v>
      </c>
      <c r="I23" s="58"/>
      <c r="J23" s="58"/>
      <c r="K23" s="143"/>
    </row>
    <row r="24" spans="1:11" x14ac:dyDescent="0.2">
      <c r="A24" s="45" t="s">
        <v>64</v>
      </c>
      <c r="B24" s="56">
        <v>533</v>
      </c>
      <c r="C24" s="57">
        <v>10.037664783427495</v>
      </c>
      <c r="D24" s="56">
        <v>74</v>
      </c>
      <c r="E24" s="57">
        <v>16.122004357298476</v>
      </c>
      <c r="F24" s="56">
        <v>102</v>
      </c>
      <c r="G24" s="57">
        <v>23.665893271461716</v>
      </c>
      <c r="I24" s="58"/>
      <c r="J24" s="58"/>
      <c r="K24" s="143"/>
    </row>
    <row r="25" spans="1:11" x14ac:dyDescent="0.2">
      <c r="A25" s="45" t="s">
        <v>65</v>
      </c>
      <c r="B25" s="56">
        <v>254</v>
      </c>
      <c r="C25" s="57">
        <v>12.617983109786387</v>
      </c>
      <c r="D25" s="56">
        <v>44</v>
      </c>
      <c r="E25" s="57">
        <v>20.952380952380953</v>
      </c>
      <c r="F25" s="56">
        <v>93</v>
      </c>
      <c r="G25" s="57">
        <v>57.763975155279503</v>
      </c>
      <c r="I25" s="58"/>
      <c r="J25" s="58"/>
      <c r="K25" s="143"/>
    </row>
    <row r="26" spans="1:11" x14ac:dyDescent="0.2">
      <c r="A26" s="45" t="s">
        <v>66</v>
      </c>
      <c r="B26" s="56">
        <v>4324</v>
      </c>
      <c r="C26" s="57">
        <v>14.142273098937039</v>
      </c>
      <c r="D26" s="56">
        <v>558</v>
      </c>
      <c r="E26" s="57">
        <v>14.816781731279875</v>
      </c>
      <c r="F26" s="56">
        <v>1203</v>
      </c>
      <c r="G26" s="57">
        <v>38.545338032681833</v>
      </c>
      <c r="I26" s="58"/>
      <c r="J26" s="58"/>
      <c r="K26" s="143"/>
    </row>
    <row r="27" spans="1:11" x14ac:dyDescent="0.2">
      <c r="A27" s="45" t="s">
        <v>67</v>
      </c>
      <c r="B27" s="56">
        <v>1831</v>
      </c>
      <c r="C27" s="57">
        <v>13.927131665018635</v>
      </c>
      <c r="D27" s="56">
        <v>321</v>
      </c>
      <c r="E27" s="57">
        <v>21.258278145695364</v>
      </c>
      <c r="F27" s="56">
        <v>498</v>
      </c>
      <c r="G27" s="57">
        <v>37.359339834958739</v>
      </c>
      <c r="I27" s="58"/>
      <c r="J27" s="58"/>
      <c r="K27" s="143"/>
    </row>
    <row r="28" spans="1:11" x14ac:dyDescent="0.2">
      <c r="A28" s="45" t="s">
        <v>68</v>
      </c>
      <c r="B28" s="56">
        <v>5556</v>
      </c>
      <c r="C28" s="57">
        <v>13.853979652902455</v>
      </c>
      <c r="D28" s="56">
        <v>656</v>
      </c>
      <c r="E28" s="57">
        <v>13.387755102040815</v>
      </c>
      <c r="F28" s="56">
        <v>1211</v>
      </c>
      <c r="G28" s="57">
        <v>27.871116225546604</v>
      </c>
      <c r="I28" s="58"/>
      <c r="J28" s="58"/>
      <c r="K28" s="143"/>
    </row>
    <row r="29" spans="1:11" x14ac:dyDescent="0.2">
      <c r="A29" s="45" t="s">
        <v>69</v>
      </c>
      <c r="B29" s="56">
        <v>199</v>
      </c>
      <c r="C29" s="57">
        <v>10.158244002041858</v>
      </c>
      <c r="D29" s="56">
        <v>41</v>
      </c>
      <c r="E29" s="57">
        <v>25.949367088607595</v>
      </c>
      <c r="F29" s="56">
        <v>58</v>
      </c>
      <c r="G29" s="57">
        <v>41.134751773049643</v>
      </c>
      <c r="I29" s="58"/>
      <c r="J29" s="58"/>
      <c r="K29" s="143"/>
    </row>
    <row r="30" spans="1:11" x14ac:dyDescent="0.2">
      <c r="A30" s="45" t="s">
        <v>70</v>
      </c>
      <c r="B30" s="56">
        <v>362</v>
      </c>
      <c r="C30" s="57">
        <v>9.8023287300297852</v>
      </c>
      <c r="D30" s="56">
        <v>70</v>
      </c>
      <c r="E30" s="57">
        <v>23.972602739726025</v>
      </c>
      <c r="F30" s="56">
        <v>87</v>
      </c>
      <c r="G30" s="57">
        <v>31.636363636363633</v>
      </c>
      <c r="I30" s="58"/>
      <c r="J30" s="58"/>
      <c r="K30" s="143"/>
    </row>
    <row r="31" spans="1:11" x14ac:dyDescent="0.2">
      <c r="A31" s="45" t="s">
        <v>71</v>
      </c>
      <c r="B31" s="56">
        <v>2410</v>
      </c>
      <c r="C31" s="57">
        <v>10.348233071407103</v>
      </c>
      <c r="D31" s="56">
        <v>318</v>
      </c>
      <c r="E31" s="57">
        <v>15.200764818355642</v>
      </c>
      <c r="F31" s="56">
        <v>623</v>
      </c>
      <c r="G31" s="57">
        <v>34.862898712926693</v>
      </c>
      <c r="I31" s="58"/>
      <c r="J31" s="58"/>
      <c r="K31" s="143"/>
    </row>
    <row r="32" spans="1:11" x14ac:dyDescent="0.2">
      <c r="A32" s="45" t="s">
        <v>72</v>
      </c>
      <c r="B32" s="56">
        <v>1683</v>
      </c>
      <c r="C32" s="57">
        <v>10.351190110092871</v>
      </c>
      <c r="D32" s="56">
        <v>204</v>
      </c>
      <c r="E32" s="57">
        <v>13.793103448275861</v>
      </c>
      <c r="F32" s="56">
        <v>392</v>
      </c>
      <c r="G32" s="57">
        <v>30.364058869093725</v>
      </c>
      <c r="I32" s="58"/>
      <c r="J32" s="58"/>
      <c r="K32" s="143"/>
    </row>
    <row r="33" spans="1:11" x14ac:dyDescent="0.2">
      <c r="A33" s="45" t="s">
        <v>73</v>
      </c>
      <c r="B33" s="56">
        <v>637</v>
      </c>
      <c r="C33" s="57">
        <v>8.3235332549327072</v>
      </c>
      <c r="D33" s="56">
        <v>150</v>
      </c>
      <c r="E33" s="57">
        <v>30.800821355236142</v>
      </c>
      <c r="F33" s="56">
        <v>187</v>
      </c>
      <c r="G33" s="57">
        <v>41.555555555555557</v>
      </c>
      <c r="I33" s="58"/>
      <c r="J33" s="58"/>
      <c r="K33" s="143"/>
    </row>
    <row r="34" spans="1:11" x14ac:dyDescent="0.2">
      <c r="A34" s="45" t="s">
        <v>74</v>
      </c>
      <c r="B34" s="56">
        <v>2167</v>
      </c>
      <c r="C34" s="57">
        <v>15.978469252322666</v>
      </c>
      <c r="D34" s="56">
        <v>331</v>
      </c>
      <c r="E34" s="57">
        <v>18.028322440087148</v>
      </c>
      <c r="F34" s="56">
        <v>506</v>
      </c>
      <c r="G34" s="57">
        <v>30.463576158940398</v>
      </c>
      <c r="I34" s="58"/>
      <c r="J34" s="58"/>
      <c r="K34" s="143"/>
    </row>
    <row r="35" spans="1:11" x14ac:dyDescent="0.2">
      <c r="A35" s="45" t="s">
        <v>75</v>
      </c>
      <c r="B35" s="56">
        <v>385</v>
      </c>
      <c r="C35" s="57">
        <v>10.158311345646439</v>
      </c>
      <c r="D35" s="56">
        <v>83</v>
      </c>
      <c r="E35" s="57">
        <v>27.483443708609272</v>
      </c>
      <c r="F35" s="56">
        <v>143</v>
      </c>
      <c r="G35" s="57">
        <v>59.090909090909093</v>
      </c>
      <c r="I35" s="58"/>
      <c r="J35" s="58"/>
      <c r="K35" s="143"/>
    </row>
    <row r="36" spans="1:11" x14ac:dyDescent="0.2">
      <c r="A36" s="45" t="s">
        <v>76</v>
      </c>
      <c r="B36" s="56">
        <v>291</v>
      </c>
      <c r="C36" s="57">
        <v>10.651537335285505</v>
      </c>
      <c r="D36" s="56">
        <v>43</v>
      </c>
      <c r="E36" s="57">
        <v>17.338709677419356</v>
      </c>
      <c r="F36" s="56">
        <v>69</v>
      </c>
      <c r="G36" s="57">
        <v>31.081081081081081</v>
      </c>
      <c r="I36" s="58"/>
      <c r="J36" s="58"/>
      <c r="K36" s="143"/>
    </row>
    <row r="37" spans="1:11" x14ac:dyDescent="0.2">
      <c r="A37" s="45" t="s">
        <v>77</v>
      </c>
      <c r="B37" s="56">
        <v>912</v>
      </c>
      <c r="C37" s="57">
        <v>13.51711871943086</v>
      </c>
      <c r="D37" s="56">
        <v>118</v>
      </c>
      <c r="E37" s="57">
        <v>14.86146095717884</v>
      </c>
      <c r="F37" s="56">
        <v>186</v>
      </c>
      <c r="G37" s="57">
        <v>25.619834710743799</v>
      </c>
      <c r="I37" s="58"/>
      <c r="J37" s="58"/>
      <c r="K37" s="143"/>
    </row>
    <row r="38" spans="1:11" x14ac:dyDescent="0.2">
      <c r="A38" s="45" t="s">
        <v>78</v>
      </c>
      <c r="B38" s="56">
        <v>4209</v>
      </c>
      <c r="C38" s="136">
        <v>13.156414103525883</v>
      </c>
      <c r="D38" s="56">
        <v>496</v>
      </c>
      <c r="E38" s="57">
        <v>13.358470239698358</v>
      </c>
      <c r="F38" s="56">
        <v>1020</v>
      </c>
      <c r="G38" s="57">
        <v>31.984948259642522</v>
      </c>
      <c r="I38" s="58"/>
      <c r="J38" s="58"/>
      <c r="K38" s="143"/>
    </row>
    <row r="39" spans="1:11" x14ac:dyDescent="0.2">
      <c r="A39" s="61" t="s">
        <v>35</v>
      </c>
      <c r="B39" s="62">
        <v>49417</v>
      </c>
      <c r="C39" s="63">
        <v>12.683937238676293</v>
      </c>
      <c r="D39" s="62">
        <v>6916</v>
      </c>
      <c r="E39" s="63">
        <v>16.272558292746055</v>
      </c>
      <c r="F39" s="62">
        <v>12364</v>
      </c>
      <c r="G39" s="63">
        <v>33.368418211750736</v>
      </c>
      <c r="I39" s="58"/>
      <c r="J39" s="58"/>
      <c r="K39" s="143"/>
    </row>
    <row r="40" spans="1:11" ht="13.5" x14ac:dyDescent="0.25">
      <c r="A40" s="59" t="s">
        <v>377</v>
      </c>
      <c r="B40" s="56">
        <v>200320</v>
      </c>
      <c r="C40" s="57">
        <v>12.717094694427486</v>
      </c>
      <c r="D40" s="56">
        <v>32273</v>
      </c>
      <c r="E40" s="57">
        <v>19.20474629121615</v>
      </c>
      <c r="F40" s="56">
        <v>53722</v>
      </c>
      <c r="G40" s="57">
        <v>36.645793257752494</v>
      </c>
      <c r="I40" s="58"/>
      <c r="J40" s="58"/>
      <c r="K40" s="143"/>
    </row>
    <row r="41" spans="1:11" x14ac:dyDescent="0.2">
      <c r="A41" s="45" t="s">
        <v>328</v>
      </c>
      <c r="B41" s="56">
        <v>308758</v>
      </c>
      <c r="C41" s="57">
        <v>13.186409330295257</v>
      </c>
      <c r="D41" s="56">
        <v>47493</v>
      </c>
      <c r="E41" s="57">
        <v>18.178095037605495</v>
      </c>
      <c r="F41" s="56">
        <v>78911</v>
      </c>
      <c r="G41" s="57">
        <v>34.331968657411231</v>
      </c>
      <c r="I41" s="58"/>
      <c r="J41" s="58"/>
    </row>
    <row r="42" spans="1:11" ht="13.5" thickBot="1" x14ac:dyDescent="0.25">
      <c r="A42" s="64" t="s">
        <v>36</v>
      </c>
      <c r="B42" s="65">
        <v>485019</v>
      </c>
      <c r="C42" s="66">
        <v>13.4</v>
      </c>
      <c r="D42" s="65">
        <v>67972</v>
      </c>
      <c r="E42" s="66">
        <v>16.298402817907814</v>
      </c>
      <c r="F42" s="65">
        <v>127747</v>
      </c>
      <c r="G42" s="66">
        <v>35.756230547034193</v>
      </c>
      <c r="I42" s="58"/>
      <c r="J42" s="58"/>
    </row>
    <row r="43" spans="1:11" x14ac:dyDescent="0.2">
      <c r="A43" s="77" t="s">
        <v>379</v>
      </c>
    </row>
    <row r="45" spans="1:11" x14ac:dyDescent="0.2">
      <c r="B45" s="58"/>
      <c r="I45" s="58"/>
    </row>
    <row r="47" spans="1:11" x14ac:dyDescent="0.2">
      <c r="B47" s="58"/>
    </row>
    <row r="48" spans="1:11" x14ac:dyDescent="0.2">
      <c r="A48" s="60"/>
    </row>
    <row r="49" spans="1:1" x14ac:dyDescent="0.2">
      <c r="A49" s="60"/>
    </row>
    <row r="50" spans="1:1" x14ac:dyDescent="0.2">
      <c r="A50" s="60"/>
    </row>
    <row r="51" spans="1:1" x14ac:dyDescent="0.2">
      <c r="A51" s="60"/>
    </row>
    <row r="52" spans="1:1" x14ac:dyDescent="0.2">
      <c r="A52" s="60"/>
    </row>
    <row r="53" spans="1:1" x14ac:dyDescent="0.2">
      <c r="A53" s="60"/>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election activeCell="A3" sqref="A3"/>
    </sheetView>
  </sheetViews>
  <sheetFormatPr baseColWidth="10" defaultColWidth="12.83203125" defaultRowHeight="12.75" x14ac:dyDescent="0.2"/>
  <cols>
    <col min="1" max="1" width="27.83203125" style="45" customWidth="1"/>
    <col min="2" max="10" width="12.83203125" style="45" customWidth="1"/>
    <col min="11" max="11" width="12" style="45" customWidth="1"/>
    <col min="12" max="16384" width="12.83203125" style="45"/>
  </cols>
  <sheetData>
    <row r="1" spans="1:16" x14ac:dyDescent="0.2">
      <c r="A1" s="47" t="s">
        <v>34</v>
      </c>
      <c r="C1" s="47" t="s">
        <v>91</v>
      </c>
      <c r="E1" s="47" t="s">
        <v>47</v>
      </c>
    </row>
    <row r="2" spans="1:16" x14ac:dyDescent="0.2">
      <c r="A2" s="47"/>
    </row>
    <row r="3" spans="1:16" x14ac:dyDescent="0.2">
      <c r="A3" s="86" t="s">
        <v>175</v>
      </c>
      <c r="B3" s="86"/>
      <c r="C3" s="86"/>
      <c r="D3" s="86"/>
      <c r="E3" s="86"/>
      <c r="F3" s="86"/>
    </row>
    <row r="4" spans="1:16" x14ac:dyDescent="0.2">
      <c r="A4" s="47"/>
    </row>
    <row r="5" spans="1:16" x14ac:dyDescent="0.2">
      <c r="A5" s="49" t="str">
        <f>Índex!B19</f>
        <v>Taula E1</v>
      </c>
      <c r="B5" s="49" t="str">
        <f>Índex!A8</f>
        <v>2n trimestre 2020</v>
      </c>
    </row>
    <row r="6" spans="1:16" ht="13.5" thickBot="1" x14ac:dyDescent="0.25">
      <c r="A6" s="49" t="str">
        <f>Índex!C19</f>
        <v>Centres de cotització a la Seguretat Social per àmbits territorials</v>
      </c>
      <c r="H6" s="50"/>
    </row>
    <row r="7" spans="1:16" x14ac:dyDescent="0.2">
      <c r="A7" s="203"/>
      <c r="B7" s="201" t="s">
        <v>37</v>
      </c>
      <c r="C7" s="205" t="s">
        <v>39</v>
      </c>
      <c r="D7" s="205"/>
      <c r="E7" s="205" t="s">
        <v>40</v>
      </c>
      <c r="F7" s="205"/>
      <c r="H7" s="51"/>
    </row>
    <row r="8" spans="1:16" x14ac:dyDescent="0.2">
      <c r="A8" s="204"/>
      <c r="B8" s="202"/>
      <c r="C8" s="52" t="s">
        <v>37</v>
      </c>
      <c r="D8" s="52" t="s">
        <v>38</v>
      </c>
      <c r="E8" s="52" t="s">
        <v>37</v>
      </c>
      <c r="F8" s="52" t="s">
        <v>38</v>
      </c>
      <c r="H8" s="53"/>
      <c r="I8" s="54"/>
      <c r="O8" s="55"/>
      <c r="P8" s="55"/>
    </row>
    <row r="9" spans="1:16" x14ac:dyDescent="0.2">
      <c r="A9" s="45" t="s">
        <v>49</v>
      </c>
      <c r="B9" s="56">
        <v>388</v>
      </c>
      <c r="C9" s="56">
        <v>-12</v>
      </c>
      <c r="D9" s="57">
        <v>-3</v>
      </c>
      <c r="E9" s="56">
        <v>-40</v>
      </c>
      <c r="F9" s="57">
        <v>-9.3457943925233646</v>
      </c>
      <c r="H9" s="58"/>
      <c r="I9" s="58"/>
    </row>
    <row r="10" spans="1:16" ht="13.5" x14ac:dyDescent="0.25">
      <c r="A10" s="45" t="s">
        <v>50</v>
      </c>
      <c r="B10" s="56">
        <v>134</v>
      </c>
      <c r="C10" s="56">
        <v>0</v>
      </c>
      <c r="D10" s="57">
        <v>0</v>
      </c>
      <c r="E10" s="56">
        <v>-14</v>
      </c>
      <c r="F10" s="57">
        <v>-9.4594594594594597</v>
      </c>
      <c r="H10" s="58"/>
      <c r="I10" s="58"/>
      <c r="J10" s="59"/>
    </row>
    <row r="11" spans="1:16" x14ac:dyDescent="0.2">
      <c r="A11" s="45" t="s">
        <v>51</v>
      </c>
      <c r="B11" s="56">
        <v>1656</v>
      </c>
      <c r="C11" s="56">
        <v>44</v>
      </c>
      <c r="D11" s="57">
        <v>2.7295285359801489</v>
      </c>
      <c r="E11" s="56">
        <v>-168</v>
      </c>
      <c r="F11" s="57">
        <v>-9.2105263157894726</v>
      </c>
      <c r="H11" s="58"/>
      <c r="I11" s="58"/>
    </row>
    <row r="12" spans="1:16" x14ac:dyDescent="0.2">
      <c r="A12" s="45" t="s">
        <v>52</v>
      </c>
      <c r="B12" s="56">
        <v>60</v>
      </c>
      <c r="C12" s="56">
        <v>-2</v>
      </c>
      <c r="D12" s="57">
        <v>-3.225806451612903</v>
      </c>
      <c r="E12" s="56">
        <v>-4</v>
      </c>
      <c r="F12" s="57">
        <v>-6.25</v>
      </c>
      <c r="H12" s="58"/>
      <c r="I12" s="58"/>
    </row>
    <row r="13" spans="1:16" x14ac:dyDescent="0.2">
      <c r="A13" s="45" t="s">
        <v>53</v>
      </c>
      <c r="B13" s="56">
        <v>237</v>
      </c>
      <c r="C13" s="56">
        <v>-3</v>
      </c>
      <c r="D13" s="57">
        <v>-1.25</v>
      </c>
      <c r="E13" s="56">
        <v>-8</v>
      </c>
      <c r="F13" s="57">
        <v>-3.2653061224489797</v>
      </c>
      <c r="H13" s="58"/>
      <c r="I13" s="58"/>
    </row>
    <row r="14" spans="1:16" x14ac:dyDescent="0.2">
      <c r="A14" s="45" t="s">
        <v>54</v>
      </c>
      <c r="B14" s="56">
        <v>82</v>
      </c>
      <c r="C14" s="56">
        <v>-2</v>
      </c>
      <c r="D14" s="57">
        <v>-2.3809523809523809</v>
      </c>
      <c r="E14" s="56">
        <v>-9</v>
      </c>
      <c r="F14" s="57">
        <v>-9.8901098901098905</v>
      </c>
      <c r="H14" s="58"/>
      <c r="I14" s="58"/>
    </row>
    <row r="15" spans="1:16" x14ac:dyDescent="0.2">
      <c r="A15" s="45" t="s">
        <v>55</v>
      </c>
      <c r="B15" s="56">
        <v>213</v>
      </c>
      <c r="C15" s="56">
        <v>1</v>
      </c>
      <c r="D15" s="57">
        <v>0.47169811320754718</v>
      </c>
      <c r="E15" s="56">
        <v>-22</v>
      </c>
      <c r="F15" s="57">
        <v>-9.3617021276595747</v>
      </c>
      <c r="H15" s="58"/>
      <c r="I15" s="58"/>
    </row>
    <row r="16" spans="1:16" x14ac:dyDescent="0.2">
      <c r="A16" s="45" t="s">
        <v>56</v>
      </c>
      <c r="B16" s="56">
        <v>2309</v>
      </c>
      <c r="C16" s="56">
        <v>24</v>
      </c>
      <c r="D16" s="57">
        <v>1.0503282275711159</v>
      </c>
      <c r="E16" s="56">
        <v>-243</v>
      </c>
      <c r="F16" s="57">
        <v>-9.5219435736677109</v>
      </c>
      <c r="H16" s="58"/>
      <c r="I16" s="58"/>
    </row>
    <row r="17" spans="1:11" x14ac:dyDescent="0.2">
      <c r="A17" s="45" t="s">
        <v>57</v>
      </c>
      <c r="B17" s="56">
        <v>538</v>
      </c>
      <c r="C17" s="56">
        <v>-10</v>
      </c>
      <c r="D17" s="57">
        <v>-1.824817518248175</v>
      </c>
      <c r="E17" s="56">
        <v>-55</v>
      </c>
      <c r="F17" s="57">
        <v>-9.2748735244519391</v>
      </c>
      <c r="H17" s="58"/>
      <c r="I17" s="58"/>
    </row>
    <row r="18" spans="1:11" x14ac:dyDescent="0.2">
      <c r="A18" s="45" t="s">
        <v>58</v>
      </c>
      <c r="B18" s="56">
        <v>1151</v>
      </c>
      <c r="C18" s="56">
        <v>-5</v>
      </c>
      <c r="D18" s="57">
        <v>-0.43252595155709345</v>
      </c>
      <c r="E18" s="56">
        <v>-138</v>
      </c>
      <c r="F18" s="57">
        <v>-10.705973622963539</v>
      </c>
      <c r="H18" s="58"/>
      <c r="I18" s="58"/>
    </row>
    <row r="19" spans="1:11" x14ac:dyDescent="0.2">
      <c r="A19" s="45" t="s">
        <v>59</v>
      </c>
      <c r="B19" s="56">
        <v>1219</v>
      </c>
      <c r="C19" s="56">
        <v>6</v>
      </c>
      <c r="D19" s="57">
        <v>0.49464138499587795</v>
      </c>
      <c r="E19" s="56">
        <v>-144</v>
      </c>
      <c r="F19" s="57">
        <v>-10.564930300807044</v>
      </c>
      <c r="H19" s="58"/>
      <c r="I19" s="58"/>
    </row>
    <row r="20" spans="1:11" x14ac:dyDescent="0.2">
      <c r="A20" s="45" t="s">
        <v>60</v>
      </c>
      <c r="B20" s="56">
        <v>714</v>
      </c>
      <c r="C20" s="56">
        <v>2</v>
      </c>
      <c r="D20" s="57">
        <v>0.2808988764044944</v>
      </c>
      <c r="E20" s="56">
        <v>-72</v>
      </c>
      <c r="F20" s="57">
        <v>-9.1603053435114496</v>
      </c>
      <c r="H20" s="58"/>
      <c r="I20" s="58"/>
    </row>
    <row r="21" spans="1:11" x14ac:dyDescent="0.2">
      <c r="A21" s="45" t="s">
        <v>61</v>
      </c>
      <c r="B21" s="56">
        <v>845</v>
      </c>
      <c r="C21" s="56">
        <v>10</v>
      </c>
      <c r="D21" s="57">
        <v>1.1976047904191618</v>
      </c>
      <c r="E21" s="56">
        <v>-71</v>
      </c>
      <c r="F21" s="57">
        <v>-7.751091703056769</v>
      </c>
      <c r="H21" s="58"/>
      <c r="I21" s="58"/>
    </row>
    <row r="22" spans="1:11" x14ac:dyDescent="0.2">
      <c r="A22" s="45" t="s">
        <v>62</v>
      </c>
      <c r="B22" s="56">
        <v>485</v>
      </c>
      <c r="C22" s="56">
        <v>11</v>
      </c>
      <c r="D22" s="57">
        <v>2.3206751054852321</v>
      </c>
      <c r="E22" s="56">
        <v>-43</v>
      </c>
      <c r="F22" s="57">
        <v>-8.1439393939393945</v>
      </c>
      <c r="H22" s="58"/>
      <c r="I22" s="58"/>
    </row>
    <row r="23" spans="1:11" x14ac:dyDescent="0.2">
      <c r="A23" s="45" t="s">
        <v>63</v>
      </c>
      <c r="B23" s="56">
        <v>109</v>
      </c>
      <c r="C23" s="56">
        <v>-1</v>
      </c>
      <c r="D23" s="57">
        <v>-0.90909090909090906</v>
      </c>
      <c r="E23" s="56">
        <v>-8</v>
      </c>
      <c r="F23" s="57">
        <v>-6.8376068376068382</v>
      </c>
      <c r="H23" s="58"/>
      <c r="I23" s="58"/>
    </row>
    <row r="24" spans="1:11" x14ac:dyDescent="0.2">
      <c r="A24" s="45" t="s">
        <v>64</v>
      </c>
      <c r="B24" s="56">
        <v>287</v>
      </c>
      <c r="C24" s="56">
        <v>6</v>
      </c>
      <c r="D24" s="57">
        <v>2.1352313167259789</v>
      </c>
      <c r="E24" s="56">
        <v>-24</v>
      </c>
      <c r="F24" s="57">
        <v>-7.7170418006430879</v>
      </c>
      <c r="H24" s="58"/>
      <c r="I24" s="58"/>
    </row>
    <row r="25" spans="1:11" x14ac:dyDescent="0.2">
      <c r="A25" s="45" t="s">
        <v>65</v>
      </c>
      <c r="B25" s="56">
        <v>210</v>
      </c>
      <c r="C25" s="56">
        <v>4</v>
      </c>
      <c r="D25" s="57">
        <v>1.9417475728155338</v>
      </c>
      <c r="E25" s="56">
        <v>-13</v>
      </c>
      <c r="F25" s="57">
        <v>-5.8295964125560538</v>
      </c>
      <c r="H25" s="58"/>
      <c r="I25" s="58"/>
    </row>
    <row r="26" spans="1:11" x14ac:dyDescent="0.2">
      <c r="A26" s="45" t="s">
        <v>66</v>
      </c>
      <c r="B26" s="56">
        <v>1687</v>
      </c>
      <c r="C26" s="56">
        <v>2</v>
      </c>
      <c r="D26" s="57">
        <v>0.11869436201780414</v>
      </c>
      <c r="E26" s="56">
        <v>-202</v>
      </c>
      <c r="F26" s="57">
        <v>-10.69348861831657</v>
      </c>
      <c r="H26" s="58"/>
      <c r="I26" s="58"/>
    </row>
    <row r="27" spans="1:11" x14ac:dyDescent="0.2">
      <c r="A27" s="45" t="s">
        <v>67</v>
      </c>
      <c r="B27" s="56">
        <v>787</v>
      </c>
      <c r="C27" s="56">
        <v>4</v>
      </c>
      <c r="D27" s="57">
        <v>0.51085568326947639</v>
      </c>
      <c r="E27" s="56">
        <v>-74</v>
      </c>
      <c r="F27" s="57">
        <v>-8.5946573751451805</v>
      </c>
      <c r="H27" s="58"/>
      <c r="I27" s="58"/>
      <c r="K27" s="60"/>
    </row>
    <row r="28" spans="1:11" x14ac:dyDescent="0.2">
      <c r="A28" s="45" t="s">
        <v>68</v>
      </c>
      <c r="B28" s="56">
        <v>1863</v>
      </c>
      <c r="C28" s="56">
        <v>19</v>
      </c>
      <c r="D28" s="57">
        <v>1.0303687635574839</v>
      </c>
      <c r="E28" s="56">
        <v>-153</v>
      </c>
      <c r="F28" s="57">
        <v>-7.5892857142857135</v>
      </c>
      <c r="H28" s="58"/>
      <c r="I28" s="58"/>
      <c r="K28" s="60"/>
    </row>
    <row r="29" spans="1:11" x14ac:dyDescent="0.2">
      <c r="A29" s="45" t="s">
        <v>69</v>
      </c>
      <c r="B29" s="56">
        <v>88</v>
      </c>
      <c r="C29" s="56">
        <v>-1</v>
      </c>
      <c r="D29" s="57">
        <v>-1.1235955056179776</v>
      </c>
      <c r="E29" s="56">
        <v>-15</v>
      </c>
      <c r="F29" s="57">
        <v>-14.563106796116504</v>
      </c>
      <c r="H29" s="58"/>
      <c r="I29" s="58"/>
      <c r="K29" s="60"/>
    </row>
    <row r="30" spans="1:11" x14ac:dyDescent="0.2">
      <c r="A30" s="45" t="s">
        <v>70</v>
      </c>
      <c r="B30" s="56">
        <v>259</v>
      </c>
      <c r="C30" s="56">
        <v>6</v>
      </c>
      <c r="D30" s="57">
        <v>2.3715415019762842</v>
      </c>
      <c r="E30" s="56">
        <v>-13</v>
      </c>
      <c r="F30" s="57">
        <v>-4.7794117647058822</v>
      </c>
      <c r="H30" s="58"/>
      <c r="I30" s="58"/>
      <c r="K30" s="60"/>
    </row>
    <row r="31" spans="1:11" x14ac:dyDescent="0.2">
      <c r="A31" s="45" t="s">
        <v>71</v>
      </c>
      <c r="B31" s="56">
        <v>1004</v>
      </c>
      <c r="C31" s="56">
        <v>8</v>
      </c>
      <c r="D31" s="57">
        <v>0.80321285140562237</v>
      </c>
      <c r="E31" s="56">
        <v>-64</v>
      </c>
      <c r="F31" s="57">
        <v>-5.9925093632958806</v>
      </c>
      <c r="H31" s="58"/>
      <c r="I31" s="58"/>
      <c r="K31" s="60"/>
    </row>
    <row r="32" spans="1:11" x14ac:dyDescent="0.2">
      <c r="A32" s="45" t="s">
        <v>72</v>
      </c>
      <c r="B32" s="56">
        <v>802</v>
      </c>
      <c r="C32" s="56">
        <v>7</v>
      </c>
      <c r="D32" s="57">
        <v>0.88050314465408808</v>
      </c>
      <c r="E32" s="56">
        <v>-107</v>
      </c>
      <c r="F32" s="57">
        <v>-11.771177117711771</v>
      </c>
      <c r="H32" s="58"/>
      <c r="I32" s="58"/>
    </row>
    <row r="33" spans="1:11" x14ac:dyDescent="0.2">
      <c r="A33" s="45" t="s">
        <v>73</v>
      </c>
      <c r="B33" s="56">
        <v>730</v>
      </c>
      <c r="C33" s="56">
        <v>-2</v>
      </c>
      <c r="D33" s="57">
        <v>-0.27322404371584702</v>
      </c>
      <c r="E33" s="56">
        <v>-96</v>
      </c>
      <c r="F33" s="57">
        <v>-11.622276029055691</v>
      </c>
      <c r="H33" s="58"/>
      <c r="I33" s="58"/>
    </row>
    <row r="34" spans="1:11" x14ac:dyDescent="0.2">
      <c r="A34" s="45" t="s">
        <v>74</v>
      </c>
      <c r="B34" s="56">
        <v>602</v>
      </c>
      <c r="C34" s="56">
        <v>5</v>
      </c>
      <c r="D34" s="57">
        <v>0.83752093802345051</v>
      </c>
      <c r="E34" s="56">
        <v>-32</v>
      </c>
      <c r="F34" s="57">
        <v>-5.0473186119873814</v>
      </c>
      <c r="H34" s="58"/>
      <c r="I34" s="58"/>
    </row>
    <row r="35" spans="1:11" x14ac:dyDescent="0.2">
      <c r="A35" s="45" t="s">
        <v>75</v>
      </c>
      <c r="B35" s="56">
        <v>167</v>
      </c>
      <c r="C35" s="56">
        <v>1</v>
      </c>
      <c r="D35" s="57">
        <v>0.60240963855421692</v>
      </c>
      <c r="E35" s="56">
        <v>-15</v>
      </c>
      <c r="F35" s="57">
        <v>-8.2417582417582409</v>
      </c>
      <c r="H35" s="58"/>
      <c r="I35" s="58"/>
    </row>
    <row r="36" spans="1:11" x14ac:dyDescent="0.2">
      <c r="A36" s="45" t="s">
        <v>76</v>
      </c>
      <c r="B36" s="56">
        <v>108</v>
      </c>
      <c r="C36" s="56">
        <v>-4</v>
      </c>
      <c r="D36" s="57">
        <v>-3.5714285714285712</v>
      </c>
      <c r="E36" s="56">
        <v>-15</v>
      </c>
      <c r="F36" s="57">
        <v>-12.195121951219512</v>
      </c>
      <c r="H36" s="58"/>
      <c r="I36" s="58"/>
    </row>
    <row r="37" spans="1:11" x14ac:dyDescent="0.2">
      <c r="A37" s="45" t="s">
        <v>77</v>
      </c>
      <c r="B37" s="56">
        <v>261</v>
      </c>
      <c r="C37" s="56">
        <v>5</v>
      </c>
      <c r="D37" s="57">
        <v>1.953125</v>
      </c>
      <c r="E37" s="56">
        <v>-42</v>
      </c>
      <c r="F37" s="57">
        <v>-13.861386138613863</v>
      </c>
      <c r="H37" s="58"/>
      <c r="I37" s="58"/>
    </row>
    <row r="38" spans="1:11" x14ac:dyDescent="0.2">
      <c r="A38" s="45" t="s">
        <v>78</v>
      </c>
      <c r="B38" s="56">
        <v>1405</v>
      </c>
      <c r="C38" s="56">
        <v>6</v>
      </c>
      <c r="D38" s="57">
        <v>0.42887776983559683</v>
      </c>
      <c r="E38" s="56">
        <v>-152</v>
      </c>
      <c r="F38" s="57">
        <v>-9.762363519588952</v>
      </c>
      <c r="H38" s="58"/>
      <c r="I38" s="58"/>
      <c r="J38" s="58"/>
    </row>
    <row r="39" spans="1:11" x14ac:dyDescent="0.2">
      <c r="A39" s="61" t="s">
        <v>35</v>
      </c>
      <c r="B39" s="62">
        <v>20400</v>
      </c>
      <c r="C39" s="62">
        <v>129</v>
      </c>
      <c r="D39" s="63">
        <v>0.63637709042474477</v>
      </c>
      <c r="E39" s="62">
        <v>-2056</v>
      </c>
      <c r="F39" s="63">
        <v>-9.1556822230138923</v>
      </c>
      <c r="H39" s="58"/>
      <c r="I39" s="67"/>
      <c r="K39" s="55"/>
    </row>
    <row r="40" spans="1:11" ht="13.5" x14ac:dyDescent="0.25">
      <c r="A40" s="59" t="s">
        <v>377</v>
      </c>
      <c r="B40" s="56">
        <v>107143</v>
      </c>
      <c r="C40" s="56">
        <v>325</v>
      </c>
      <c r="D40" s="57">
        <v>0.30425583703121201</v>
      </c>
      <c r="E40" s="56">
        <v>-12524</v>
      </c>
      <c r="F40" s="57">
        <v>-10.465709009167105</v>
      </c>
      <c r="H40" s="58"/>
      <c r="I40" s="58"/>
      <c r="K40" s="55"/>
    </row>
    <row r="41" spans="1:11" x14ac:dyDescent="0.2">
      <c r="A41" s="45" t="s">
        <v>309</v>
      </c>
      <c r="B41" s="56">
        <v>149188</v>
      </c>
      <c r="C41" s="56">
        <v>932</v>
      </c>
      <c r="D41" s="57">
        <v>0.62864234837038635</v>
      </c>
      <c r="E41" s="56">
        <v>-16892</v>
      </c>
      <c r="F41" s="57">
        <v>-10.171001926782273</v>
      </c>
      <c r="H41" s="58"/>
      <c r="I41" s="58"/>
    </row>
    <row r="42" spans="1:11" ht="13.5" thickBot="1" x14ac:dyDescent="0.25">
      <c r="A42" s="64" t="s">
        <v>36</v>
      </c>
      <c r="B42" s="65">
        <v>238880</v>
      </c>
      <c r="C42" s="65">
        <v>2860</v>
      </c>
      <c r="D42" s="66">
        <v>1.2117617151088891</v>
      </c>
      <c r="E42" s="65">
        <v>-25226</v>
      </c>
      <c r="F42" s="66">
        <v>-9.5514679711933859</v>
      </c>
      <c r="H42" s="58"/>
      <c r="I42" s="58"/>
    </row>
    <row r="43" spans="1:11" x14ac:dyDescent="0.2">
      <c r="A43" s="77" t="s">
        <v>379</v>
      </c>
    </row>
    <row r="45" spans="1:11" x14ac:dyDescent="0.2">
      <c r="H45" s="58"/>
    </row>
    <row r="62" spans="2:4" x14ac:dyDescent="0.2">
      <c r="B62" s="58"/>
      <c r="C62" s="58"/>
      <c r="D62" s="58"/>
    </row>
    <row r="63" spans="2:4" x14ac:dyDescent="0.2">
      <c r="B63" s="58"/>
      <c r="C63" s="58"/>
      <c r="D63" s="58"/>
    </row>
    <row r="64" spans="2:4" x14ac:dyDescent="0.2">
      <c r="B64" s="58"/>
      <c r="C64" s="58"/>
      <c r="D64" s="58"/>
    </row>
    <row r="65" spans="2:4" x14ac:dyDescent="0.2">
      <c r="B65" s="58"/>
      <c r="C65" s="58"/>
      <c r="D65" s="58"/>
    </row>
    <row r="66" spans="2:4" x14ac:dyDescent="0.2">
      <c r="B66" s="58"/>
      <c r="C66" s="58"/>
      <c r="D66" s="58"/>
    </row>
    <row r="67" spans="2:4" x14ac:dyDescent="0.2">
      <c r="B67" s="58"/>
      <c r="C67" s="58"/>
      <c r="D67" s="58"/>
    </row>
    <row r="69" spans="2:4" x14ac:dyDescent="0.2">
      <c r="B69" s="58"/>
      <c r="C69" s="58"/>
      <c r="D69" s="58"/>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M62"/>
  <sheetViews>
    <sheetView zoomScaleNormal="100" workbookViewId="0">
      <selection activeCell="A3" sqref="A3"/>
    </sheetView>
  </sheetViews>
  <sheetFormatPr baseColWidth="10" defaultColWidth="13.33203125" defaultRowHeight="12.75" x14ac:dyDescent="0.2"/>
  <cols>
    <col min="1" max="16384" width="13.33203125" style="144"/>
  </cols>
  <sheetData>
    <row r="1" spans="1:9" x14ac:dyDescent="0.2">
      <c r="A1" s="47" t="s">
        <v>34</v>
      </c>
      <c r="B1" s="45"/>
      <c r="C1" s="47" t="s">
        <v>91</v>
      </c>
      <c r="D1" s="45"/>
      <c r="E1" s="47" t="s">
        <v>47</v>
      </c>
      <c r="F1" s="45"/>
    </row>
    <row r="3" spans="1:9" x14ac:dyDescent="0.2">
      <c r="A3" s="23" t="s">
        <v>206</v>
      </c>
      <c r="B3" s="23"/>
      <c r="C3" s="23"/>
      <c r="D3" s="23"/>
      <c r="E3" s="23"/>
      <c r="F3" s="23"/>
      <c r="G3" s="23"/>
      <c r="H3" s="23"/>
      <c r="I3" s="23"/>
    </row>
    <row r="5" spans="1:9" x14ac:dyDescent="0.2">
      <c r="A5" s="46" t="str">
        <f>[1]Índex!B45</f>
        <v>Gràfic A1</v>
      </c>
      <c r="B5" s="46" t="str">
        <f>[1]Índex!A8</f>
        <v>2n trimestre 2020</v>
      </c>
    </row>
    <row r="6" spans="1:9" x14ac:dyDescent="0.2">
      <c r="A6" s="46" t="str">
        <f>[1]Índex!C45</f>
        <v>Taxa d'atur registral per sexe i grups d'edat. Baix Llobregat</v>
      </c>
      <c r="B6" s="45"/>
    </row>
    <row r="7" spans="1:9" x14ac:dyDescent="0.2">
      <c r="A7" s="46"/>
      <c r="B7" s="45"/>
    </row>
    <row r="9" spans="1:9" x14ac:dyDescent="0.2">
      <c r="H9" s="145"/>
    </row>
    <row r="32" spans="1:1" x14ac:dyDescent="0.2">
      <c r="A32" s="77" t="s">
        <v>379</v>
      </c>
    </row>
    <row r="33" spans="1:13" x14ac:dyDescent="0.2">
      <c r="F33" s="224"/>
      <c r="G33" s="224"/>
      <c r="H33" s="224"/>
    </row>
    <row r="34" spans="1:13" x14ac:dyDescent="0.2">
      <c r="A34" s="92"/>
      <c r="B34" s="95"/>
      <c r="C34" s="95"/>
      <c r="D34" s="92"/>
      <c r="E34" s="92"/>
      <c r="F34" s="95"/>
      <c r="G34" s="95"/>
      <c r="H34" s="95"/>
      <c r="I34" s="96"/>
      <c r="J34" s="96"/>
      <c r="K34" s="95"/>
      <c r="L34" s="135"/>
      <c r="M34" s="95"/>
    </row>
    <row r="35" spans="1:13" x14ac:dyDescent="0.2">
      <c r="A35" s="92"/>
      <c r="B35" s="95"/>
      <c r="C35" s="95"/>
      <c r="D35" s="92"/>
      <c r="E35" s="92"/>
      <c r="F35" s="95"/>
      <c r="G35" s="95"/>
      <c r="H35" s="95"/>
      <c r="I35" s="96"/>
      <c r="J35" s="96"/>
      <c r="K35" s="95"/>
      <c r="L35" s="135"/>
      <c r="M35" s="95"/>
    </row>
    <row r="36" spans="1:13" x14ac:dyDescent="0.2">
      <c r="A36" s="90"/>
      <c r="B36" s="91"/>
      <c r="C36" s="91"/>
      <c r="D36" s="91"/>
      <c r="E36" s="92"/>
      <c r="F36" s="225" t="s">
        <v>449</v>
      </c>
      <c r="G36" s="225"/>
      <c r="H36" s="225"/>
      <c r="I36" s="92" t="s">
        <v>416</v>
      </c>
      <c r="J36" s="92"/>
      <c r="K36" s="92"/>
      <c r="L36" s="92"/>
      <c r="M36" s="92"/>
    </row>
    <row r="37" spans="1:13" ht="25.5" x14ac:dyDescent="0.2">
      <c r="A37" s="90" t="s">
        <v>277</v>
      </c>
      <c r="B37" s="91" t="s">
        <v>129</v>
      </c>
      <c r="C37" s="91" t="s">
        <v>128</v>
      </c>
      <c r="D37" s="91"/>
      <c r="E37" s="92" t="s">
        <v>273</v>
      </c>
      <c r="F37" s="92" t="s">
        <v>127</v>
      </c>
      <c r="G37" s="92" t="s">
        <v>128</v>
      </c>
      <c r="H37" s="92" t="s">
        <v>365</v>
      </c>
      <c r="I37" s="92" t="s">
        <v>129</v>
      </c>
      <c r="J37" s="92" t="s">
        <v>128</v>
      </c>
      <c r="K37" s="92"/>
      <c r="L37" s="92"/>
      <c r="M37" s="92"/>
    </row>
    <row r="38" spans="1:13" x14ac:dyDescent="0.2">
      <c r="A38" s="92" t="s">
        <v>134</v>
      </c>
      <c r="B38" s="93">
        <f>F38/I38*100</f>
        <v>15.308538793703857</v>
      </c>
      <c r="C38" s="93">
        <f>G38/J38*100</f>
        <v>15.393626991565135</v>
      </c>
      <c r="D38" s="93">
        <f>H38/K38*100</f>
        <v>15.348648847654811</v>
      </c>
      <c r="E38" s="92" t="s">
        <v>134</v>
      </c>
      <c r="F38" s="95">
        <v>2198</v>
      </c>
      <c r="G38" s="95">
        <v>1971</v>
      </c>
      <c r="H38" s="95">
        <f>SUM(F38:G38)</f>
        <v>4169</v>
      </c>
      <c r="I38" s="95">
        <v>14358</v>
      </c>
      <c r="J38" s="95">
        <v>12804</v>
      </c>
      <c r="K38" s="95">
        <f>SUM(I38:J38)</f>
        <v>27162</v>
      </c>
      <c r="L38" s="92"/>
      <c r="M38" s="92"/>
    </row>
    <row r="39" spans="1:13" x14ac:dyDescent="0.2">
      <c r="A39" s="92" t="s">
        <v>135</v>
      </c>
      <c r="B39" s="93">
        <f>F39/I39*100</f>
        <v>11.260838053311142</v>
      </c>
      <c r="C39" s="93">
        <f>G39/J39*100</f>
        <v>13.888511401625308</v>
      </c>
      <c r="D39" s="93">
        <f t="shared" ref="D39:D42" si="0">H39/K39*100</f>
        <v>12.566512708316452</v>
      </c>
      <c r="E39" s="92" t="s">
        <v>135</v>
      </c>
      <c r="F39" s="95">
        <v>4195</v>
      </c>
      <c r="G39" s="95">
        <v>5110</v>
      </c>
      <c r="H39" s="95">
        <f t="shared" ref="H39:H42" si="1">SUM(F39:G39)</f>
        <v>9305</v>
      </c>
      <c r="I39" s="95">
        <v>37253</v>
      </c>
      <c r="J39" s="95">
        <v>36793</v>
      </c>
      <c r="K39" s="95">
        <f t="shared" ref="K39:K42" si="2">SUM(I39:J39)</f>
        <v>74046</v>
      </c>
      <c r="L39" s="92"/>
      <c r="M39" s="92"/>
    </row>
    <row r="40" spans="1:13" x14ac:dyDescent="0.2">
      <c r="A40" s="92" t="s">
        <v>136</v>
      </c>
      <c r="B40" s="93">
        <f>F40/I40*100</f>
        <v>7.949247369122153</v>
      </c>
      <c r="C40" s="93">
        <f t="shared" ref="C40:C41" si="3">G40/J40*100</f>
        <v>11.809863951840056</v>
      </c>
      <c r="D40" s="93">
        <f t="shared" si="0"/>
        <v>9.7827322404371593</v>
      </c>
      <c r="E40" s="92" t="s">
        <v>136</v>
      </c>
      <c r="F40" s="95">
        <v>4774</v>
      </c>
      <c r="G40" s="95">
        <v>6415</v>
      </c>
      <c r="H40" s="95">
        <f t="shared" si="1"/>
        <v>11189</v>
      </c>
      <c r="I40" s="95">
        <v>60056</v>
      </c>
      <c r="J40" s="95">
        <v>54319</v>
      </c>
      <c r="K40" s="95">
        <f t="shared" si="2"/>
        <v>114375</v>
      </c>
      <c r="L40" s="95"/>
      <c r="M40" s="92"/>
    </row>
    <row r="41" spans="1:13" x14ac:dyDescent="0.2">
      <c r="A41" s="92" t="s">
        <v>137</v>
      </c>
      <c r="B41" s="93">
        <f t="shared" ref="B41" si="4">F41/I41*100</f>
        <v>9.2802434162207526</v>
      </c>
      <c r="C41" s="93">
        <f t="shared" si="3"/>
        <v>12.593485673379426</v>
      </c>
      <c r="D41" s="93">
        <f t="shared" si="0"/>
        <v>10.875223317523512</v>
      </c>
      <c r="E41" s="92" t="s">
        <v>137</v>
      </c>
      <c r="F41" s="95">
        <v>5307</v>
      </c>
      <c r="G41" s="95">
        <v>6685</v>
      </c>
      <c r="H41" s="95">
        <f t="shared" si="1"/>
        <v>11992</v>
      </c>
      <c r="I41" s="95">
        <v>57186</v>
      </c>
      <c r="J41" s="95">
        <v>53083</v>
      </c>
      <c r="K41" s="95">
        <f t="shared" si="2"/>
        <v>110269</v>
      </c>
      <c r="L41" s="95"/>
      <c r="M41" s="92"/>
    </row>
    <row r="42" spans="1:13" x14ac:dyDescent="0.2">
      <c r="A42" s="92" t="s">
        <v>138</v>
      </c>
      <c r="B42" s="93">
        <f>F42/I42*100</f>
        <v>15.624231242312423</v>
      </c>
      <c r="C42" s="93">
        <f>G42/J42*100</f>
        <v>24.594153245173064</v>
      </c>
      <c r="D42" s="93">
        <f t="shared" si="0"/>
        <v>20.018509513576259</v>
      </c>
      <c r="E42" s="92" t="s">
        <v>138</v>
      </c>
      <c r="F42" s="95">
        <v>5081</v>
      </c>
      <c r="G42" s="95">
        <v>7681</v>
      </c>
      <c r="H42" s="95">
        <f t="shared" si="1"/>
        <v>12762</v>
      </c>
      <c r="I42" s="95">
        <v>32520</v>
      </c>
      <c r="J42" s="95">
        <v>31231</v>
      </c>
      <c r="K42" s="95">
        <f t="shared" si="2"/>
        <v>63751</v>
      </c>
      <c r="L42" s="95"/>
      <c r="M42" s="92"/>
    </row>
    <row r="43" spans="1:13" x14ac:dyDescent="0.2">
      <c r="A43" s="90"/>
      <c r="B43" s="91"/>
      <c r="C43" s="91"/>
      <c r="D43" s="91"/>
      <c r="E43" s="92"/>
      <c r="F43" s="95"/>
      <c r="G43" s="95"/>
      <c r="H43" s="95">
        <f>SUM(H38:H42)</f>
        <v>49417</v>
      </c>
      <c r="I43" s="95">
        <f>SUM(I38:I42)</f>
        <v>201373</v>
      </c>
      <c r="J43" s="95">
        <f>SUM(J38:J42)</f>
        <v>188230</v>
      </c>
      <c r="K43" s="95">
        <f>SUM(K38:K42)</f>
        <v>389603</v>
      </c>
      <c r="L43" s="95"/>
      <c r="M43" s="92"/>
    </row>
    <row r="44" spans="1:13" x14ac:dyDescent="0.2">
      <c r="A44" s="92"/>
      <c r="B44" s="95"/>
      <c r="C44" s="95"/>
      <c r="D44" s="95"/>
      <c r="E44" s="92"/>
      <c r="F44" s="95"/>
      <c r="G44" s="95"/>
      <c r="H44" s="92"/>
      <c r="I44" s="92"/>
      <c r="J44" s="92"/>
      <c r="K44" s="95"/>
      <c r="L44" s="95"/>
      <c r="M44" s="92"/>
    </row>
    <row r="45" spans="1:13" x14ac:dyDescent="0.2">
      <c r="A45" s="92"/>
      <c r="B45" s="95"/>
      <c r="C45" s="95"/>
      <c r="D45" s="95"/>
      <c r="E45" s="92"/>
      <c r="F45" s="95"/>
      <c r="G45" s="95"/>
      <c r="H45" s="92"/>
      <c r="I45" s="92"/>
      <c r="J45" s="92"/>
      <c r="K45" s="95"/>
      <c r="L45" s="92"/>
      <c r="M45" s="92"/>
    </row>
    <row r="46" spans="1:13" x14ac:dyDescent="0.2">
      <c r="A46" s="92"/>
      <c r="B46" s="95"/>
      <c r="C46" s="95"/>
      <c r="D46" s="95"/>
      <c r="E46" s="92"/>
      <c r="F46" s="95"/>
      <c r="G46" s="95"/>
      <c r="H46" s="92"/>
      <c r="I46" s="92"/>
      <c r="J46" s="92"/>
      <c r="K46" s="95"/>
      <c r="L46" s="92"/>
      <c r="M46" s="92"/>
    </row>
    <row r="47" spans="1:13" x14ac:dyDescent="0.2">
      <c r="B47" s="146"/>
      <c r="C47" s="146"/>
      <c r="D47" s="146"/>
    </row>
    <row r="48" spans="1:13" x14ac:dyDescent="0.2">
      <c r="B48" s="146"/>
      <c r="C48" s="146"/>
      <c r="D48" s="146"/>
    </row>
    <row r="51" spans="6:6" x14ac:dyDescent="0.2">
      <c r="F51" s="146"/>
    </row>
    <row r="57" spans="6:6" x14ac:dyDescent="0.2">
      <c r="F57" s="146"/>
    </row>
    <row r="62" spans="6:6" x14ac:dyDescent="0.2">
      <c r="F62" s="146"/>
    </row>
  </sheetData>
  <mergeCells count="2">
    <mergeCell ref="F33:H33"/>
    <mergeCell ref="F36:H36"/>
  </mergeCells>
  <phoneticPr fontId="12" type="noConversion"/>
  <hyperlinks>
    <hyperlink ref="A1" location="Índex!A1" display="TORNAR A L'ÍNDEX" xr:uid="{DCC038C2-3B36-4FDF-9E5D-BC4EA41931F8}"/>
    <hyperlink ref="C1" location="TaulaA1!A1" display="TAULA ANTERIOR" xr:uid="{66556905-C7D0-4207-8FE8-A9E3C8A4CAFF}"/>
    <hyperlink ref="E1" location="GràficA2!A1" display="TAULA SEGÜENT" xr:uid="{AA67A3D6-5384-419D-AB44-04819DEFE07A}"/>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election activeCell="A3" sqref="A3"/>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3" spans="1:9" x14ac:dyDescent="0.2">
      <c r="A3" s="23" t="s">
        <v>206</v>
      </c>
      <c r="B3" s="23"/>
      <c r="C3" s="23"/>
      <c r="D3" s="23"/>
      <c r="E3" s="23"/>
      <c r="F3" s="23"/>
      <c r="G3" s="23"/>
      <c r="H3" s="23"/>
      <c r="I3" s="23"/>
    </row>
    <row r="5" spans="1:9" x14ac:dyDescent="0.2">
      <c r="A5" s="49" t="str">
        <f>Índex!B46</f>
        <v>Gràfic A2</v>
      </c>
      <c r="B5" s="49" t="str">
        <f>Índex!A8</f>
        <v>2n trimestre 2020</v>
      </c>
    </row>
    <row r="6" spans="1:9" x14ac:dyDescent="0.2">
      <c r="A6" s="49" t="str">
        <f>Índex!C46</f>
        <v>Variació trimestral de l'atur registrat per sexe i grups d'edat. Baix Llobregat</v>
      </c>
      <c r="B6" s="45"/>
    </row>
    <row r="7" spans="1:9" x14ac:dyDescent="0.2">
      <c r="A7" s="49"/>
      <c r="B7" s="45"/>
    </row>
    <row r="9" spans="1:9" x14ac:dyDescent="0.2">
      <c r="H9" s="89"/>
    </row>
    <row r="32" spans="1:1" x14ac:dyDescent="0.2">
      <c r="A32" s="77" t="s">
        <v>379</v>
      </c>
    </row>
    <row r="34" spans="1:9" ht="25.5" x14ac:dyDescent="0.2">
      <c r="A34" s="90" t="s">
        <v>277</v>
      </c>
      <c r="B34" s="91" t="s">
        <v>129</v>
      </c>
      <c r="C34" s="91" t="s">
        <v>128</v>
      </c>
      <c r="D34" s="91"/>
      <c r="E34" s="92"/>
      <c r="F34" s="92"/>
      <c r="G34" s="92"/>
    </row>
    <row r="35" spans="1:9" x14ac:dyDescent="0.2">
      <c r="A35" s="92" t="s">
        <v>134</v>
      </c>
      <c r="B35" s="93">
        <f>(B42-B49)/B49*100</f>
        <v>24.815445769449177</v>
      </c>
      <c r="C35" s="93">
        <f t="shared" ref="B35:C39" si="0">(C42-C49)/C49*100</f>
        <v>29.927488464073832</v>
      </c>
      <c r="D35" s="96"/>
      <c r="E35" s="92"/>
      <c r="F35" s="92"/>
      <c r="G35" s="92"/>
    </row>
    <row r="36" spans="1:9" x14ac:dyDescent="0.2">
      <c r="A36" s="92" t="s">
        <v>135</v>
      </c>
      <c r="B36" s="93">
        <f t="shared" si="0"/>
        <v>26.127480457005415</v>
      </c>
      <c r="C36" s="93">
        <f t="shared" si="0"/>
        <v>25.337257787588914</v>
      </c>
      <c r="D36" s="96"/>
      <c r="E36" s="92"/>
      <c r="F36" s="92"/>
      <c r="G36" s="92"/>
    </row>
    <row r="37" spans="1:9" x14ac:dyDescent="0.2">
      <c r="A37" s="92" t="s">
        <v>136</v>
      </c>
      <c r="B37" s="93">
        <f>(B44-B51)/B51*100</f>
        <v>19.649122807017545</v>
      </c>
      <c r="C37" s="93">
        <f>(C44-C51)/C51*100</f>
        <v>20.356472795497186</v>
      </c>
      <c r="D37" s="96"/>
      <c r="E37" s="92"/>
      <c r="F37" s="92"/>
      <c r="G37" s="92"/>
    </row>
    <row r="38" spans="1:9" x14ac:dyDescent="0.2">
      <c r="A38" s="92" t="s">
        <v>137</v>
      </c>
      <c r="B38" s="93">
        <f t="shared" si="0"/>
        <v>15.09433962264151</v>
      </c>
      <c r="C38" s="93">
        <f t="shared" si="0"/>
        <v>15.59744077468442</v>
      </c>
      <c r="D38" s="96"/>
      <c r="E38" s="92"/>
      <c r="F38" s="92"/>
      <c r="G38" s="101"/>
    </row>
    <row r="39" spans="1:9" x14ac:dyDescent="0.2">
      <c r="A39" s="92" t="s">
        <v>138</v>
      </c>
      <c r="B39" s="93">
        <f t="shared" si="0"/>
        <v>6.8559411146161935</v>
      </c>
      <c r="C39" s="93">
        <f t="shared" si="0"/>
        <v>4.489185144878248</v>
      </c>
      <c r="D39" s="96"/>
      <c r="E39" s="92"/>
      <c r="F39" s="92"/>
      <c r="G39" s="92"/>
    </row>
    <row r="40" spans="1:9" x14ac:dyDescent="0.2">
      <c r="A40" s="92"/>
      <c r="B40" s="95"/>
      <c r="C40" s="95"/>
      <c r="D40" s="92"/>
      <c r="E40" s="92"/>
      <c r="F40" s="92"/>
      <c r="G40" s="92"/>
    </row>
    <row r="41" spans="1:9" ht="25.5" x14ac:dyDescent="0.2">
      <c r="A41" s="90" t="s">
        <v>118</v>
      </c>
      <c r="B41" s="91" t="s">
        <v>129</v>
      </c>
      <c r="C41" s="91" t="s">
        <v>128</v>
      </c>
      <c r="D41" s="91" t="s">
        <v>133</v>
      </c>
      <c r="E41" s="92"/>
      <c r="F41" s="92"/>
      <c r="G41" s="92"/>
    </row>
    <row r="42" spans="1:9" x14ac:dyDescent="0.2">
      <c r="A42" s="92" t="s">
        <v>134</v>
      </c>
      <c r="B42" s="95">
        <v>2198</v>
      </c>
      <c r="C42" s="95">
        <v>1971</v>
      </c>
      <c r="D42" s="95">
        <f>B42+C42</f>
        <v>4169</v>
      </c>
      <c r="E42" s="95"/>
      <c r="F42" s="92"/>
      <c r="G42" s="92"/>
    </row>
    <row r="43" spans="1:9" ht="12.75" customHeight="1" x14ac:dyDescent="0.2">
      <c r="A43" s="92" t="s">
        <v>135</v>
      </c>
      <c r="B43" s="95">
        <v>4195</v>
      </c>
      <c r="C43" s="95">
        <v>5110</v>
      </c>
      <c r="D43" s="95">
        <f>B43+C43</f>
        <v>9305</v>
      </c>
      <c r="E43" s="95"/>
      <c r="F43" s="92"/>
      <c r="G43" s="92"/>
    </row>
    <row r="44" spans="1:9" x14ac:dyDescent="0.2">
      <c r="A44" s="92" t="s">
        <v>136</v>
      </c>
      <c r="B44" s="95">
        <v>4774</v>
      </c>
      <c r="C44" s="95">
        <v>6415</v>
      </c>
      <c r="D44" s="95">
        <f>B44+C44</f>
        <v>11189</v>
      </c>
      <c r="E44" s="95"/>
      <c r="F44" s="92"/>
      <c r="G44" s="92"/>
    </row>
    <row r="45" spans="1:9" x14ac:dyDescent="0.2">
      <c r="A45" s="92" t="s">
        <v>137</v>
      </c>
      <c r="B45" s="95">
        <v>5307</v>
      </c>
      <c r="C45" s="95">
        <v>6685</v>
      </c>
      <c r="D45" s="95">
        <f>B45+C45</f>
        <v>11992</v>
      </c>
      <c r="E45" s="95"/>
      <c r="F45" s="92"/>
      <c r="G45" s="92"/>
    </row>
    <row r="46" spans="1:9" x14ac:dyDescent="0.2">
      <c r="A46" s="92" t="s">
        <v>138</v>
      </c>
      <c r="B46" s="95">
        <v>5081</v>
      </c>
      <c r="C46" s="95">
        <v>7681</v>
      </c>
      <c r="D46" s="95">
        <f>B46+C46</f>
        <v>12762</v>
      </c>
      <c r="E46" s="95"/>
      <c r="F46" s="92"/>
      <c r="G46" s="92"/>
    </row>
    <row r="47" spans="1:9" x14ac:dyDescent="0.2">
      <c r="A47" s="92"/>
      <c r="B47" s="95">
        <f>SUM(B42:B46)</f>
        <v>21555</v>
      </c>
      <c r="C47" s="95">
        <f>SUM(C42:C46)</f>
        <v>27862</v>
      </c>
      <c r="D47" s="95">
        <f>SUM(D42:D46)</f>
        <v>49417</v>
      </c>
      <c r="E47" s="92"/>
      <c r="F47" s="92"/>
      <c r="G47" s="92"/>
    </row>
    <row r="48" spans="1:9" ht="25.5" x14ac:dyDescent="0.2">
      <c r="A48" s="90" t="s">
        <v>41</v>
      </c>
      <c r="B48" s="91" t="s">
        <v>129</v>
      </c>
      <c r="C48" s="91" t="s">
        <v>128</v>
      </c>
      <c r="D48" s="91" t="s">
        <v>133</v>
      </c>
      <c r="E48" s="92"/>
      <c r="F48" s="92"/>
      <c r="G48" s="92"/>
      <c r="I48" s="97"/>
    </row>
    <row r="49" spans="1:9" x14ac:dyDescent="0.2">
      <c r="A49" s="92" t="s">
        <v>134</v>
      </c>
      <c r="B49" s="95">
        <v>1761</v>
      </c>
      <c r="C49" s="95">
        <v>1517</v>
      </c>
      <c r="D49" s="95">
        <f>B49+C49</f>
        <v>3278</v>
      </c>
      <c r="E49" s="95"/>
      <c r="F49" s="92"/>
      <c r="G49" s="92"/>
      <c r="I49" s="97"/>
    </row>
    <row r="50" spans="1:9" x14ac:dyDescent="0.2">
      <c r="A50" s="92" t="s">
        <v>135</v>
      </c>
      <c r="B50" s="95">
        <v>3326</v>
      </c>
      <c r="C50" s="95">
        <v>4077</v>
      </c>
      <c r="D50" s="95">
        <f>B50+C50</f>
        <v>7403</v>
      </c>
      <c r="E50" s="92"/>
      <c r="F50" s="92"/>
      <c r="G50" s="92"/>
      <c r="I50" s="97"/>
    </row>
    <row r="51" spans="1:9" x14ac:dyDescent="0.2">
      <c r="A51" s="92" t="s">
        <v>136</v>
      </c>
      <c r="B51" s="95">
        <v>3990</v>
      </c>
      <c r="C51" s="95">
        <v>5330</v>
      </c>
      <c r="D51" s="95">
        <f>B51+C51</f>
        <v>9320</v>
      </c>
      <c r="E51" s="92"/>
      <c r="F51" s="92"/>
      <c r="G51" s="92"/>
      <c r="I51" s="97"/>
    </row>
    <row r="52" spans="1:9" x14ac:dyDescent="0.2">
      <c r="A52" s="92" t="s">
        <v>137</v>
      </c>
      <c r="B52" s="95">
        <v>4611</v>
      </c>
      <c r="C52" s="95">
        <v>5783</v>
      </c>
      <c r="D52" s="95">
        <f>B52+C52</f>
        <v>10394</v>
      </c>
      <c r="E52" s="92"/>
      <c r="F52" s="92"/>
      <c r="G52" s="95"/>
      <c r="I52" s="97"/>
    </row>
    <row r="53" spans="1:9" x14ac:dyDescent="0.2">
      <c r="A53" s="92" t="s">
        <v>138</v>
      </c>
      <c r="B53" s="95">
        <v>4755</v>
      </c>
      <c r="C53" s="95">
        <v>7351</v>
      </c>
      <c r="D53" s="95">
        <f>B53+C53</f>
        <v>12106</v>
      </c>
      <c r="E53" s="92"/>
      <c r="F53" s="92"/>
      <c r="G53" s="92"/>
    </row>
    <row r="54" spans="1:9" x14ac:dyDescent="0.2">
      <c r="A54" s="92"/>
      <c r="B54" s="95"/>
      <c r="C54" s="95"/>
      <c r="D54" s="95"/>
      <c r="E54" s="92"/>
      <c r="F54" s="92"/>
      <c r="G54" s="92"/>
    </row>
    <row r="55" spans="1:9" x14ac:dyDescent="0.2">
      <c r="A55" s="92"/>
      <c r="B55" s="95"/>
      <c r="C55" s="95"/>
      <c r="D55" s="92"/>
      <c r="E55" s="92"/>
      <c r="F55" s="92"/>
      <c r="G55" s="92"/>
    </row>
    <row r="56" spans="1:9" x14ac:dyDescent="0.2">
      <c r="A56" s="92"/>
      <c r="B56" s="95"/>
      <c r="C56" s="95"/>
      <c r="D56" s="95"/>
      <c r="E56" s="92"/>
      <c r="F56" s="92"/>
      <c r="G56" s="92"/>
    </row>
    <row r="57" spans="1:9" x14ac:dyDescent="0.2">
      <c r="A57" s="92"/>
      <c r="B57" s="92"/>
      <c r="C57" s="95"/>
      <c r="D57" s="92"/>
      <c r="E57" s="92"/>
      <c r="F57" s="92"/>
      <c r="G57" s="92"/>
    </row>
    <row r="58" spans="1:9" x14ac:dyDescent="0.2">
      <c r="C58" s="97"/>
    </row>
    <row r="59" spans="1:9" x14ac:dyDescent="0.2">
      <c r="C59" s="97"/>
    </row>
    <row r="60" spans="1:9" x14ac:dyDescent="0.2">
      <c r="C60" s="97"/>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9"/>
  <sheetViews>
    <sheetView zoomScaleNormal="100" workbookViewId="0">
      <selection activeCell="A3" sqref="A3"/>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3" spans="1:9" x14ac:dyDescent="0.2">
      <c r="A3" s="23" t="s">
        <v>206</v>
      </c>
      <c r="B3" s="23"/>
      <c r="C3" s="23"/>
      <c r="D3" s="23"/>
      <c r="E3" s="23"/>
      <c r="F3" s="23"/>
      <c r="G3" s="23"/>
      <c r="H3" s="23"/>
      <c r="I3" s="23"/>
    </row>
    <row r="5" spans="1:9" x14ac:dyDescent="0.2">
      <c r="A5" s="49" t="str">
        <f>Índex!B47</f>
        <v>Gràfic A3</v>
      </c>
      <c r="B5" s="49" t="str">
        <f>Índex!A8</f>
        <v>2n trimestre 2020</v>
      </c>
    </row>
    <row r="6" spans="1:9" x14ac:dyDescent="0.2">
      <c r="A6" s="49" t="str">
        <f>Índex!C47</f>
        <v>Variació anual de l'atur registrat per sexe i grups d'edat. Baix Llobregat</v>
      </c>
      <c r="B6" s="45"/>
    </row>
    <row r="7" spans="1:9" x14ac:dyDescent="0.2">
      <c r="A7" s="49"/>
      <c r="B7" s="45"/>
    </row>
    <row r="9" spans="1:9" x14ac:dyDescent="0.2">
      <c r="H9" s="89"/>
    </row>
    <row r="32" spans="1:1" x14ac:dyDescent="0.2">
      <c r="A32" s="77" t="s">
        <v>379</v>
      </c>
    </row>
    <row r="34" spans="1:14" ht="25.5" x14ac:dyDescent="0.2">
      <c r="A34" s="90" t="s">
        <v>277</v>
      </c>
      <c r="B34" s="91" t="s">
        <v>129</v>
      </c>
      <c r="C34" s="91" t="s">
        <v>128</v>
      </c>
      <c r="D34" s="91"/>
      <c r="E34" s="92"/>
      <c r="F34" s="92"/>
      <c r="G34" s="92"/>
      <c r="H34" s="92"/>
    </row>
    <row r="35" spans="1:14" x14ac:dyDescent="0.2">
      <c r="A35" s="92" t="s">
        <v>134</v>
      </c>
      <c r="B35" s="93">
        <f t="shared" ref="B35:C39" si="0">(B42-B49)/B49*100</f>
        <v>49.219280380176514</v>
      </c>
      <c r="C35" s="93">
        <f t="shared" si="0"/>
        <v>55.687203791469194</v>
      </c>
      <c r="D35" s="96"/>
      <c r="E35" s="92"/>
      <c r="F35" s="92"/>
      <c r="G35" s="92"/>
      <c r="H35" s="92"/>
    </row>
    <row r="36" spans="1:14" x14ac:dyDescent="0.2">
      <c r="A36" s="92" t="s">
        <v>135</v>
      </c>
      <c r="B36" s="93">
        <f t="shared" si="0"/>
        <v>74.428274428274435</v>
      </c>
      <c r="C36" s="93">
        <f t="shared" si="0"/>
        <v>54.240869302746752</v>
      </c>
      <c r="D36" s="96"/>
      <c r="E36" s="92"/>
      <c r="F36" s="92"/>
      <c r="G36" s="92"/>
      <c r="H36" s="92"/>
    </row>
    <row r="37" spans="1:14" x14ac:dyDescent="0.2">
      <c r="A37" s="92" t="s">
        <v>136</v>
      </c>
      <c r="B37" s="93">
        <f t="shared" si="0"/>
        <v>51.700031776294885</v>
      </c>
      <c r="C37" s="93">
        <f t="shared" si="0"/>
        <v>34.599244649601339</v>
      </c>
      <c r="D37" s="96"/>
      <c r="E37" s="92"/>
      <c r="F37" s="92"/>
      <c r="G37" s="92"/>
      <c r="H37" s="92"/>
    </row>
    <row r="38" spans="1:14" x14ac:dyDescent="0.2">
      <c r="A38" s="92" t="s">
        <v>137</v>
      </c>
      <c r="B38" s="93">
        <f t="shared" si="0"/>
        <v>37.025561580170411</v>
      </c>
      <c r="C38" s="93">
        <f t="shared" si="0"/>
        <v>23.567467652495381</v>
      </c>
      <c r="D38" s="96"/>
      <c r="E38" s="92"/>
      <c r="F38" s="92"/>
      <c r="G38" s="101"/>
      <c r="H38" s="92"/>
    </row>
    <row r="39" spans="1:14" x14ac:dyDescent="0.2">
      <c r="A39" s="92" t="s">
        <v>138</v>
      </c>
      <c r="B39" s="93">
        <f t="shared" si="0"/>
        <v>18.025551684088271</v>
      </c>
      <c r="C39" s="93">
        <f t="shared" si="0"/>
        <v>8.259337561663143</v>
      </c>
      <c r="D39" s="96"/>
      <c r="E39" s="92"/>
      <c r="F39" s="92"/>
      <c r="G39" s="92"/>
      <c r="H39" s="92"/>
    </row>
    <row r="40" spans="1:14" x14ac:dyDescent="0.2">
      <c r="A40" s="92"/>
      <c r="B40" s="95"/>
      <c r="C40" s="95"/>
      <c r="D40" s="92"/>
      <c r="E40" s="92"/>
      <c r="F40" s="92"/>
      <c r="G40" s="92"/>
      <c r="H40" s="92"/>
    </row>
    <row r="41" spans="1:14" ht="25.5" x14ac:dyDescent="0.2">
      <c r="A41" s="90" t="s">
        <v>118</v>
      </c>
      <c r="B41" s="91" t="s">
        <v>129</v>
      </c>
      <c r="C41" s="91" t="s">
        <v>128</v>
      </c>
      <c r="D41" s="91" t="s">
        <v>133</v>
      </c>
      <c r="E41" s="92"/>
      <c r="F41" s="92"/>
      <c r="G41" s="92"/>
      <c r="H41" s="92"/>
    </row>
    <row r="42" spans="1:14" x14ac:dyDescent="0.2">
      <c r="A42" s="92" t="s">
        <v>134</v>
      </c>
      <c r="B42" s="95">
        <v>2198</v>
      </c>
      <c r="C42" s="95">
        <v>1971</v>
      </c>
      <c r="D42" s="95">
        <f>B42+C42</f>
        <v>4169</v>
      </c>
      <c r="E42" s="95"/>
      <c r="F42" s="92"/>
      <c r="G42" s="92"/>
      <c r="H42" s="92"/>
    </row>
    <row r="43" spans="1:14" x14ac:dyDescent="0.2">
      <c r="A43" s="92" t="s">
        <v>135</v>
      </c>
      <c r="B43" s="95">
        <v>4195</v>
      </c>
      <c r="C43" s="95">
        <v>5110</v>
      </c>
      <c r="D43" s="95">
        <f>B43+C43</f>
        <v>9305</v>
      </c>
      <c r="E43" s="95"/>
      <c r="F43" s="92"/>
      <c r="G43" s="92"/>
      <c r="H43" s="92"/>
    </row>
    <row r="44" spans="1:14" x14ac:dyDescent="0.2">
      <c r="A44" s="92" t="s">
        <v>136</v>
      </c>
      <c r="B44" s="95">
        <v>4774</v>
      </c>
      <c r="C44" s="95">
        <v>6415</v>
      </c>
      <c r="D44" s="95">
        <f>B44+C44</f>
        <v>11189</v>
      </c>
      <c r="E44" s="95"/>
      <c r="F44" s="92"/>
      <c r="G44" s="95"/>
      <c r="H44" s="95"/>
    </row>
    <row r="45" spans="1:14" x14ac:dyDescent="0.2">
      <c r="A45" s="92" t="s">
        <v>137</v>
      </c>
      <c r="B45" s="95">
        <v>5307</v>
      </c>
      <c r="C45" s="95">
        <v>6685</v>
      </c>
      <c r="D45" s="95">
        <f>B45+C45</f>
        <v>11992</v>
      </c>
      <c r="E45" s="95"/>
      <c r="F45" s="92"/>
      <c r="G45" s="95"/>
      <c r="H45" s="95"/>
      <c r="L45" s="97"/>
      <c r="M45" s="97"/>
      <c r="N45" s="97"/>
    </row>
    <row r="46" spans="1:14" x14ac:dyDescent="0.2">
      <c r="A46" s="92" t="s">
        <v>138</v>
      </c>
      <c r="B46" s="95">
        <v>5081</v>
      </c>
      <c r="C46" s="95">
        <v>7681</v>
      </c>
      <c r="D46" s="95">
        <f>B46+C46</f>
        <v>12762</v>
      </c>
      <c r="E46" s="95"/>
      <c r="F46" s="92"/>
      <c r="G46" s="92"/>
      <c r="H46" s="92"/>
    </row>
    <row r="47" spans="1:14" x14ac:dyDescent="0.2">
      <c r="A47" s="92"/>
      <c r="B47" s="95"/>
      <c r="C47" s="95"/>
      <c r="D47" s="95"/>
      <c r="E47" s="92"/>
      <c r="F47" s="92"/>
      <c r="G47" s="92"/>
      <c r="H47" s="92"/>
    </row>
    <row r="48" spans="1:14" ht="38.25" x14ac:dyDescent="0.2">
      <c r="A48" s="90" t="s">
        <v>264</v>
      </c>
      <c r="B48" s="91" t="s">
        <v>129</v>
      </c>
      <c r="C48" s="91" t="s">
        <v>128</v>
      </c>
      <c r="D48" s="91" t="s">
        <v>133</v>
      </c>
      <c r="E48" s="92"/>
      <c r="F48" s="92"/>
      <c r="G48" s="92"/>
      <c r="H48" s="92"/>
    </row>
    <row r="49" spans="1:8" x14ac:dyDescent="0.2">
      <c r="A49" s="92" t="s">
        <v>134</v>
      </c>
      <c r="B49" s="95">
        <v>1473</v>
      </c>
      <c r="C49" s="95">
        <v>1266</v>
      </c>
      <c r="D49" s="95">
        <f>B49+C49</f>
        <v>2739</v>
      </c>
      <c r="E49" s="95"/>
      <c r="F49" s="92"/>
      <c r="G49" s="92"/>
      <c r="H49" s="92"/>
    </row>
    <row r="50" spans="1:8" x14ac:dyDescent="0.2">
      <c r="A50" s="92" t="s">
        <v>135</v>
      </c>
      <c r="B50" s="95">
        <v>2405</v>
      </c>
      <c r="C50" s="95">
        <v>3313</v>
      </c>
      <c r="D50" s="95">
        <f>B50+C50</f>
        <v>5718</v>
      </c>
      <c r="E50" s="92"/>
      <c r="F50" s="92"/>
      <c r="G50" s="92"/>
      <c r="H50" s="92"/>
    </row>
    <row r="51" spans="1:8" x14ac:dyDescent="0.2">
      <c r="A51" s="92" t="s">
        <v>136</v>
      </c>
      <c r="B51" s="95">
        <v>3147</v>
      </c>
      <c r="C51" s="95">
        <v>4766</v>
      </c>
      <c r="D51" s="95">
        <f>B51+C51</f>
        <v>7913</v>
      </c>
      <c r="E51" s="92"/>
      <c r="F51" s="92"/>
      <c r="G51" s="92"/>
      <c r="H51" s="92"/>
    </row>
    <row r="52" spans="1:8" x14ac:dyDescent="0.2">
      <c r="A52" s="92" t="s">
        <v>137</v>
      </c>
      <c r="B52" s="95">
        <v>3873</v>
      </c>
      <c r="C52" s="95">
        <v>5410</v>
      </c>
      <c r="D52" s="95">
        <f>B52+C52</f>
        <v>9283</v>
      </c>
      <c r="E52" s="92"/>
      <c r="F52" s="92"/>
      <c r="G52" s="92"/>
      <c r="H52" s="92"/>
    </row>
    <row r="53" spans="1:8" x14ac:dyDescent="0.2">
      <c r="A53" s="92" t="s">
        <v>138</v>
      </c>
      <c r="B53" s="95">
        <v>4305</v>
      </c>
      <c r="C53" s="95">
        <v>7095</v>
      </c>
      <c r="D53" s="95">
        <f>B53+C53</f>
        <v>11400</v>
      </c>
      <c r="E53" s="92"/>
      <c r="F53" s="92"/>
      <c r="G53" s="92"/>
      <c r="H53" s="92"/>
    </row>
    <row r="54" spans="1:8" x14ac:dyDescent="0.2">
      <c r="A54" s="92"/>
      <c r="B54" s="95"/>
      <c r="C54" s="95"/>
      <c r="D54" s="95"/>
      <c r="E54" s="92"/>
      <c r="F54" s="92"/>
      <c r="G54" s="92"/>
      <c r="H54" s="92"/>
    </row>
    <row r="55" spans="1:8" x14ac:dyDescent="0.2">
      <c r="A55" s="92"/>
      <c r="B55" s="95"/>
      <c r="C55" s="95"/>
      <c r="D55" s="92"/>
      <c r="E55" s="92"/>
      <c r="F55" s="92"/>
      <c r="G55" s="92"/>
      <c r="H55" s="92"/>
    </row>
    <row r="56" spans="1:8" x14ac:dyDescent="0.2">
      <c r="A56" s="92"/>
      <c r="B56" s="92"/>
      <c r="C56" s="92"/>
      <c r="D56" s="92"/>
      <c r="E56" s="92"/>
      <c r="F56" s="92"/>
      <c r="G56" s="92"/>
      <c r="H56" s="92"/>
    </row>
    <row r="57" spans="1:8" x14ac:dyDescent="0.2">
      <c r="A57" s="92"/>
      <c r="B57" s="92"/>
      <c r="C57" s="92"/>
      <c r="D57" s="92"/>
      <c r="E57" s="92"/>
      <c r="F57" s="92"/>
      <c r="G57" s="92"/>
      <c r="H57" s="92"/>
    </row>
    <row r="58" spans="1:8" x14ac:dyDescent="0.2">
      <c r="A58" s="92"/>
      <c r="B58" s="92"/>
      <c r="C58" s="92"/>
      <c r="D58" s="92"/>
      <c r="E58" s="92"/>
      <c r="F58" s="92"/>
      <c r="G58" s="92"/>
      <c r="H58" s="92"/>
    </row>
    <row r="59" spans="1:8" x14ac:dyDescent="0.2">
      <c r="A59" s="92"/>
      <c r="B59" s="92"/>
      <c r="C59" s="92"/>
      <c r="D59" s="92"/>
      <c r="E59" s="92"/>
      <c r="F59" s="92"/>
      <c r="G59" s="92"/>
      <c r="H59" s="92"/>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election activeCell="A3" sqref="A3"/>
    </sheetView>
  </sheetViews>
  <sheetFormatPr baseColWidth="10" defaultColWidth="12.83203125" defaultRowHeight="12.75" x14ac:dyDescent="0.2"/>
  <cols>
    <col min="1" max="1" width="27.83203125" style="45" customWidth="1"/>
    <col min="2" max="8" width="12.83203125" style="45" customWidth="1"/>
    <col min="9" max="10" width="12.83203125" style="114" customWidth="1"/>
    <col min="11" max="11" width="12.83203125" style="45" customWidth="1"/>
    <col min="12" max="12" width="21.5" style="45" customWidth="1"/>
    <col min="13" max="14" width="12.83203125" style="45" customWidth="1"/>
    <col min="15" max="15" width="12" style="45" customWidth="1"/>
    <col min="16" max="16384" width="12.83203125" style="45"/>
  </cols>
  <sheetData>
    <row r="1" spans="1:10" x14ac:dyDescent="0.2">
      <c r="A1" s="47" t="s">
        <v>34</v>
      </c>
      <c r="C1" s="47" t="s">
        <v>91</v>
      </c>
      <c r="E1" s="47" t="s">
        <v>47</v>
      </c>
    </row>
    <row r="2" spans="1:10" x14ac:dyDescent="0.2">
      <c r="A2" s="47"/>
    </row>
    <row r="3" spans="1:10" x14ac:dyDescent="0.2">
      <c r="A3" s="23" t="s">
        <v>206</v>
      </c>
      <c r="B3" s="23"/>
      <c r="C3" s="23"/>
      <c r="D3" s="23"/>
      <c r="E3" s="23"/>
      <c r="F3" s="23"/>
      <c r="G3" s="23"/>
    </row>
    <row r="4" spans="1:10" x14ac:dyDescent="0.2">
      <c r="A4" s="47"/>
    </row>
    <row r="5" spans="1:10" x14ac:dyDescent="0.2">
      <c r="A5" s="49" t="str">
        <f>Índex!B48</f>
        <v>Taula A2</v>
      </c>
      <c r="B5" s="49" t="str">
        <f>Índex!A8</f>
        <v>2n trimestre 2020</v>
      </c>
      <c r="C5" s="49"/>
      <c r="I5" s="114" t="s">
        <v>46</v>
      </c>
    </row>
    <row r="6" spans="1:10" ht="13.5" thickBot="1" x14ac:dyDescent="0.25">
      <c r="A6" s="68" t="str">
        <f>Índex!C48</f>
        <v>Atur registrat de persones estrangeres per municipis i àmbits territorials</v>
      </c>
      <c r="B6" s="64"/>
      <c r="C6" s="64"/>
      <c r="D6" s="64"/>
      <c r="E6" s="64"/>
      <c r="F6" s="64"/>
      <c r="G6" s="64"/>
    </row>
    <row r="7" spans="1:10" x14ac:dyDescent="0.2">
      <c r="A7" s="203"/>
      <c r="B7" s="201" t="s">
        <v>37</v>
      </c>
      <c r="C7" s="201" t="s">
        <v>139</v>
      </c>
      <c r="D7" s="206" t="s">
        <v>39</v>
      </c>
      <c r="E7" s="206"/>
      <c r="F7" s="206" t="s">
        <v>40</v>
      </c>
      <c r="G7" s="206"/>
      <c r="I7" s="114" t="s">
        <v>42</v>
      </c>
      <c r="J7" s="114" t="s">
        <v>44</v>
      </c>
    </row>
    <row r="8" spans="1:10" x14ac:dyDescent="0.2">
      <c r="A8" s="204"/>
      <c r="B8" s="202"/>
      <c r="C8" s="202"/>
      <c r="D8" s="140" t="s">
        <v>37</v>
      </c>
      <c r="E8" s="140" t="s">
        <v>38</v>
      </c>
      <c r="F8" s="140" t="s">
        <v>37</v>
      </c>
      <c r="G8" s="140" t="s">
        <v>38</v>
      </c>
      <c r="I8" s="115" t="s">
        <v>43</v>
      </c>
      <c r="J8" s="115" t="s">
        <v>45</v>
      </c>
    </row>
    <row r="9" spans="1:10" x14ac:dyDescent="0.2">
      <c r="A9" s="45" t="s">
        <v>49</v>
      </c>
      <c r="B9" s="56">
        <v>80</v>
      </c>
      <c r="C9" s="57">
        <f>B9/TaulaA1!B9*100</f>
        <v>11.220196353436185</v>
      </c>
      <c r="D9" s="56">
        <f t="shared" ref="D9:D42" si="0">B9-I9</f>
        <v>18</v>
      </c>
      <c r="E9" s="57">
        <f t="shared" ref="E9:E42" si="1">D9/I9*100</f>
        <v>29.032258064516132</v>
      </c>
      <c r="F9" s="56">
        <f t="shared" ref="F9:F42" si="2">B9-J9</f>
        <v>15</v>
      </c>
      <c r="G9" s="57">
        <f t="shared" ref="G9:G42" si="3">F9/J9*100</f>
        <v>23.076923076923077</v>
      </c>
      <c r="I9" s="117">
        <v>62</v>
      </c>
      <c r="J9" s="117">
        <v>65</v>
      </c>
    </row>
    <row r="10" spans="1:10" x14ac:dyDescent="0.2">
      <c r="A10" s="45" t="s">
        <v>50</v>
      </c>
      <c r="B10" s="56">
        <v>18</v>
      </c>
      <c r="C10" s="57">
        <f>B10/TaulaA1!B10*100</f>
        <v>5.8823529411764701</v>
      </c>
      <c r="D10" s="56">
        <f t="shared" si="0"/>
        <v>-1</v>
      </c>
      <c r="E10" s="57">
        <f t="shared" si="1"/>
        <v>-5.2631578947368416</v>
      </c>
      <c r="F10" s="56">
        <f t="shared" si="2"/>
        <v>1</v>
      </c>
      <c r="G10" s="57">
        <f t="shared" si="3"/>
        <v>5.8823529411764701</v>
      </c>
      <c r="I10" s="117">
        <v>19</v>
      </c>
      <c r="J10" s="117">
        <v>17</v>
      </c>
    </row>
    <row r="11" spans="1:10" x14ac:dyDescent="0.2">
      <c r="A11" s="45" t="s">
        <v>51</v>
      </c>
      <c r="B11" s="56">
        <v>662</v>
      </c>
      <c r="C11" s="57">
        <f>B11/TaulaA1!B11*100</f>
        <v>19.580005915409643</v>
      </c>
      <c r="D11" s="56">
        <f t="shared" si="0"/>
        <v>77</v>
      </c>
      <c r="E11" s="57">
        <f t="shared" si="1"/>
        <v>13.162393162393164</v>
      </c>
      <c r="F11" s="56">
        <f t="shared" si="2"/>
        <v>204</v>
      </c>
      <c r="G11" s="57">
        <f t="shared" si="3"/>
        <v>44.541484716157207</v>
      </c>
      <c r="I11" s="117">
        <v>585</v>
      </c>
      <c r="J11" s="117">
        <v>458</v>
      </c>
    </row>
    <row r="12" spans="1:10" x14ac:dyDescent="0.2">
      <c r="A12" s="45" t="s">
        <v>52</v>
      </c>
      <c r="B12" s="56">
        <v>12</v>
      </c>
      <c r="C12" s="57">
        <f>B12/TaulaA1!B12*100</f>
        <v>12.371134020618557</v>
      </c>
      <c r="D12" s="56">
        <f t="shared" si="0"/>
        <v>2</v>
      </c>
      <c r="E12" s="57">
        <f t="shared" si="1"/>
        <v>20</v>
      </c>
      <c r="F12" s="56">
        <f t="shared" si="2"/>
        <v>2</v>
      </c>
      <c r="G12" s="57">
        <f t="shared" si="3"/>
        <v>20</v>
      </c>
      <c r="I12" s="117">
        <v>10</v>
      </c>
      <c r="J12" s="117">
        <v>10</v>
      </c>
    </row>
    <row r="13" spans="1:10" x14ac:dyDescent="0.2">
      <c r="A13" s="45" t="s">
        <v>53</v>
      </c>
      <c r="B13" s="56">
        <v>38</v>
      </c>
      <c r="C13" s="57">
        <f>B13/TaulaA1!B13*100</f>
        <v>7.5396825396825395</v>
      </c>
      <c r="D13" s="56">
        <f t="shared" si="0"/>
        <v>6</v>
      </c>
      <c r="E13" s="57">
        <f t="shared" si="1"/>
        <v>18.75</v>
      </c>
      <c r="F13" s="56">
        <f t="shared" si="2"/>
        <v>15</v>
      </c>
      <c r="G13" s="57">
        <f t="shared" si="3"/>
        <v>65.217391304347828</v>
      </c>
      <c r="I13" s="117">
        <v>32</v>
      </c>
      <c r="J13" s="117">
        <v>23</v>
      </c>
    </row>
    <row r="14" spans="1:10" x14ac:dyDescent="0.2">
      <c r="A14" s="45" t="s">
        <v>54</v>
      </c>
      <c r="B14" s="56">
        <v>12</v>
      </c>
      <c r="C14" s="57">
        <f>B14/TaulaA1!B14*100</f>
        <v>5.5555555555555554</v>
      </c>
      <c r="D14" s="56">
        <f t="shared" si="0"/>
        <v>0</v>
      </c>
      <c r="E14" s="57">
        <f t="shared" si="1"/>
        <v>0</v>
      </c>
      <c r="F14" s="56">
        <f t="shared" si="2"/>
        <v>2</v>
      </c>
      <c r="G14" s="57">
        <f t="shared" si="3"/>
        <v>20</v>
      </c>
      <c r="I14" s="117">
        <v>12</v>
      </c>
      <c r="J14" s="117">
        <v>10</v>
      </c>
    </row>
    <row r="15" spans="1:10" x14ac:dyDescent="0.2">
      <c r="A15" s="45" t="s">
        <v>55</v>
      </c>
      <c r="B15" s="56">
        <v>76</v>
      </c>
      <c r="C15" s="57">
        <f>B15/TaulaA1!B15*100</f>
        <v>11.292719167904904</v>
      </c>
      <c r="D15" s="56">
        <f t="shared" si="0"/>
        <v>9</v>
      </c>
      <c r="E15" s="57">
        <f t="shared" si="1"/>
        <v>13.432835820895523</v>
      </c>
      <c r="F15" s="56">
        <f t="shared" si="2"/>
        <v>9</v>
      </c>
      <c r="G15" s="57">
        <f t="shared" si="3"/>
        <v>13.432835820895523</v>
      </c>
      <c r="I15" s="117">
        <v>67</v>
      </c>
      <c r="J15" s="117">
        <v>67</v>
      </c>
    </row>
    <row r="16" spans="1:10" x14ac:dyDescent="0.2">
      <c r="A16" s="45" t="s">
        <v>56</v>
      </c>
      <c r="B16" s="56">
        <v>1272</v>
      </c>
      <c r="C16" s="57">
        <f>B16/TaulaA1!B16*100</f>
        <v>21.584931274393348</v>
      </c>
      <c r="D16" s="56">
        <f t="shared" si="0"/>
        <v>216</v>
      </c>
      <c r="E16" s="57">
        <f t="shared" si="1"/>
        <v>20.454545454545457</v>
      </c>
      <c r="F16" s="56">
        <f t="shared" si="2"/>
        <v>353</v>
      </c>
      <c r="G16" s="57">
        <f t="shared" si="3"/>
        <v>38.411316648531013</v>
      </c>
      <c r="I16" s="117">
        <v>1056</v>
      </c>
      <c r="J16" s="117">
        <v>919</v>
      </c>
    </row>
    <row r="17" spans="1:13" x14ac:dyDescent="0.2">
      <c r="A17" s="45" t="s">
        <v>57</v>
      </c>
      <c r="B17" s="56">
        <v>219</v>
      </c>
      <c r="C17" s="57">
        <f>B17/TaulaA1!B17*100</f>
        <v>14.020486555697822</v>
      </c>
      <c r="D17" s="56">
        <f t="shared" si="0"/>
        <v>20</v>
      </c>
      <c r="E17" s="57">
        <f t="shared" si="1"/>
        <v>10.050251256281408</v>
      </c>
      <c r="F17" s="56">
        <f t="shared" si="2"/>
        <v>42</v>
      </c>
      <c r="G17" s="57">
        <f t="shared" si="3"/>
        <v>23.728813559322035</v>
      </c>
      <c r="I17" s="117">
        <v>199</v>
      </c>
      <c r="J17" s="117">
        <v>177</v>
      </c>
    </row>
    <row r="18" spans="1:13" x14ac:dyDescent="0.2">
      <c r="A18" s="45" t="s">
        <v>58</v>
      </c>
      <c r="B18" s="56">
        <v>393</v>
      </c>
      <c r="C18" s="57">
        <f>B18/TaulaA1!B18*100</f>
        <v>15.279937791601867</v>
      </c>
      <c r="D18" s="56">
        <f t="shared" si="0"/>
        <v>90</v>
      </c>
      <c r="E18" s="57">
        <f t="shared" si="1"/>
        <v>29.702970297029701</v>
      </c>
      <c r="F18" s="56">
        <f t="shared" si="2"/>
        <v>121</v>
      </c>
      <c r="G18" s="57">
        <f t="shared" si="3"/>
        <v>44.485294117647058</v>
      </c>
      <c r="I18" s="117">
        <v>303</v>
      </c>
      <c r="J18" s="117">
        <v>272</v>
      </c>
    </row>
    <row r="19" spans="1:13" x14ac:dyDescent="0.2">
      <c r="A19" s="45" t="s">
        <v>59</v>
      </c>
      <c r="B19" s="56">
        <v>345</v>
      </c>
      <c r="C19" s="57">
        <f>B19/TaulaA1!B19*100</f>
        <v>13.320463320463322</v>
      </c>
      <c r="D19" s="56">
        <f t="shared" si="0"/>
        <v>50</v>
      </c>
      <c r="E19" s="57">
        <f t="shared" si="1"/>
        <v>16.949152542372879</v>
      </c>
      <c r="F19" s="56">
        <f t="shared" si="2"/>
        <v>95</v>
      </c>
      <c r="G19" s="57">
        <f t="shared" si="3"/>
        <v>38</v>
      </c>
      <c r="I19" s="117">
        <v>295</v>
      </c>
      <c r="J19" s="117">
        <v>250</v>
      </c>
    </row>
    <row r="20" spans="1:13" x14ac:dyDescent="0.2">
      <c r="A20" s="45" t="s">
        <v>60</v>
      </c>
      <c r="B20" s="56">
        <v>698</v>
      </c>
      <c r="C20" s="57">
        <f>B20/TaulaA1!B20*100</f>
        <v>32.971185640056682</v>
      </c>
      <c r="D20" s="56">
        <f t="shared" si="0"/>
        <v>110</v>
      </c>
      <c r="E20" s="57">
        <f t="shared" si="1"/>
        <v>18.707482993197281</v>
      </c>
      <c r="F20" s="56">
        <f t="shared" si="2"/>
        <v>142</v>
      </c>
      <c r="G20" s="57">
        <f t="shared" si="3"/>
        <v>25.539568345323744</v>
      </c>
      <c r="I20" s="117">
        <v>588</v>
      </c>
      <c r="J20" s="117">
        <v>556</v>
      </c>
    </row>
    <row r="21" spans="1:13" x14ac:dyDescent="0.2">
      <c r="A21" s="45" t="s">
        <v>61</v>
      </c>
      <c r="B21" s="56">
        <v>97</v>
      </c>
      <c r="C21" s="57">
        <f>B21/TaulaA1!B21*100</f>
        <v>7.8288942695722357</v>
      </c>
      <c r="D21" s="56">
        <f t="shared" si="0"/>
        <v>18</v>
      </c>
      <c r="E21" s="57">
        <f t="shared" si="1"/>
        <v>22.784810126582279</v>
      </c>
      <c r="F21" s="56">
        <f t="shared" si="2"/>
        <v>13</v>
      </c>
      <c r="G21" s="57">
        <f t="shared" si="3"/>
        <v>15.476190476190476</v>
      </c>
      <c r="I21" s="117">
        <v>79</v>
      </c>
      <c r="J21" s="117">
        <v>84</v>
      </c>
    </row>
    <row r="22" spans="1:13" x14ac:dyDescent="0.2">
      <c r="A22" s="45" t="s">
        <v>62</v>
      </c>
      <c r="B22" s="56">
        <v>241</v>
      </c>
      <c r="C22" s="57">
        <f>B22/TaulaA1!B22*100</f>
        <v>14.858199753390874</v>
      </c>
      <c r="D22" s="56">
        <f t="shared" si="0"/>
        <v>44</v>
      </c>
      <c r="E22" s="57">
        <f t="shared" si="1"/>
        <v>22.335025380710661</v>
      </c>
      <c r="F22" s="56">
        <f t="shared" si="2"/>
        <v>43</v>
      </c>
      <c r="G22" s="57">
        <f t="shared" si="3"/>
        <v>21.71717171717172</v>
      </c>
      <c r="I22" s="117">
        <v>197</v>
      </c>
      <c r="J22" s="117">
        <v>198</v>
      </c>
    </row>
    <row r="23" spans="1:13" x14ac:dyDescent="0.2">
      <c r="A23" s="45" t="s">
        <v>63</v>
      </c>
      <c r="B23" s="56">
        <v>13</v>
      </c>
      <c r="C23" s="57">
        <f>B23/TaulaA1!B23*100</f>
        <v>7.2625698324022352</v>
      </c>
      <c r="D23" s="56">
        <f t="shared" si="0"/>
        <v>0</v>
      </c>
      <c r="E23" s="57">
        <f t="shared" si="1"/>
        <v>0</v>
      </c>
      <c r="F23" s="56">
        <f t="shared" si="2"/>
        <v>3</v>
      </c>
      <c r="G23" s="57">
        <f t="shared" si="3"/>
        <v>30</v>
      </c>
      <c r="I23" s="117">
        <v>13</v>
      </c>
      <c r="J23" s="117">
        <v>10</v>
      </c>
      <c r="M23" s="58"/>
    </row>
    <row r="24" spans="1:13" x14ac:dyDescent="0.2">
      <c r="A24" s="45" t="s">
        <v>64</v>
      </c>
      <c r="B24" s="56">
        <v>33</v>
      </c>
      <c r="C24" s="57">
        <f>B24/TaulaA1!B24*100</f>
        <v>6.191369606003752</v>
      </c>
      <c r="D24" s="56">
        <f t="shared" si="0"/>
        <v>6</v>
      </c>
      <c r="E24" s="57">
        <f t="shared" si="1"/>
        <v>22.222222222222221</v>
      </c>
      <c r="F24" s="56">
        <f t="shared" si="2"/>
        <v>6</v>
      </c>
      <c r="G24" s="57">
        <f t="shared" si="3"/>
        <v>22.222222222222221</v>
      </c>
      <c r="I24" s="117">
        <v>27</v>
      </c>
      <c r="J24" s="117">
        <v>27</v>
      </c>
    </row>
    <row r="25" spans="1:13" x14ac:dyDescent="0.2">
      <c r="A25" s="45" t="s">
        <v>65</v>
      </c>
      <c r="B25" s="56">
        <v>31</v>
      </c>
      <c r="C25" s="57">
        <f>B25/TaulaA1!B25*100</f>
        <v>12.204724409448819</v>
      </c>
      <c r="D25" s="56">
        <f t="shared" si="0"/>
        <v>7</v>
      </c>
      <c r="E25" s="57">
        <f t="shared" si="1"/>
        <v>29.166666666666668</v>
      </c>
      <c r="F25" s="56">
        <f t="shared" si="2"/>
        <v>14</v>
      </c>
      <c r="G25" s="57">
        <f t="shared" si="3"/>
        <v>82.35294117647058</v>
      </c>
      <c r="I25" s="117">
        <v>24</v>
      </c>
      <c r="J25" s="117">
        <v>17</v>
      </c>
    </row>
    <row r="26" spans="1:13" x14ac:dyDescent="0.2">
      <c r="A26" s="45" t="s">
        <v>66</v>
      </c>
      <c r="B26" s="56">
        <v>483</v>
      </c>
      <c r="C26" s="57">
        <f>B26/TaulaA1!B26*100</f>
        <v>11.170212765957446</v>
      </c>
      <c r="D26" s="56">
        <f t="shared" si="0"/>
        <v>75</v>
      </c>
      <c r="E26" s="57">
        <f t="shared" si="1"/>
        <v>18.382352941176471</v>
      </c>
      <c r="F26" s="56">
        <f t="shared" si="2"/>
        <v>169</v>
      </c>
      <c r="G26" s="57">
        <f t="shared" si="3"/>
        <v>53.821656050955411</v>
      </c>
      <c r="I26" s="117">
        <v>408</v>
      </c>
      <c r="J26" s="117">
        <v>314</v>
      </c>
    </row>
    <row r="27" spans="1:13" x14ac:dyDescent="0.2">
      <c r="A27" s="45" t="s">
        <v>67</v>
      </c>
      <c r="B27" s="56">
        <v>353</v>
      </c>
      <c r="C27" s="57">
        <f>B27/TaulaA1!B27*100</f>
        <v>19.279082468596396</v>
      </c>
      <c r="D27" s="56">
        <f t="shared" si="0"/>
        <v>61</v>
      </c>
      <c r="E27" s="57">
        <f t="shared" si="1"/>
        <v>20.890410958904109</v>
      </c>
      <c r="F27" s="56">
        <f t="shared" si="2"/>
        <v>105</v>
      </c>
      <c r="G27" s="57">
        <f t="shared" si="3"/>
        <v>42.338709677419359</v>
      </c>
      <c r="I27" s="117">
        <v>292</v>
      </c>
      <c r="J27" s="117">
        <v>248</v>
      </c>
    </row>
    <row r="28" spans="1:13" x14ac:dyDescent="0.2">
      <c r="A28" s="45" t="s">
        <v>68</v>
      </c>
      <c r="B28" s="56">
        <v>863</v>
      </c>
      <c r="C28" s="57">
        <f>B28/TaulaA1!B28*100</f>
        <v>15.532757379409649</v>
      </c>
      <c r="D28" s="56">
        <f t="shared" si="0"/>
        <v>129</v>
      </c>
      <c r="E28" s="57">
        <f t="shared" si="1"/>
        <v>17.574931880108995</v>
      </c>
      <c r="F28" s="56">
        <f t="shared" si="2"/>
        <v>186</v>
      </c>
      <c r="G28" s="57">
        <f t="shared" si="3"/>
        <v>27.474150664697195</v>
      </c>
      <c r="I28" s="117">
        <v>734</v>
      </c>
      <c r="J28" s="117">
        <v>677</v>
      </c>
    </row>
    <row r="29" spans="1:13" x14ac:dyDescent="0.2">
      <c r="A29" s="45" t="s">
        <v>69</v>
      </c>
      <c r="B29" s="56">
        <v>10</v>
      </c>
      <c r="C29" s="57">
        <f>B29/TaulaA1!B29*100</f>
        <v>5.025125628140704</v>
      </c>
      <c r="D29" s="56">
        <f t="shared" si="0"/>
        <v>1</v>
      </c>
      <c r="E29" s="57">
        <f t="shared" si="1"/>
        <v>11.111111111111111</v>
      </c>
      <c r="F29" s="56">
        <f t="shared" si="2"/>
        <v>5</v>
      </c>
      <c r="G29" s="57">
        <f t="shared" si="3"/>
        <v>100</v>
      </c>
      <c r="I29" s="117">
        <v>9</v>
      </c>
      <c r="J29" s="117">
        <v>5</v>
      </c>
    </row>
    <row r="30" spans="1:13" x14ac:dyDescent="0.2">
      <c r="A30" s="45" t="s">
        <v>70</v>
      </c>
      <c r="B30" s="56">
        <v>23</v>
      </c>
      <c r="C30" s="57">
        <f>B30/TaulaA1!B30*100</f>
        <v>6.3535911602209953</v>
      </c>
      <c r="D30" s="56">
        <f t="shared" si="0"/>
        <v>-3</v>
      </c>
      <c r="E30" s="57">
        <f t="shared" si="1"/>
        <v>-11.538461538461538</v>
      </c>
      <c r="F30" s="56">
        <f t="shared" si="2"/>
        <v>6</v>
      </c>
      <c r="G30" s="57">
        <f t="shared" si="3"/>
        <v>35.294117647058826</v>
      </c>
      <c r="I30" s="117">
        <v>26</v>
      </c>
      <c r="J30" s="117">
        <v>17</v>
      </c>
    </row>
    <row r="31" spans="1:13" x14ac:dyDescent="0.2">
      <c r="A31" s="45" t="s">
        <v>71</v>
      </c>
      <c r="B31" s="56">
        <v>261</v>
      </c>
      <c r="C31" s="57">
        <f>B31/TaulaA1!B31*100</f>
        <v>10.8298755186722</v>
      </c>
      <c r="D31" s="56">
        <f t="shared" si="0"/>
        <v>32</v>
      </c>
      <c r="E31" s="57">
        <f t="shared" si="1"/>
        <v>13.973799126637553</v>
      </c>
      <c r="F31" s="56">
        <f t="shared" si="2"/>
        <v>69</v>
      </c>
      <c r="G31" s="57">
        <f t="shared" si="3"/>
        <v>35.9375</v>
      </c>
      <c r="I31" s="117">
        <v>229</v>
      </c>
      <c r="J31" s="117">
        <v>192</v>
      </c>
    </row>
    <row r="32" spans="1:13" x14ac:dyDescent="0.2">
      <c r="A32" s="45" t="s">
        <v>72</v>
      </c>
      <c r="B32" s="56">
        <v>204</v>
      </c>
      <c r="C32" s="57">
        <f>B32/TaulaA1!B32*100</f>
        <v>12.121212121212121</v>
      </c>
      <c r="D32" s="56">
        <f t="shared" si="0"/>
        <v>37</v>
      </c>
      <c r="E32" s="57">
        <f t="shared" si="1"/>
        <v>22.155688622754489</v>
      </c>
      <c r="F32" s="56">
        <f t="shared" si="2"/>
        <v>62</v>
      </c>
      <c r="G32" s="57">
        <f t="shared" si="3"/>
        <v>43.661971830985912</v>
      </c>
      <c r="I32" s="117">
        <v>167</v>
      </c>
      <c r="J32" s="117">
        <v>142</v>
      </c>
    </row>
    <row r="33" spans="1:15" x14ac:dyDescent="0.2">
      <c r="A33" s="45" t="s">
        <v>73</v>
      </c>
      <c r="B33" s="56">
        <v>73</v>
      </c>
      <c r="C33" s="57">
        <f>B33/TaulaA1!B33*100</f>
        <v>11.459968602825747</v>
      </c>
      <c r="D33" s="56">
        <f>B33-I33</f>
        <v>20</v>
      </c>
      <c r="E33" s="57">
        <f t="shared" si="1"/>
        <v>37.735849056603776</v>
      </c>
      <c r="F33" s="56">
        <f>B33-J33</f>
        <v>36</v>
      </c>
      <c r="G33" s="57">
        <f t="shared" si="3"/>
        <v>97.297297297297305</v>
      </c>
      <c r="I33" s="117">
        <v>53</v>
      </c>
      <c r="J33" s="117">
        <v>37</v>
      </c>
    </row>
    <row r="34" spans="1:15" x14ac:dyDescent="0.2">
      <c r="A34" s="45" t="s">
        <v>74</v>
      </c>
      <c r="B34" s="56">
        <v>241</v>
      </c>
      <c r="C34" s="57">
        <f>B34/TaulaA1!B34*100</f>
        <v>11.121365943700969</v>
      </c>
      <c r="D34" s="56">
        <f>B34-I34</f>
        <v>39</v>
      </c>
      <c r="E34" s="57">
        <f t="shared" si="1"/>
        <v>19.306930693069308</v>
      </c>
      <c r="F34" s="56">
        <f>B34-J34</f>
        <v>45</v>
      </c>
      <c r="G34" s="57">
        <f t="shared" si="3"/>
        <v>22.95918367346939</v>
      </c>
      <c r="I34" s="117">
        <v>202</v>
      </c>
      <c r="J34" s="117">
        <v>196</v>
      </c>
    </row>
    <row r="35" spans="1:15" x14ac:dyDescent="0.2">
      <c r="A35" s="45" t="s">
        <v>75</v>
      </c>
      <c r="B35" s="56">
        <v>20</v>
      </c>
      <c r="C35" s="57">
        <f>B35/TaulaA1!B35*100</f>
        <v>5.1948051948051948</v>
      </c>
      <c r="D35" s="56">
        <f>B35-I35</f>
        <v>6</v>
      </c>
      <c r="E35" s="57">
        <f t="shared" si="1"/>
        <v>42.857142857142854</v>
      </c>
      <c r="F35" s="56">
        <f>B35-J35</f>
        <v>7</v>
      </c>
      <c r="G35" s="57">
        <f t="shared" si="3"/>
        <v>53.846153846153847</v>
      </c>
      <c r="I35" s="117">
        <v>14</v>
      </c>
      <c r="J35" s="117">
        <v>13</v>
      </c>
    </row>
    <row r="36" spans="1:15" x14ac:dyDescent="0.2">
      <c r="A36" s="45" t="s">
        <v>76</v>
      </c>
      <c r="B36" s="56">
        <v>22</v>
      </c>
      <c r="C36" s="57">
        <f>B36/TaulaA1!B36*100</f>
        <v>7.5601374570446733</v>
      </c>
      <c r="D36" s="56">
        <f t="shared" si="0"/>
        <v>8</v>
      </c>
      <c r="E36" s="57">
        <f t="shared" si="1"/>
        <v>57.142857142857139</v>
      </c>
      <c r="F36" s="56">
        <f t="shared" si="2"/>
        <v>8</v>
      </c>
      <c r="G36" s="57">
        <f t="shared" si="3"/>
        <v>57.142857142857139</v>
      </c>
      <c r="I36" s="117">
        <v>14</v>
      </c>
      <c r="J36" s="117">
        <v>14</v>
      </c>
    </row>
    <row r="37" spans="1:15" x14ac:dyDescent="0.2">
      <c r="A37" s="45" t="s">
        <v>77</v>
      </c>
      <c r="B37" s="56">
        <v>97</v>
      </c>
      <c r="C37" s="57">
        <f>B37/TaulaA1!B37*100</f>
        <v>10.635964912280702</v>
      </c>
      <c r="D37" s="56">
        <f t="shared" si="0"/>
        <v>16</v>
      </c>
      <c r="E37" s="57">
        <f t="shared" si="1"/>
        <v>19.753086419753085</v>
      </c>
      <c r="F37" s="56">
        <f t="shared" si="2"/>
        <v>27</v>
      </c>
      <c r="G37" s="57">
        <f t="shared" si="3"/>
        <v>38.571428571428577</v>
      </c>
      <c r="I37" s="117">
        <v>81</v>
      </c>
      <c r="J37" s="117">
        <v>70</v>
      </c>
      <c r="N37" s="58"/>
      <c r="O37" s="58"/>
    </row>
    <row r="38" spans="1:15" x14ac:dyDescent="0.2">
      <c r="A38" s="139" t="s">
        <v>78</v>
      </c>
      <c r="B38" s="56">
        <v>428</v>
      </c>
      <c r="C38" s="57">
        <f>B38/TaulaA1!B38*100</f>
        <v>10.168686148728915</v>
      </c>
      <c r="D38" s="56">
        <f t="shared" si="0"/>
        <v>63</v>
      </c>
      <c r="E38" s="136">
        <f t="shared" si="1"/>
        <v>17.260273972602739</v>
      </c>
      <c r="F38" s="119">
        <f t="shared" si="2"/>
        <v>113</v>
      </c>
      <c r="G38" s="136">
        <f t="shared" si="3"/>
        <v>35.873015873015873</v>
      </c>
      <c r="I38" s="117">
        <v>365</v>
      </c>
      <c r="J38" s="117">
        <v>315</v>
      </c>
      <c r="M38" s="58"/>
      <c r="N38" s="58"/>
      <c r="O38" s="58"/>
    </row>
    <row r="39" spans="1:15" x14ac:dyDescent="0.2">
      <c r="A39" s="147" t="s">
        <v>35</v>
      </c>
      <c r="B39" s="62">
        <f>SUM(B9:B38)</f>
        <v>7318</v>
      </c>
      <c r="C39" s="63">
        <f>B39/TaulaA1!B39*100</f>
        <v>14.808669081490175</v>
      </c>
      <c r="D39" s="62">
        <f>B39-I39</f>
        <v>1156</v>
      </c>
      <c r="E39" s="148">
        <f t="shared" si="1"/>
        <v>18.760142810775722</v>
      </c>
      <c r="F39" s="149">
        <f t="shared" si="2"/>
        <v>1918</v>
      </c>
      <c r="G39" s="148">
        <f t="shared" si="3"/>
        <v>35.518518518518519</v>
      </c>
      <c r="I39" s="117">
        <v>6162</v>
      </c>
      <c r="J39" s="117">
        <f>SUM(J9:J38)</f>
        <v>5400</v>
      </c>
    </row>
    <row r="40" spans="1:15" ht="13.5" x14ac:dyDescent="0.25">
      <c r="A40" s="59" t="s">
        <v>377</v>
      </c>
      <c r="B40" s="56">
        <v>40371</v>
      </c>
      <c r="C40" s="83">
        <f>B40/TaulaA1!B40*100</f>
        <v>20.153254792332266</v>
      </c>
      <c r="D40" s="138">
        <f>B40-I40</f>
        <v>8392</v>
      </c>
      <c r="E40" s="57">
        <f>D40/I40*100</f>
        <v>26.242221457831704</v>
      </c>
      <c r="F40" s="56">
        <f>B40-J40</f>
        <v>13927</v>
      </c>
      <c r="G40" s="57">
        <f>F40/J40*100</f>
        <v>52.666011193465437</v>
      </c>
      <c r="I40" s="117">
        <v>31979</v>
      </c>
      <c r="J40" s="117">
        <v>26444</v>
      </c>
    </row>
    <row r="41" spans="1:15" x14ac:dyDescent="0.2">
      <c r="A41" s="45" t="s">
        <v>309</v>
      </c>
      <c r="B41" s="56">
        <v>58686</v>
      </c>
      <c r="C41" s="57">
        <f>B41/TaulaA1!B41*100</f>
        <v>19.007118843884207</v>
      </c>
      <c r="D41" s="56">
        <f>B41-I41</f>
        <v>11089</v>
      </c>
      <c r="E41" s="57">
        <f>D41/I41*100</f>
        <v>23.29768682900183</v>
      </c>
      <c r="F41" s="56">
        <f t="shared" si="2"/>
        <v>16402</v>
      </c>
      <c r="G41" s="57">
        <f t="shared" si="3"/>
        <v>38.790086084570994</v>
      </c>
      <c r="I41" s="117">
        <v>47597</v>
      </c>
      <c r="J41" s="117">
        <v>42284</v>
      </c>
    </row>
    <row r="42" spans="1:15" ht="13.5" thickBot="1" x14ac:dyDescent="0.25">
      <c r="A42" s="64" t="s">
        <v>36</v>
      </c>
      <c r="B42" s="65">
        <v>102330</v>
      </c>
      <c r="C42" s="66">
        <f>B42/TaulaA1!B42*100</f>
        <v>21.098142546993003</v>
      </c>
      <c r="D42" s="65">
        <f t="shared" si="0"/>
        <v>15184</v>
      </c>
      <c r="E42" s="66">
        <f t="shared" si="1"/>
        <v>17.423633901728135</v>
      </c>
      <c r="F42" s="65">
        <f t="shared" si="2"/>
        <v>31793</v>
      </c>
      <c r="G42" s="66">
        <f t="shared" si="3"/>
        <v>45.072798673036843</v>
      </c>
      <c r="I42" s="117">
        <v>87146</v>
      </c>
      <c r="J42" s="117">
        <v>70537</v>
      </c>
    </row>
    <row r="43" spans="1:15" x14ac:dyDescent="0.2">
      <c r="A43" s="77" t="s">
        <v>378</v>
      </c>
    </row>
    <row r="45" spans="1:15" x14ac:dyDescent="0.2">
      <c r="A45" s="60"/>
      <c r="B45" s="58"/>
      <c r="I45" s="117"/>
    </row>
    <row r="46" spans="1:15" x14ac:dyDescent="0.2">
      <c r="A46" s="60"/>
      <c r="B46" s="58"/>
    </row>
    <row r="47" spans="1:15" x14ac:dyDescent="0.2">
      <c r="A47" s="60"/>
      <c r="B47" s="60"/>
    </row>
    <row r="48" spans="1:15" x14ac:dyDescent="0.2">
      <c r="A48" s="60"/>
      <c r="B48" s="112"/>
    </row>
    <row r="49" spans="1:3" x14ac:dyDescent="0.2">
      <c r="A49" s="60"/>
      <c r="B49" s="112"/>
    </row>
    <row r="50" spans="1:3" x14ac:dyDescent="0.2">
      <c r="A50" s="60"/>
      <c r="B50" s="112"/>
    </row>
    <row r="51" spans="1:3" x14ac:dyDescent="0.2">
      <c r="A51" s="60"/>
      <c r="B51" s="112"/>
    </row>
    <row r="52" spans="1:3" x14ac:dyDescent="0.2">
      <c r="A52" s="60"/>
      <c r="B52" s="58"/>
    </row>
    <row r="53" spans="1:3" x14ac:dyDescent="0.2">
      <c r="A53" s="60"/>
      <c r="B53" s="58"/>
      <c r="C53" s="58"/>
    </row>
    <row r="54" spans="1:3" x14ac:dyDescent="0.2">
      <c r="A54" s="60"/>
      <c r="B54" s="58"/>
    </row>
    <row r="55" spans="1:3" x14ac:dyDescent="0.2">
      <c r="A55" s="60"/>
    </row>
    <row r="56" spans="1:3" x14ac:dyDescent="0.2">
      <c r="A56" s="60"/>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2"/>
  <sheetViews>
    <sheetView zoomScaleNormal="100" workbookViewId="0">
      <selection activeCell="A3" sqref="A3"/>
    </sheetView>
  </sheetViews>
  <sheetFormatPr baseColWidth="10" defaultColWidth="12.83203125" defaultRowHeight="12.75" x14ac:dyDescent="0.2"/>
  <cols>
    <col min="1" max="1" width="26.5" style="45" customWidth="1"/>
    <col min="2" max="9" width="12.83203125" style="45" customWidth="1"/>
    <col min="10" max="10" width="12.83203125" style="72" customWidth="1"/>
    <col min="11" max="16384" width="12.83203125" style="45"/>
  </cols>
  <sheetData>
    <row r="1" spans="1:10" x14ac:dyDescent="0.2">
      <c r="A1" s="47" t="s">
        <v>34</v>
      </c>
      <c r="C1" s="47" t="s">
        <v>91</v>
      </c>
      <c r="E1" s="47" t="s">
        <v>47</v>
      </c>
    </row>
    <row r="2" spans="1:10" x14ac:dyDescent="0.2">
      <c r="A2" s="47"/>
    </row>
    <row r="3" spans="1:10" x14ac:dyDescent="0.2">
      <c r="A3" s="23" t="s">
        <v>206</v>
      </c>
      <c r="B3" s="23"/>
      <c r="C3" s="23"/>
      <c r="D3" s="23"/>
      <c r="E3" s="23"/>
      <c r="F3" s="23"/>
      <c r="G3" s="23"/>
    </row>
    <row r="4" spans="1:10" x14ac:dyDescent="0.2">
      <c r="A4" s="47"/>
    </row>
    <row r="5" spans="1:10" x14ac:dyDescent="0.2">
      <c r="A5" s="49" t="str">
        <f>Índex!B49</f>
        <v>Taula A3</v>
      </c>
      <c r="B5" s="49" t="str">
        <f>Índex!A8</f>
        <v>2n trimestre 2020</v>
      </c>
      <c r="C5" s="49"/>
      <c r="I5" s="114" t="s">
        <v>46</v>
      </c>
      <c r="J5" s="153"/>
    </row>
    <row r="6" spans="1:10" ht="13.5" thickBot="1" x14ac:dyDescent="0.25">
      <c r="A6" s="68" t="str">
        <f>Índex!C49</f>
        <v>Atur registrat de persones estrangeres per continent de procedència. Baix Llobregat</v>
      </c>
      <c r="B6" s="64"/>
      <c r="C6" s="64"/>
      <c r="D6" s="64"/>
      <c r="E6" s="64"/>
      <c r="F6" s="64"/>
      <c r="G6" s="64"/>
      <c r="I6" s="114"/>
      <c r="J6" s="153"/>
    </row>
    <row r="7" spans="1:10" x14ac:dyDescent="0.2">
      <c r="A7" s="203"/>
      <c r="B7" s="201" t="s">
        <v>37</v>
      </c>
      <c r="C7" s="205" t="s">
        <v>140</v>
      </c>
      <c r="D7" s="206" t="s">
        <v>39</v>
      </c>
      <c r="E7" s="206"/>
      <c r="F7" s="206" t="s">
        <v>40</v>
      </c>
      <c r="G7" s="206"/>
      <c r="I7" s="114" t="s">
        <v>42</v>
      </c>
      <c r="J7" s="154" t="s">
        <v>44</v>
      </c>
    </row>
    <row r="8" spans="1:10" x14ac:dyDescent="0.2">
      <c r="A8" s="204"/>
      <c r="B8" s="202"/>
      <c r="C8" s="218"/>
      <c r="D8" s="140" t="s">
        <v>37</v>
      </c>
      <c r="E8" s="140" t="s">
        <v>38</v>
      </c>
      <c r="F8" s="140" t="s">
        <v>37</v>
      </c>
      <c r="G8" s="140" t="s">
        <v>38</v>
      </c>
      <c r="I8" s="115" t="s">
        <v>43</v>
      </c>
      <c r="J8" s="115" t="s">
        <v>45</v>
      </c>
    </row>
    <row r="9" spans="1:10" x14ac:dyDescent="0.2">
      <c r="A9" s="45" t="s">
        <v>141</v>
      </c>
      <c r="B9" s="56">
        <v>1376</v>
      </c>
      <c r="C9" s="57">
        <f>B9/$B$21*100</f>
        <v>18.802951626127356</v>
      </c>
      <c r="D9" s="56">
        <f>B9-I9</f>
        <v>195</v>
      </c>
      <c r="E9" s="57">
        <f>D9/I9*100</f>
        <v>16.511430990685859</v>
      </c>
      <c r="F9" s="56">
        <f t="shared" ref="F9:F21" si="0">B9-J9</f>
        <v>418</v>
      </c>
      <c r="G9" s="57">
        <f t="shared" ref="G9:G21" si="1">F9/J9*100</f>
        <v>43.632567849686851</v>
      </c>
      <c r="I9" s="155">
        <v>1181</v>
      </c>
      <c r="J9" s="156">
        <v>958</v>
      </c>
    </row>
    <row r="10" spans="1:10" x14ac:dyDescent="0.2">
      <c r="A10" s="45" t="s">
        <v>142</v>
      </c>
      <c r="B10" s="56">
        <v>300</v>
      </c>
      <c r="C10" s="57">
        <f>B10/$B$21*100</f>
        <v>4.0994807324405569</v>
      </c>
      <c r="D10" s="56">
        <f t="shared" ref="D10:D20" si="2">B10-I10</f>
        <v>40</v>
      </c>
      <c r="E10" s="57">
        <f>D10/I10*100</f>
        <v>15.384615384615385</v>
      </c>
      <c r="F10" s="56">
        <f t="shared" si="0"/>
        <v>93</v>
      </c>
      <c r="G10" s="57">
        <f t="shared" si="1"/>
        <v>44.927536231884055</v>
      </c>
      <c r="I10" s="155">
        <v>260</v>
      </c>
      <c r="J10" s="155">
        <v>207</v>
      </c>
    </row>
    <row r="11" spans="1:10" x14ac:dyDescent="0.2">
      <c r="A11" s="45" t="s">
        <v>143</v>
      </c>
      <c r="B11" s="56">
        <v>3102</v>
      </c>
      <c r="C11" s="57">
        <f t="shared" ref="C11:C21" si="3">B11/$B$21*100</f>
        <v>42.388630773435366</v>
      </c>
      <c r="D11" s="56">
        <f>B11-I11</f>
        <v>377</v>
      </c>
      <c r="E11" s="57">
        <f>D11/I11*100</f>
        <v>13.834862385321101</v>
      </c>
      <c r="F11" s="56">
        <f t="shared" si="0"/>
        <v>419</v>
      </c>
      <c r="G11" s="57">
        <f t="shared" si="1"/>
        <v>15.616846813268728</v>
      </c>
      <c r="I11" s="155">
        <v>2725</v>
      </c>
      <c r="J11" s="155">
        <v>2683</v>
      </c>
    </row>
    <row r="12" spans="1:10" x14ac:dyDescent="0.2">
      <c r="A12" s="45" t="s">
        <v>266</v>
      </c>
      <c r="B12" s="56">
        <v>4</v>
      </c>
      <c r="C12" s="57">
        <f t="shared" si="3"/>
        <v>5.4659743099207431E-2</v>
      </c>
      <c r="D12" s="56">
        <f t="shared" si="2"/>
        <v>1</v>
      </c>
      <c r="E12" s="57">
        <f t="shared" ref="E12:E20" si="4">D12/I12*100</f>
        <v>33.333333333333329</v>
      </c>
      <c r="F12" s="56">
        <f t="shared" si="0"/>
        <v>1</v>
      </c>
      <c r="G12" s="57">
        <f t="shared" si="1"/>
        <v>33.333333333333329</v>
      </c>
      <c r="I12" s="155">
        <v>3</v>
      </c>
      <c r="J12" s="155">
        <v>3</v>
      </c>
    </row>
    <row r="13" spans="1:10" x14ac:dyDescent="0.2">
      <c r="A13" s="45" t="s">
        <v>144</v>
      </c>
      <c r="B13" s="56">
        <v>346</v>
      </c>
      <c r="C13" s="57">
        <f t="shared" si="3"/>
        <v>4.7280677780814431</v>
      </c>
      <c r="D13" s="56">
        <f t="shared" si="2"/>
        <v>76</v>
      </c>
      <c r="E13" s="57">
        <f t="shared" si="4"/>
        <v>28.148148148148149</v>
      </c>
      <c r="F13" s="56">
        <f t="shared" si="0"/>
        <v>134</v>
      </c>
      <c r="G13" s="57">
        <f t="shared" si="1"/>
        <v>63.20754716981132</v>
      </c>
      <c r="I13" s="155">
        <v>270</v>
      </c>
      <c r="J13" s="155">
        <v>212</v>
      </c>
    </row>
    <row r="14" spans="1:10" x14ac:dyDescent="0.2">
      <c r="A14" s="45" t="s">
        <v>145</v>
      </c>
      <c r="B14" s="56">
        <v>46</v>
      </c>
      <c r="C14" s="57">
        <f t="shared" si="3"/>
        <v>0.62858704564088552</v>
      </c>
      <c r="D14" s="56">
        <f t="shared" si="2"/>
        <v>9</v>
      </c>
      <c r="E14" s="57">
        <f t="shared" si="4"/>
        <v>24.324324324324326</v>
      </c>
      <c r="F14" s="56">
        <f t="shared" si="0"/>
        <v>21</v>
      </c>
      <c r="G14" s="57">
        <f t="shared" si="1"/>
        <v>84</v>
      </c>
      <c r="I14" s="155">
        <v>37</v>
      </c>
      <c r="J14" s="155">
        <v>25</v>
      </c>
    </row>
    <row r="15" spans="1:10" x14ac:dyDescent="0.2">
      <c r="A15" s="45" t="s">
        <v>265</v>
      </c>
      <c r="B15" s="56">
        <v>11</v>
      </c>
      <c r="C15" s="57">
        <f t="shared" si="3"/>
        <v>0.15031429352282044</v>
      </c>
      <c r="D15" s="56">
        <f t="shared" si="2"/>
        <v>1</v>
      </c>
      <c r="E15" s="57">
        <f t="shared" si="4"/>
        <v>10</v>
      </c>
      <c r="F15" s="56">
        <f>B15-J15</f>
        <v>4</v>
      </c>
      <c r="G15" s="57">
        <f t="shared" si="1"/>
        <v>57.142857142857139</v>
      </c>
      <c r="I15" s="155">
        <v>10</v>
      </c>
      <c r="J15" s="155">
        <v>7</v>
      </c>
    </row>
    <row r="16" spans="1:10" x14ac:dyDescent="0.2">
      <c r="A16" s="45" t="s">
        <v>146</v>
      </c>
      <c r="B16" s="56">
        <v>1820</v>
      </c>
      <c r="C16" s="57">
        <f t="shared" si="3"/>
        <v>24.870183110139383</v>
      </c>
      <c r="D16" s="56">
        <f t="shared" si="2"/>
        <v>390</v>
      </c>
      <c r="E16" s="57">
        <f t="shared" si="4"/>
        <v>27.27272727272727</v>
      </c>
      <c r="F16" s="56">
        <f>B16-J16</f>
        <v>698</v>
      </c>
      <c r="G16" s="57">
        <f t="shared" si="1"/>
        <v>62.21033868092691</v>
      </c>
      <c r="I16" s="155">
        <v>1430</v>
      </c>
      <c r="J16" s="155">
        <v>1122</v>
      </c>
    </row>
    <row r="17" spans="1:12" x14ac:dyDescent="0.2">
      <c r="A17" s="45" t="s">
        <v>267</v>
      </c>
      <c r="B17" s="56">
        <v>18</v>
      </c>
      <c r="C17" s="57">
        <f t="shared" si="3"/>
        <v>0.24596884394643345</v>
      </c>
      <c r="D17" s="56">
        <f t="shared" si="2"/>
        <v>1</v>
      </c>
      <c r="E17" s="57">
        <f>D17/I17*100</f>
        <v>5.8823529411764701</v>
      </c>
      <c r="F17" s="56">
        <f t="shared" si="0"/>
        <v>2</v>
      </c>
      <c r="G17" s="57">
        <f t="shared" si="1"/>
        <v>12.5</v>
      </c>
      <c r="I17" s="155">
        <v>17</v>
      </c>
      <c r="J17" s="155">
        <v>16</v>
      </c>
    </row>
    <row r="18" spans="1:12" x14ac:dyDescent="0.2">
      <c r="A18" s="45" t="s">
        <v>147</v>
      </c>
      <c r="B18" s="56">
        <v>274</v>
      </c>
      <c r="C18" s="57">
        <f t="shared" si="3"/>
        <v>3.7441924022957087</v>
      </c>
      <c r="D18" s="56">
        <f t="shared" si="2"/>
        <v>58</v>
      </c>
      <c r="E18" s="57">
        <f t="shared" si="4"/>
        <v>26.851851851851855</v>
      </c>
      <c r="F18" s="56">
        <f t="shared" si="0"/>
        <v>116</v>
      </c>
      <c r="G18" s="57">
        <f t="shared" si="1"/>
        <v>73.417721518987349</v>
      </c>
      <c r="I18" s="155">
        <v>216</v>
      </c>
      <c r="J18" s="155">
        <v>158</v>
      </c>
    </row>
    <row r="19" spans="1:12" x14ac:dyDescent="0.2">
      <c r="A19" s="45" t="s">
        <v>268</v>
      </c>
      <c r="B19" s="56">
        <v>12</v>
      </c>
      <c r="C19" s="57">
        <f t="shared" si="3"/>
        <v>0.16397922929762232</v>
      </c>
      <c r="D19" s="56">
        <f t="shared" si="2"/>
        <v>1</v>
      </c>
      <c r="E19" s="57">
        <f t="shared" si="4"/>
        <v>9.0909090909090917</v>
      </c>
      <c r="F19" s="56">
        <f t="shared" si="0"/>
        <v>5</v>
      </c>
      <c r="G19" s="57">
        <f t="shared" si="1"/>
        <v>71.428571428571431</v>
      </c>
      <c r="I19" s="155">
        <v>11</v>
      </c>
      <c r="J19" s="155">
        <v>7</v>
      </c>
    </row>
    <row r="20" spans="1:12" x14ac:dyDescent="0.2">
      <c r="A20" s="45" t="s">
        <v>269</v>
      </c>
      <c r="B20" s="56">
        <v>9</v>
      </c>
      <c r="C20" s="57">
        <f t="shared" si="3"/>
        <v>0.12298442197321673</v>
      </c>
      <c r="D20" s="56">
        <f t="shared" si="2"/>
        <v>7</v>
      </c>
      <c r="E20" s="57">
        <f t="shared" si="4"/>
        <v>350</v>
      </c>
      <c r="F20" s="56">
        <f t="shared" si="0"/>
        <v>7</v>
      </c>
      <c r="G20" s="57">
        <f t="shared" si="1"/>
        <v>350</v>
      </c>
      <c r="I20" s="155">
        <v>2</v>
      </c>
      <c r="J20" s="155">
        <v>2</v>
      </c>
    </row>
    <row r="21" spans="1:12" ht="13.5" thickBot="1" x14ac:dyDescent="0.25">
      <c r="A21" s="150" t="s">
        <v>148</v>
      </c>
      <c r="B21" s="151">
        <f>SUM(B9:B20)</f>
        <v>7318</v>
      </c>
      <c r="C21" s="151">
        <f t="shared" si="3"/>
        <v>100</v>
      </c>
      <c r="D21" s="151">
        <f>B21-I21</f>
        <v>1156</v>
      </c>
      <c r="E21" s="152">
        <f>D21/I21*100</f>
        <v>18.760142810775722</v>
      </c>
      <c r="F21" s="151">
        <f t="shared" si="0"/>
        <v>1918</v>
      </c>
      <c r="G21" s="152">
        <f t="shared" si="1"/>
        <v>35.518518518518519</v>
      </c>
      <c r="I21" s="155">
        <v>6162</v>
      </c>
      <c r="J21" s="155">
        <f>SUM(J9:J20)</f>
        <v>5400</v>
      </c>
    </row>
    <row r="22" spans="1:12" x14ac:dyDescent="0.2">
      <c r="A22" s="77" t="s">
        <v>378</v>
      </c>
      <c r="I22" s="117"/>
      <c r="J22" s="155"/>
    </row>
    <row r="23" spans="1:12" x14ac:dyDescent="0.2">
      <c r="B23" s="58"/>
      <c r="I23" s="58"/>
    </row>
    <row r="24" spans="1:12" x14ac:dyDescent="0.2">
      <c r="B24" s="58"/>
      <c r="C24" s="58"/>
      <c r="D24" s="58"/>
    </row>
    <row r="25" spans="1:12" x14ac:dyDescent="0.2">
      <c r="B25" s="58"/>
      <c r="C25" s="58"/>
      <c r="I25" s="58"/>
    </row>
    <row r="26" spans="1:12" x14ac:dyDescent="0.2">
      <c r="L26" s="58"/>
    </row>
    <row r="27" spans="1:12" x14ac:dyDescent="0.2">
      <c r="C27" s="58"/>
    </row>
    <row r="28" spans="1:12" x14ac:dyDescent="0.2">
      <c r="B28" s="58"/>
      <c r="C28" s="58"/>
      <c r="D28" s="58"/>
    </row>
    <row r="29" spans="1:12" x14ac:dyDescent="0.2">
      <c r="C29" s="58"/>
      <c r="D29" s="58"/>
    </row>
    <row r="30" spans="1:12" x14ac:dyDescent="0.2">
      <c r="D30" s="58"/>
    </row>
    <row r="31" spans="1:12" x14ac:dyDescent="0.2">
      <c r="B31" s="58"/>
      <c r="C31" s="58"/>
      <c r="D31" s="58"/>
    </row>
    <row r="32" spans="1:12" x14ac:dyDescent="0.2">
      <c r="B32" s="58"/>
      <c r="C32" s="58"/>
      <c r="D32" s="58"/>
    </row>
    <row r="36" spans="2:4" x14ac:dyDescent="0.2">
      <c r="C36" s="58"/>
    </row>
    <row r="37" spans="2:4" x14ac:dyDescent="0.2">
      <c r="B37" s="58"/>
    </row>
    <row r="42" spans="2:4" x14ac:dyDescent="0.2">
      <c r="B42" s="58"/>
      <c r="C42" s="58"/>
      <c r="D42" s="58"/>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election activeCell="A3" sqref="A3"/>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3" spans="1:9" x14ac:dyDescent="0.2">
      <c r="A3" s="23" t="s">
        <v>206</v>
      </c>
      <c r="B3" s="23"/>
      <c r="C3" s="23"/>
      <c r="D3" s="23"/>
      <c r="E3" s="23"/>
      <c r="F3" s="23"/>
      <c r="G3" s="23"/>
      <c r="H3" s="23"/>
      <c r="I3" s="23"/>
    </row>
    <row r="5" spans="1:9" x14ac:dyDescent="0.2">
      <c r="A5" s="49" t="str">
        <f>Índex!B50</f>
        <v>Gràfic A4</v>
      </c>
      <c r="B5" s="49" t="str">
        <f>Índex!A8</f>
        <v>2n trimestre 2020</v>
      </c>
    </row>
    <row r="6" spans="1:9" x14ac:dyDescent="0.2">
      <c r="A6" s="49" t="str">
        <f>Índex!C50</f>
        <v>Proporció d'atur registrat per nacionalitat sobre el total de persones aturades per sexe i grups d'edat. Baix Llobregat</v>
      </c>
      <c r="B6" s="45"/>
    </row>
    <row r="7" spans="1:9" x14ac:dyDescent="0.2">
      <c r="A7" s="49"/>
      <c r="B7" s="45"/>
    </row>
    <row r="9" spans="1:9" x14ac:dyDescent="0.2">
      <c r="H9" s="89"/>
    </row>
    <row r="21" spans="1:15" x14ac:dyDescent="0.2">
      <c r="O21" s="97"/>
    </row>
    <row r="22" spans="1:15" x14ac:dyDescent="0.2">
      <c r="N22" s="97"/>
    </row>
    <row r="32" spans="1:15" x14ac:dyDescent="0.2">
      <c r="A32" s="157" t="s">
        <v>379</v>
      </c>
    </row>
    <row r="34" spans="1:17" ht="25.5" x14ac:dyDescent="0.2">
      <c r="A34" s="90" t="s">
        <v>277</v>
      </c>
      <c r="B34" s="92"/>
      <c r="C34" s="91" t="s">
        <v>149</v>
      </c>
      <c r="D34" s="91" t="s">
        <v>150</v>
      </c>
      <c r="E34" s="91"/>
      <c r="F34" s="92" t="s">
        <v>151</v>
      </c>
      <c r="G34" s="90" t="s">
        <v>149</v>
      </c>
      <c r="H34" s="90" t="s">
        <v>150</v>
      </c>
      <c r="I34" s="92"/>
      <c r="K34" s="97"/>
    </row>
    <row r="35" spans="1:17" x14ac:dyDescent="0.2">
      <c r="A35" s="92" t="s">
        <v>329</v>
      </c>
      <c r="B35" s="92" t="s">
        <v>129</v>
      </c>
      <c r="C35" s="93">
        <f t="shared" ref="C35:C41" si="0">G35/F35*100</f>
        <v>84.537230340988174</v>
      </c>
      <c r="D35" s="93">
        <f t="shared" ref="D35:D41" si="1">H35/F35*100</f>
        <v>15.46276965901183</v>
      </c>
      <c r="E35" s="96"/>
      <c r="F35" s="92">
        <v>21555</v>
      </c>
      <c r="G35" s="95">
        <f t="shared" ref="G35:G41" si="2">F35-H35</f>
        <v>18222</v>
      </c>
      <c r="H35" s="95">
        <v>3333</v>
      </c>
      <c r="I35" s="95"/>
      <c r="K35" s="97"/>
      <c r="L35" s="97"/>
      <c r="M35" s="97"/>
    </row>
    <row r="36" spans="1:17" x14ac:dyDescent="0.2">
      <c r="A36" s="92"/>
      <c r="B36" s="92" t="s">
        <v>128</v>
      </c>
      <c r="C36" s="93">
        <f t="shared" si="0"/>
        <v>85.697365587538584</v>
      </c>
      <c r="D36" s="93">
        <f t="shared" si="1"/>
        <v>14.302634412461417</v>
      </c>
      <c r="E36" s="96"/>
      <c r="F36" s="92">
        <v>27862</v>
      </c>
      <c r="G36" s="95">
        <f t="shared" si="2"/>
        <v>23877</v>
      </c>
      <c r="H36" s="95">
        <v>3985</v>
      </c>
      <c r="I36" s="92"/>
      <c r="K36" s="97"/>
      <c r="L36" s="97"/>
      <c r="M36" s="97"/>
      <c r="N36" s="97"/>
    </row>
    <row r="37" spans="1:17" x14ac:dyDescent="0.2">
      <c r="A37" s="92" t="s">
        <v>330</v>
      </c>
      <c r="B37" s="92" t="s">
        <v>134</v>
      </c>
      <c r="C37" s="93">
        <f>G37/F37*100</f>
        <v>89.56584312784841</v>
      </c>
      <c r="D37" s="93">
        <f>H37/F37*100</f>
        <v>10.434156872151595</v>
      </c>
      <c r="E37" s="96"/>
      <c r="F37" s="95">
        <v>4169</v>
      </c>
      <c r="G37" s="95">
        <f t="shared" si="2"/>
        <v>3734</v>
      </c>
      <c r="H37" s="95">
        <v>435</v>
      </c>
      <c r="I37" s="92"/>
      <c r="K37" s="97"/>
      <c r="L37" s="97"/>
      <c r="M37" s="97"/>
      <c r="N37" s="97"/>
      <c r="O37" s="97"/>
      <c r="Q37" s="97"/>
    </row>
    <row r="38" spans="1:17" x14ac:dyDescent="0.2">
      <c r="A38" s="92"/>
      <c r="B38" s="92" t="s">
        <v>135</v>
      </c>
      <c r="C38" s="93">
        <f t="shared" si="0"/>
        <v>82.375067168189148</v>
      </c>
      <c r="D38" s="93">
        <f t="shared" si="1"/>
        <v>17.624932831810856</v>
      </c>
      <c r="E38" s="96"/>
      <c r="F38" s="95">
        <v>9305</v>
      </c>
      <c r="G38" s="95">
        <f t="shared" si="2"/>
        <v>7665</v>
      </c>
      <c r="H38" s="95">
        <v>1640</v>
      </c>
      <c r="I38" s="95"/>
      <c r="K38" s="97"/>
      <c r="N38" s="97"/>
      <c r="O38" s="97"/>
      <c r="P38" s="97"/>
      <c r="Q38" s="97"/>
    </row>
    <row r="39" spans="1:17" x14ac:dyDescent="0.2">
      <c r="A39" s="92"/>
      <c r="B39" s="92" t="s">
        <v>136</v>
      </c>
      <c r="C39" s="93">
        <f t="shared" si="0"/>
        <v>78.460988470819558</v>
      </c>
      <c r="D39" s="93">
        <f t="shared" si="1"/>
        <v>21.539011529180446</v>
      </c>
      <c r="E39" s="96"/>
      <c r="F39" s="95">
        <v>11189</v>
      </c>
      <c r="G39" s="95">
        <f t="shared" si="2"/>
        <v>8779</v>
      </c>
      <c r="H39" s="95">
        <v>2410</v>
      </c>
      <c r="I39" s="95"/>
      <c r="L39" s="97"/>
      <c r="M39" s="97"/>
      <c r="N39" s="97"/>
      <c r="O39" s="97"/>
      <c r="Q39" s="97"/>
    </row>
    <row r="40" spans="1:17" x14ac:dyDescent="0.2">
      <c r="A40" s="92"/>
      <c r="B40" s="92" t="s">
        <v>137</v>
      </c>
      <c r="C40" s="93">
        <f t="shared" si="0"/>
        <v>85.607071380920615</v>
      </c>
      <c r="D40" s="93">
        <f t="shared" si="1"/>
        <v>14.392928619079386</v>
      </c>
      <c r="E40" s="96"/>
      <c r="F40" s="95">
        <v>11992</v>
      </c>
      <c r="G40" s="95">
        <f t="shared" si="2"/>
        <v>10266</v>
      </c>
      <c r="H40" s="95">
        <v>1726</v>
      </c>
      <c r="I40" s="92"/>
      <c r="L40" s="97"/>
      <c r="M40" s="97"/>
      <c r="N40" s="97"/>
      <c r="O40" s="97"/>
    </row>
    <row r="41" spans="1:17" x14ac:dyDescent="0.2">
      <c r="A41" s="92"/>
      <c r="B41" s="92" t="s">
        <v>138</v>
      </c>
      <c r="C41" s="93">
        <f t="shared" si="0"/>
        <v>91.325811001410443</v>
      </c>
      <c r="D41" s="93">
        <f t="shared" si="1"/>
        <v>8.6741889985895639</v>
      </c>
      <c r="E41" s="96"/>
      <c r="F41" s="95">
        <v>12762</v>
      </c>
      <c r="G41" s="95">
        <f t="shared" si="2"/>
        <v>11655</v>
      </c>
      <c r="H41" s="95">
        <v>1107</v>
      </c>
      <c r="I41" s="92"/>
      <c r="K41" s="97"/>
      <c r="L41" s="97"/>
      <c r="M41" s="97"/>
      <c r="N41" s="97"/>
      <c r="O41" s="97"/>
    </row>
    <row r="42" spans="1:17" x14ac:dyDescent="0.2">
      <c r="A42" s="92"/>
      <c r="B42" s="96"/>
      <c r="C42" s="96"/>
      <c r="D42" s="96"/>
      <c r="E42" s="95"/>
      <c r="F42" s="95">
        <f>F35+F36</f>
        <v>49417</v>
      </c>
      <c r="G42" s="95">
        <f>SUM(G37:G41)</f>
        <v>42099</v>
      </c>
      <c r="H42" s="95">
        <f>SUM(H37:H41)</f>
        <v>7318</v>
      </c>
      <c r="I42" s="95">
        <f>SUM(G42:H42)</f>
        <v>49417</v>
      </c>
    </row>
    <row r="43" spans="1:17" x14ac:dyDescent="0.2">
      <c r="A43" s="92"/>
      <c r="B43" s="95"/>
      <c r="C43" s="95"/>
      <c r="D43" s="92"/>
      <c r="E43" s="95"/>
      <c r="F43" s="95"/>
      <c r="G43" s="95"/>
      <c r="H43" s="95"/>
      <c r="I43" s="92"/>
      <c r="J43" s="97"/>
      <c r="K43" s="97"/>
      <c r="L43" s="97"/>
    </row>
    <row r="44" spans="1:17" x14ac:dyDescent="0.2">
      <c r="A44" s="92"/>
      <c r="B44" s="92"/>
      <c r="C44" s="92"/>
      <c r="D44" s="92"/>
      <c r="E44" s="117"/>
      <c r="F44" s="117"/>
      <c r="G44" s="117"/>
      <c r="H44" s="117"/>
      <c r="I44" s="92"/>
      <c r="J44" s="97"/>
    </row>
    <row r="45" spans="1:17" x14ac:dyDescent="0.2">
      <c r="A45" s="92"/>
      <c r="B45" s="92"/>
      <c r="C45" s="92"/>
      <c r="D45" s="92"/>
      <c r="E45" s="117"/>
      <c r="F45" s="117"/>
      <c r="G45" s="117"/>
      <c r="H45" s="95"/>
      <c r="I45" s="95"/>
      <c r="J45" s="97"/>
    </row>
    <row r="46" spans="1:17" x14ac:dyDescent="0.2">
      <c r="A46" s="92"/>
      <c r="B46" s="92"/>
      <c r="C46" s="92"/>
      <c r="D46" s="92"/>
      <c r="E46" s="114"/>
      <c r="F46" s="117"/>
      <c r="G46" s="92"/>
      <c r="H46" s="95"/>
      <c r="I46" s="95"/>
      <c r="O46" s="97"/>
    </row>
    <row r="47" spans="1:17" x14ac:dyDescent="0.2">
      <c r="A47" s="92"/>
      <c r="B47" s="92"/>
      <c r="C47" s="92"/>
      <c r="D47" s="92"/>
      <c r="E47" s="114"/>
      <c r="F47" s="117"/>
      <c r="G47" s="92"/>
      <c r="H47" s="95"/>
      <c r="I47" s="95"/>
      <c r="M47" s="97"/>
      <c r="N47" s="97"/>
      <c r="O47" s="97"/>
    </row>
    <row r="48" spans="1:17" x14ac:dyDescent="0.2">
      <c r="E48" s="45"/>
      <c r="F48" s="58"/>
      <c r="H48" s="97"/>
    </row>
    <row r="49" spans="5:8" x14ac:dyDescent="0.2">
      <c r="E49" s="45"/>
      <c r="F49" s="58"/>
      <c r="H49" s="97"/>
    </row>
    <row r="50" spans="5:8" x14ac:dyDescent="0.2">
      <c r="E50" s="45"/>
      <c r="F50" s="58"/>
      <c r="G50" s="97"/>
      <c r="H50" s="97"/>
    </row>
    <row r="51" spans="5:8" x14ac:dyDescent="0.2">
      <c r="E51" s="45"/>
      <c r="F51" s="58"/>
    </row>
    <row r="52" spans="5:8" x14ac:dyDescent="0.2">
      <c r="E52" s="45"/>
      <c r="F52" s="58"/>
    </row>
    <row r="53" spans="5:8" x14ac:dyDescent="0.2">
      <c r="E53" s="45"/>
      <c r="F53" s="58"/>
    </row>
    <row r="57" spans="5:8" x14ac:dyDescent="0.2">
      <c r="F57" s="97"/>
    </row>
    <row r="58" spans="5:8" x14ac:dyDescent="0.2">
      <c r="F58" s="97"/>
    </row>
    <row r="59" spans="5:8" x14ac:dyDescent="0.2">
      <c r="F59" s="97"/>
    </row>
    <row r="60" spans="5:8" x14ac:dyDescent="0.2">
      <c r="F60" s="97"/>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ignoredErrors>
    <ignoredError sqref="H42"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election activeCell="A3" sqref="A3"/>
    </sheetView>
  </sheetViews>
  <sheetFormatPr baseColWidth="10" defaultColWidth="13.33203125" defaultRowHeight="12.75" x14ac:dyDescent="0.2"/>
  <cols>
    <col min="1" max="1" width="13.33203125" style="88" customWidth="1"/>
    <col min="2" max="16384" width="13.33203125" style="88"/>
  </cols>
  <sheetData>
    <row r="1" spans="1:11" x14ac:dyDescent="0.2">
      <c r="A1" s="47" t="s">
        <v>34</v>
      </c>
      <c r="B1" s="45"/>
      <c r="C1" s="47" t="s">
        <v>91</v>
      </c>
      <c r="D1" s="45"/>
      <c r="E1" s="47" t="s">
        <v>47</v>
      </c>
      <c r="F1" s="45"/>
    </row>
    <row r="3" spans="1:11" x14ac:dyDescent="0.2">
      <c r="A3" s="23" t="s">
        <v>206</v>
      </c>
      <c r="B3" s="23"/>
      <c r="C3" s="23"/>
      <c r="D3" s="23"/>
      <c r="E3" s="23"/>
      <c r="F3" s="23"/>
      <c r="G3" s="23"/>
      <c r="H3" s="23"/>
      <c r="I3" s="23"/>
    </row>
    <row r="5" spans="1:11" x14ac:dyDescent="0.2">
      <c r="A5" s="49" t="str">
        <f>Índex!B51</f>
        <v>Gràfic A5</v>
      </c>
      <c r="B5" s="49" t="str">
        <f>Índex!A8</f>
        <v>2n trimestre 2020</v>
      </c>
    </row>
    <row r="6" spans="1:11" x14ac:dyDescent="0.2">
      <c r="A6" s="49" t="str">
        <f>Índex!C51</f>
        <v>Proporció d'atur registrat per nacionalitat sobre el total de persones aturades per sectors econòmics. Baix Llobregat</v>
      </c>
      <c r="B6" s="45"/>
    </row>
    <row r="7" spans="1:11" x14ac:dyDescent="0.2">
      <c r="A7" s="49"/>
      <c r="B7" s="45"/>
    </row>
    <row r="8" spans="1:11" x14ac:dyDescent="0.2">
      <c r="K8" s="158"/>
    </row>
    <row r="9" spans="1:11" x14ac:dyDescent="0.2">
      <c r="H9" s="89"/>
    </row>
    <row r="32" spans="1:1" x14ac:dyDescent="0.2">
      <c r="A32" s="77" t="s">
        <v>379</v>
      </c>
    </row>
    <row r="34" spans="1:10" ht="25.5" x14ac:dyDescent="0.2">
      <c r="A34" s="90" t="s">
        <v>277</v>
      </c>
      <c r="B34" s="91" t="s">
        <v>149</v>
      </c>
      <c r="C34" s="91" t="s">
        <v>150</v>
      </c>
      <c r="D34" s="91"/>
      <c r="E34" s="92" t="s">
        <v>151</v>
      </c>
      <c r="F34" s="90" t="s">
        <v>149</v>
      </c>
      <c r="G34" s="90" t="s">
        <v>150</v>
      </c>
      <c r="H34" s="92"/>
      <c r="I34" s="92"/>
      <c r="J34" s="92"/>
    </row>
    <row r="35" spans="1:10" x14ac:dyDescent="0.2">
      <c r="A35" s="92" t="s">
        <v>83</v>
      </c>
      <c r="B35" s="93">
        <f>F35/E35*100</f>
        <v>52.091254752851711</v>
      </c>
      <c r="C35" s="93">
        <f>G35/E35*100</f>
        <v>47.908745247148289</v>
      </c>
      <c r="D35" s="96"/>
      <c r="E35" s="95">
        <v>263</v>
      </c>
      <c r="F35" s="95">
        <f>E35-G35</f>
        <v>137</v>
      </c>
      <c r="G35" s="95">
        <v>126</v>
      </c>
      <c r="H35" s="95"/>
      <c r="I35" s="92"/>
      <c r="J35" s="92"/>
    </row>
    <row r="36" spans="1:10" x14ac:dyDescent="0.2">
      <c r="A36" s="92" t="s">
        <v>84</v>
      </c>
      <c r="B36" s="93">
        <f t="shared" ref="B36:B42" si="0">F36/E36*100</f>
        <v>91.492248062015506</v>
      </c>
      <c r="C36" s="93">
        <f t="shared" ref="C36:C42" si="1">G36/E36*100</f>
        <v>8.5077519379844961</v>
      </c>
      <c r="D36" s="96"/>
      <c r="E36" s="95">
        <v>5160</v>
      </c>
      <c r="F36" s="95">
        <f t="shared" ref="F36:F43" si="2">E36-G36</f>
        <v>4721</v>
      </c>
      <c r="G36" s="95">
        <v>439</v>
      </c>
      <c r="H36" s="95"/>
      <c r="I36" s="92"/>
      <c r="J36" s="92"/>
    </row>
    <row r="37" spans="1:10" x14ac:dyDescent="0.2">
      <c r="A37" s="92" t="s">
        <v>85</v>
      </c>
      <c r="B37" s="93">
        <f t="shared" si="0"/>
        <v>77.705451586655812</v>
      </c>
      <c r="C37" s="93">
        <f t="shared" si="1"/>
        <v>22.294548413344181</v>
      </c>
      <c r="D37" s="96"/>
      <c r="E37" s="95">
        <v>3687</v>
      </c>
      <c r="F37" s="95">
        <f t="shared" si="2"/>
        <v>2865</v>
      </c>
      <c r="G37" s="95">
        <v>822</v>
      </c>
      <c r="H37" s="95"/>
      <c r="I37" s="92"/>
      <c r="J37" s="92"/>
    </row>
    <row r="38" spans="1:10" x14ac:dyDescent="0.2">
      <c r="A38" s="92" t="s">
        <v>86</v>
      </c>
      <c r="B38" s="93">
        <f t="shared" si="0"/>
        <v>87.01306448726362</v>
      </c>
      <c r="C38" s="93">
        <f t="shared" si="1"/>
        <v>12.986935512736384</v>
      </c>
      <c r="D38" s="96"/>
      <c r="E38" s="95">
        <v>16763</v>
      </c>
      <c r="F38" s="95">
        <f t="shared" si="2"/>
        <v>14586</v>
      </c>
      <c r="G38" s="95">
        <v>2177</v>
      </c>
      <c r="H38" s="95"/>
      <c r="I38" s="92"/>
      <c r="J38" s="92"/>
    </row>
    <row r="39" spans="1:10" x14ac:dyDescent="0.2">
      <c r="A39" s="92" t="s">
        <v>87</v>
      </c>
      <c r="B39" s="93">
        <f t="shared" si="0"/>
        <v>87.227680478428027</v>
      </c>
      <c r="C39" s="93">
        <f t="shared" si="1"/>
        <v>12.772319521571978</v>
      </c>
      <c r="D39" s="96"/>
      <c r="E39" s="95">
        <v>2341</v>
      </c>
      <c r="F39" s="95">
        <f t="shared" si="2"/>
        <v>2042</v>
      </c>
      <c r="G39" s="95">
        <v>299</v>
      </c>
      <c r="H39" s="95"/>
      <c r="I39" s="92"/>
      <c r="J39" s="92"/>
    </row>
    <row r="40" spans="1:10" x14ac:dyDescent="0.2">
      <c r="A40" s="92" t="s">
        <v>88</v>
      </c>
      <c r="B40" s="93">
        <f t="shared" si="0"/>
        <v>86.356460324054837</v>
      </c>
      <c r="C40" s="93">
        <f t="shared" si="1"/>
        <v>13.64353967594516</v>
      </c>
      <c r="D40" s="96"/>
      <c r="E40" s="95">
        <v>12035</v>
      </c>
      <c r="F40" s="95">
        <f t="shared" si="2"/>
        <v>10393</v>
      </c>
      <c r="G40" s="95">
        <v>1642</v>
      </c>
      <c r="H40" s="95"/>
      <c r="I40" s="92"/>
      <c r="J40" s="92"/>
    </row>
    <row r="41" spans="1:10" x14ac:dyDescent="0.2">
      <c r="A41" s="92" t="s">
        <v>89</v>
      </c>
      <c r="B41" s="93">
        <f t="shared" si="0"/>
        <v>92.668539325842687</v>
      </c>
      <c r="C41" s="93">
        <f t="shared" si="1"/>
        <v>7.3314606741573032</v>
      </c>
      <c r="D41" s="96"/>
      <c r="E41" s="95">
        <v>3560</v>
      </c>
      <c r="F41" s="95">
        <f t="shared" si="2"/>
        <v>3299</v>
      </c>
      <c r="G41" s="95">
        <v>261</v>
      </c>
      <c r="H41" s="95"/>
      <c r="I41" s="92"/>
      <c r="J41" s="92"/>
    </row>
    <row r="42" spans="1:10" x14ac:dyDescent="0.2">
      <c r="A42" s="92" t="s">
        <v>90</v>
      </c>
      <c r="B42" s="93">
        <f t="shared" si="0"/>
        <v>84.532374100719423</v>
      </c>
      <c r="C42" s="93">
        <f t="shared" si="1"/>
        <v>15.467625899280577</v>
      </c>
      <c r="D42" s="96"/>
      <c r="E42" s="95">
        <v>3058</v>
      </c>
      <c r="F42" s="95">
        <f t="shared" si="2"/>
        <v>2585</v>
      </c>
      <c r="G42" s="95">
        <v>473</v>
      </c>
      <c r="H42" s="95"/>
      <c r="I42" s="92"/>
      <c r="J42" s="92"/>
    </row>
    <row r="43" spans="1:10" x14ac:dyDescent="0.2">
      <c r="A43" s="92" t="s">
        <v>276</v>
      </c>
      <c r="B43" s="93">
        <f>F43/E43*100</f>
        <v>57.686274509803923</v>
      </c>
      <c r="C43" s="93">
        <f>G43/E43*100</f>
        <v>42.313725490196077</v>
      </c>
      <c r="D43" s="96"/>
      <c r="E43" s="95">
        <v>2550</v>
      </c>
      <c r="F43" s="95">
        <f t="shared" si="2"/>
        <v>1471</v>
      </c>
      <c r="G43" s="117">
        <v>1079</v>
      </c>
      <c r="H43" s="95"/>
      <c r="I43" s="92"/>
      <c r="J43" s="92"/>
    </row>
    <row r="44" spans="1:10" x14ac:dyDescent="0.2">
      <c r="A44" s="92"/>
      <c r="B44" s="92"/>
      <c r="C44" s="92"/>
      <c r="D44" s="92"/>
      <c r="E44" s="95"/>
      <c r="F44" s="92"/>
      <c r="G44" s="92"/>
      <c r="H44" s="92"/>
      <c r="I44" s="92"/>
      <c r="J44" s="92"/>
    </row>
    <row r="45" spans="1:10" x14ac:dyDescent="0.2">
      <c r="A45" s="92"/>
      <c r="B45" s="92"/>
      <c r="C45" s="92"/>
      <c r="D45" s="92"/>
      <c r="E45" s="95"/>
      <c r="F45" s="95"/>
      <c r="G45" s="95"/>
      <c r="H45" s="92"/>
      <c r="I45" s="92"/>
      <c r="J45" s="92"/>
    </row>
    <row r="46" spans="1:10" x14ac:dyDescent="0.2">
      <c r="A46" s="92"/>
      <c r="B46" s="92"/>
      <c r="C46" s="92"/>
      <c r="D46" s="92"/>
      <c r="E46" s="95">
        <f>SUM(E35:E43)</f>
        <v>49417</v>
      </c>
      <c r="F46" s="95">
        <f>SUM(F35:F43)</f>
        <v>42099</v>
      </c>
      <c r="G46" s="95">
        <f>SUM(G35:G43)</f>
        <v>7318</v>
      </c>
      <c r="H46" s="92"/>
      <c r="I46" s="92"/>
      <c r="J46" s="92"/>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election activeCell="A3" sqref="A3"/>
    </sheetView>
  </sheetViews>
  <sheetFormatPr baseColWidth="10" defaultColWidth="13.33203125" defaultRowHeight="12.75" x14ac:dyDescent="0.2"/>
  <cols>
    <col min="1" max="1" width="13.33203125" style="88" customWidth="1"/>
    <col min="2" max="16384" width="13.33203125" style="88"/>
  </cols>
  <sheetData>
    <row r="1" spans="1:9" x14ac:dyDescent="0.2">
      <c r="A1" s="47" t="s">
        <v>34</v>
      </c>
      <c r="B1" s="45"/>
      <c r="C1" s="47" t="s">
        <v>91</v>
      </c>
      <c r="D1" s="45"/>
      <c r="E1" s="47" t="s">
        <v>47</v>
      </c>
      <c r="F1" s="45"/>
      <c r="G1" s="45"/>
    </row>
    <row r="3" spans="1:9" x14ac:dyDescent="0.2">
      <c r="A3" s="23" t="s">
        <v>207</v>
      </c>
      <c r="B3" s="23"/>
      <c r="C3" s="23"/>
      <c r="D3" s="23"/>
      <c r="E3" s="23"/>
      <c r="F3" s="23"/>
      <c r="G3" s="23"/>
      <c r="H3" s="23"/>
      <c r="I3" s="23"/>
    </row>
    <row r="5" spans="1:9" x14ac:dyDescent="0.2">
      <c r="A5" s="49" t="str">
        <f>Índex!B53</f>
        <v>Gràfic A6</v>
      </c>
      <c r="B5" s="49" t="str">
        <f>Índex!A8</f>
        <v>2n trimestre 2020</v>
      </c>
    </row>
    <row r="6" spans="1:9" x14ac:dyDescent="0.2">
      <c r="A6" s="49" t="str">
        <f>Índex!C53</f>
        <v>Variació de l'atur registrat per sector econòmic anterior. Baix Llobregat</v>
      </c>
      <c r="B6" s="45"/>
    </row>
    <row r="7" spans="1:9" x14ac:dyDescent="0.2">
      <c r="A7" s="49"/>
      <c r="B7" s="45"/>
    </row>
    <row r="32" spans="1:1" x14ac:dyDescent="0.2">
      <c r="A32" s="77" t="s">
        <v>379</v>
      </c>
    </row>
    <row r="34" spans="1:9" ht="25.5" x14ac:dyDescent="0.2">
      <c r="A34" s="90" t="s">
        <v>277</v>
      </c>
      <c r="B34" s="91" t="s">
        <v>39</v>
      </c>
      <c r="C34" s="91" t="s">
        <v>40</v>
      </c>
      <c r="D34" s="91"/>
      <c r="E34" s="92"/>
      <c r="F34" s="92"/>
      <c r="G34" s="92"/>
      <c r="H34" s="92"/>
      <c r="I34" s="92"/>
    </row>
    <row r="35" spans="1:9" x14ac:dyDescent="0.2">
      <c r="A35" s="92" t="s">
        <v>83</v>
      </c>
      <c r="B35" s="93">
        <f>(B46-B57)/B57*100</f>
        <v>10.0418410041841</v>
      </c>
      <c r="C35" s="93">
        <f t="shared" ref="C35:C42" si="0">(B46-E57)/E57*100</f>
        <v>25.238095238095237</v>
      </c>
      <c r="D35" s="96"/>
      <c r="E35" s="92"/>
      <c r="F35" s="92"/>
      <c r="G35" s="92"/>
      <c r="H35" s="92"/>
      <c r="I35" s="92"/>
    </row>
    <row r="36" spans="1:9" x14ac:dyDescent="0.2">
      <c r="A36" s="92" t="s">
        <v>84</v>
      </c>
      <c r="B36" s="93">
        <f t="shared" ref="B36:B43" si="1">(B47-B58)/B58*100</f>
        <v>12.762237762237763</v>
      </c>
      <c r="C36" s="93">
        <f t="shared" si="0"/>
        <v>20.61711079943899</v>
      </c>
      <c r="D36" s="96"/>
      <c r="E36" s="92"/>
      <c r="F36" s="92"/>
      <c r="G36" s="92"/>
      <c r="H36" s="92"/>
      <c r="I36" s="92"/>
    </row>
    <row r="37" spans="1:9" x14ac:dyDescent="0.2">
      <c r="A37" s="92" t="s">
        <v>85</v>
      </c>
      <c r="B37" s="93">
        <f t="shared" si="1"/>
        <v>11.862864077669903</v>
      </c>
      <c r="C37" s="93">
        <f t="shared" si="0"/>
        <v>23.146292585170343</v>
      </c>
      <c r="D37" s="96"/>
      <c r="E37" s="92"/>
      <c r="F37" s="92"/>
      <c r="G37" s="92"/>
      <c r="H37" s="92"/>
      <c r="I37" s="92"/>
    </row>
    <row r="38" spans="1:9" x14ac:dyDescent="0.2">
      <c r="A38" s="92" t="s">
        <v>86</v>
      </c>
      <c r="B38" s="93">
        <f t="shared" si="1"/>
        <v>18.257495590828924</v>
      </c>
      <c r="C38" s="93">
        <f t="shared" si="0"/>
        <v>44.235071416279467</v>
      </c>
      <c r="D38" s="96"/>
      <c r="E38" s="92"/>
      <c r="F38" s="92"/>
      <c r="G38" s="92"/>
      <c r="H38" s="101"/>
      <c r="I38" s="92"/>
    </row>
    <row r="39" spans="1:9" x14ac:dyDescent="0.2">
      <c r="A39" s="92" t="s">
        <v>87</v>
      </c>
      <c r="B39" s="93">
        <f t="shared" si="1"/>
        <v>20.607934054611025</v>
      </c>
      <c r="C39" s="93">
        <f t="shared" si="0"/>
        <v>53.608923884514439</v>
      </c>
      <c r="D39" s="96"/>
      <c r="E39" s="92"/>
      <c r="F39" s="92"/>
      <c r="G39" s="92"/>
      <c r="H39" s="92"/>
      <c r="I39" s="92"/>
    </row>
    <row r="40" spans="1:9" x14ac:dyDescent="0.2">
      <c r="A40" s="92" t="s">
        <v>88</v>
      </c>
      <c r="B40" s="93">
        <f t="shared" si="1"/>
        <v>14.597219577223386</v>
      </c>
      <c r="C40" s="93">
        <f t="shared" si="0"/>
        <v>35.315943332583764</v>
      </c>
      <c r="D40" s="96"/>
      <c r="E40" s="92"/>
      <c r="F40" s="92"/>
      <c r="G40" s="92"/>
      <c r="H40" s="92"/>
      <c r="I40" s="92"/>
    </row>
    <row r="41" spans="1:9" x14ac:dyDescent="0.2">
      <c r="A41" s="92" t="s">
        <v>89</v>
      </c>
      <c r="B41" s="93">
        <f t="shared" si="1"/>
        <v>19.503188989593824</v>
      </c>
      <c r="C41" s="93">
        <f t="shared" si="0"/>
        <v>39.992135273299247</v>
      </c>
      <c r="D41" s="96"/>
      <c r="E41" s="92"/>
      <c r="F41" s="92"/>
      <c r="G41" s="92"/>
      <c r="H41" s="92"/>
      <c r="I41" s="92"/>
    </row>
    <row r="42" spans="1:9" x14ac:dyDescent="0.2">
      <c r="A42" s="92" t="s">
        <v>90</v>
      </c>
      <c r="B42" s="93">
        <f t="shared" si="1"/>
        <v>20.726411369917095</v>
      </c>
      <c r="C42" s="93">
        <f t="shared" si="0"/>
        <v>30.238500851788757</v>
      </c>
      <c r="D42" s="96"/>
      <c r="E42" s="92"/>
      <c r="F42" s="92"/>
      <c r="G42" s="92"/>
      <c r="H42" s="92"/>
      <c r="I42" s="92"/>
    </row>
    <row r="43" spans="1:9" x14ac:dyDescent="0.2">
      <c r="A43" s="92" t="s">
        <v>276</v>
      </c>
      <c r="B43" s="93">
        <f t="shared" si="1"/>
        <v>12.831858407079647</v>
      </c>
      <c r="C43" s="93">
        <f>(B54-E65)/E65*100</f>
        <v>-3.4090909090909087</v>
      </c>
      <c r="D43" s="92"/>
      <c r="E43" s="92"/>
      <c r="F43" s="92"/>
      <c r="G43" s="92"/>
      <c r="H43" s="92"/>
      <c r="I43" s="92"/>
    </row>
    <row r="44" spans="1:9" x14ac:dyDescent="0.2">
      <c r="A44" s="92"/>
      <c r="B44" s="93"/>
      <c r="C44" s="93"/>
      <c r="D44" s="92"/>
      <c r="E44" s="92"/>
      <c r="F44" s="92"/>
      <c r="G44" s="92"/>
      <c r="H44" s="92"/>
      <c r="I44" s="92"/>
    </row>
    <row r="45" spans="1:9" ht="25.5" x14ac:dyDescent="0.2">
      <c r="A45" s="90" t="s">
        <v>118</v>
      </c>
      <c r="B45" s="91"/>
      <c r="C45" s="91"/>
      <c r="D45" s="91"/>
      <c r="E45" s="92"/>
      <c r="F45" s="92"/>
      <c r="G45" s="92"/>
      <c r="H45" s="92"/>
      <c r="I45" s="92"/>
    </row>
    <row r="46" spans="1:9" x14ac:dyDescent="0.2">
      <c r="A46" s="92" t="s">
        <v>83</v>
      </c>
      <c r="B46" s="95">
        <v>263</v>
      </c>
      <c r="C46" s="95"/>
      <c r="D46" s="95"/>
      <c r="E46" s="92"/>
      <c r="F46" s="92"/>
      <c r="G46" s="92"/>
      <c r="H46" s="92"/>
      <c r="I46" s="92"/>
    </row>
    <row r="47" spans="1:9" x14ac:dyDescent="0.2">
      <c r="A47" s="92" t="s">
        <v>84</v>
      </c>
      <c r="B47" s="95">
        <v>5160</v>
      </c>
      <c r="C47" s="95"/>
      <c r="D47" s="95"/>
      <c r="E47" s="92"/>
      <c r="F47" s="92"/>
      <c r="G47" s="92"/>
      <c r="H47" s="92"/>
      <c r="I47" s="92"/>
    </row>
    <row r="48" spans="1:9" x14ac:dyDescent="0.2">
      <c r="A48" s="92" t="s">
        <v>85</v>
      </c>
      <c r="B48" s="95">
        <v>3687</v>
      </c>
      <c r="C48" s="95"/>
      <c r="D48" s="95"/>
      <c r="E48" s="92"/>
      <c r="F48" s="92"/>
      <c r="G48" s="92"/>
      <c r="H48" s="92"/>
      <c r="I48" s="92"/>
    </row>
    <row r="49" spans="1:9" x14ac:dyDescent="0.2">
      <c r="A49" s="92" t="s">
        <v>86</v>
      </c>
      <c r="B49" s="95">
        <v>16763</v>
      </c>
      <c r="C49" s="95"/>
      <c r="D49" s="95"/>
      <c r="E49" s="92"/>
      <c r="F49" s="95"/>
      <c r="G49" s="95"/>
      <c r="H49" s="92"/>
      <c r="I49" s="92"/>
    </row>
    <row r="50" spans="1:9" x14ac:dyDescent="0.2">
      <c r="A50" s="92" t="s">
        <v>87</v>
      </c>
      <c r="B50" s="95">
        <v>2341</v>
      </c>
      <c r="C50" s="95"/>
      <c r="D50" s="95"/>
      <c r="E50" s="92"/>
      <c r="F50" s="95"/>
      <c r="G50" s="95"/>
      <c r="H50" s="92"/>
      <c r="I50" s="92"/>
    </row>
    <row r="51" spans="1:9" x14ac:dyDescent="0.2">
      <c r="A51" s="92" t="s">
        <v>88</v>
      </c>
      <c r="B51" s="95">
        <v>12035</v>
      </c>
      <c r="C51" s="95"/>
      <c r="D51" s="95"/>
      <c r="E51" s="92"/>
      <c r="F51" s="95"/>
      <c r="G51" s="95"/>
      <c r="H51" s="92"/>
      <c r="I51" s="92"/>
    </row>
    <row r="52" spans="1:9" x14ac:dyDescent="0.2">
      <c r="A52" s="92" t="s">
        <v>89</v>
      </c>
      <c r="B52" s="95">
        <v>3560</v>
      </c>
      <c r="C52" s="95"/>
      <c r="D52" s="95"/>
      <c r="E52" s="92"/>
      <c r="F52" s="92"/>
      <c r="G52" s="92"/>
      <c r="H52" s="92"/>
      <c r="I52" s="92"/>
    </row>
    <row r="53" spans="1:9" x14ac:dyDescent="0.2">
      <c r="A53" s="92" t="s">
        <v>90</v>
      </c>
      <c r="B53" s="95">
        <v>3058</v>
      </c>
      <c r="C53" s="95"/>
      <c r="D53" s="95"/>
      <c r="E53" s="92"/>
      <c r="F53" s="92"/>
      <c r="G53" s="92"/>
      <c r="H53" s="92"/>
      <c r="I53" s="92"/>
    </row>
    <row r="54" spans="1:9" x14ac:dyDescent="0.2">
      <c r="A54" s="92" t="s">
        <v>276</v>
      </c>
      <c r="B54" s="95">
        <v>2550</v>
      </c>
      <c r="C54" s="92"/>
      <c r="D54" s="92"/>
      <c r="E54" s="92"/>
      <c r="F54" s="92"/>
      <c r="G54" s="92"/>
      <c r="H54" s="92"/>
      <c r="I54" s="92"/>
    </row>
    <row r="55" spans="1:9" x14ac:dyDescent="0.2">
      <c r="A55" s="92"/>
      <c r="B55" s="95"/>
      <c r="C55" s="92"/>
      <c r="D55" s="92"/>
      <c r="E55" s="92"/>
      <c r="F55" s="92"/>
      <c r="G55" s="92"/>
      <c r="H55" s="92"/>
      <c r="I55" s="92"/>
    </row>
    <row r="56" spans="1:9" ht="25.5" x14ac:dyDescent="0.2">
      <c r="A56" s="90" t="s">
        <v>41</v>
      </c>
      <c r="B56" s="91"/>
      <c r="C56" s="91"/>
      <c r="D56" s="90" t="s">
        <v>116</v>
      </c>
      <c r="E56" s="91"/>
      <c r="F56" s="92"/>
      <c r="G56" s="92"/>
      <c r="H56" s="92"/>
      <c r="I56" s="92"/>
    </row>
    <row r="57" spans="1:9" x14ac:dyDescent="0.2">
      <c r="A57" s="92" t="s">
        <v>83</v>
      </c>
      <c r="B57" s="95">
        <v>239</v>
      </c>
      <c r="C57" s="95"/>
      <c r="D57" s="92" t="s">
        <v>83</v>
      </c>
      <c r="E57" s="95">
        <v>210</v>
      </c>
      <c r="F57" s="92"/>
      <c r="G57" s="92"/>
      <c r="H57" s="92"/>
      <c r="I57" s="92"/>
    </row>
    <row r="58" spans="1:9" x14ac:dyDescent="0.2">
      <c r="A58" s="92" t="s">
        <v>84</v>
      </c>
      <c r="B58" s="95">
        <v>4576</v>
      </c>
      <c r="C58" s="95"/>
      <c r="D58" s="92" t="s">
        <v>84</v>
      </c>
      <c r="E58" s="95">
        <v>4278</v>
      </c>
      <c r="F58" s="92"/>
      <c r="G58" s="92"/>
      <c r="H58" s="92"/>
      <c r="I58" s="92"/>
    </row>
    <row r="59" spans="1:9" x14ac:dyDescent="0.2">
      <c r="A59" s="92" t="s">
        <v>85</v>
      </c>
      <c r="B59" s="95">
        <v>3296</v>
      </c>
      <c r="C59" s="95"/>
      <c r="D59" s="92" t="s">
        <v>85</v>
      </c>
      <c r="E59" s="95">
        <v>2994</v>
      </c>
      <c r="F59" s="92"/>
      <c r="G59" s="92"/>
      <c r="H59" s="92"/>
      <c r="I59" s="92"/>
    </row>
    <row r="60" spans="1:9" x14ac:dyDescent="0.2">
      <c r="A60" s="92" t="s">
        <v>86</v>
      </c>
      <c r="B60" s="95">
        <v>14175</v>
      </c>
      <c r="C60" s="95"/>
      <c r="D60" s="92" t="s">
        <v>86</v>
      </c>
      <c r="E60" s="95">
        <v>11622</v>
      </c>
      <c r="F60" s="92"/>
      <c r="G60" s="92"/>
      <c r="H60" s="92"/>
      <c r="I60" s="92"/>
    </row>
    <row r="61" spans="1:9" x14ac:dyDescent="0.2">
      <c r="A61" s="92" t="s">
        <v>87</v>
      </c>
      <c r="B61" s="95">
        <v>1941</v>
      </c>
      <c r="C61" s="95"/>
      <c r="D61" s="92" t="s">
        <v>87</v>
      </c>
      <c r="E61" s="95">
        <v>1524</v>
      </c>
      <c r="F61" s="92"/>
      <c r="G61" s="92"/>
      <c r="H61" s="95"/>
      <c r="I61" s="92"/>
    </row>
    <row r="62" spans="1:9" x14ac:dyDescent="0.2">
      <c r="A62" s="92" t="s">
        <v>88</v>
      </c>
      <c r="B62" s="95">
        <v>10502</v>
      </c>
      <c r="C62" s="95"/>
      <c r="D62" s="92" t="s">
        <v>88</v>
      </c>
      <c r="E62" s="95">
        <v>8894</v>
      </c>
      <c r="F62" s="92"/>
      <c r="G62" s="92"/>
      <c r="H62" s="92"/>
      <c r="I62" s="92"/>
    </row>
    <row r="63" spans="1:9" x14ac:dyDescent="0.2">
      <c r="A63" s="92" t="s">
        <v>89</v>
      </c>
      <c r="B63" s="95">
        <v>2979</v>
      </c>
      <c r="C63" s="95"/>
      <c r="D63" s="92" t="s">
        <v>89</v>
      </c>
      <c r="E63" s="95">
        <v>2543</v>
      </c>
      <c r="F63" s="92"/>
      <c r="G63" s="92"/>
      <c r="H63" s="92"/>
      <c r="I63" s="92"/>
    </row>
    <row r="64" spans="1:9" x14ac:dyDescent="0.2">
      <c r="A64" s="92" t="s">
        <v>90</v>
      </c>
      <c r="B64" s="95">
        <v>2533</v>
      </c>
      <c r="C64" s="95"/>
      <c r="D64" s="92" t="s">
        <v>90</v>
      </c>
      <c r="E64" s="95">
        <v>2348</v>
      </c>
      <c r="F64" s="92"/>
      <c r="G64" s="92"/>
      <c r="H64" s="92"/>
      <c r="I64" s="92"/>
    </row>
    <row r="65" spans="1:9" x14ac:dyDescent="0.2">
      <c r="A65" s="92" t="s">
        <v>276</v>
      </c>
      <c r="B65" s="95">
        <v>2260</v>
      </c>
      <c r="C65" s="92"/>
      <c r="D65" s="92" t="s">
        <v>276</v>
      </c>
      <c r="E65" s="95">
        <v>2640</v>
      </c>
      <c r="F65" s="92"/>
      <c r="G65" s="92"/>
      <c r="H65" s="92"/>
      <c r="I65" s="92"/>
    </row>
    <row r="66" spans="1:9" x14ac:dyDescent="0.2">
      <c r="A66" s="92"/>
      <c r="B66" s="95"/>
      <c r="C66" s="92"/>
      <c r="D66" s="92"/>
      <c r="E66" s="95"/>
      <c r="F66" s="92"/>
      <c r="G66" s="92"/>
      <c r="H66" s="92"/>
      <c r="I66" s="92"/>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E33"/>
  <sheetViews>
    <sheetView zoomScaleNormal="100" workbookViewId="0">
      <selection activeCell="I27" sqref="I27"/>
    </sheetView>
  </sheetViews>
  <sheetFormatPr baseColWidth="10" defaultColWidth="12.83203125" defaultRowHeight="12.75" x14ac:dyDescent="0.2"/>
  <cols>
    <col min="1" max="1" width="75" style="45" customWidth="1"/>
    <col min="2" max="16384" width="12.83203125" style="45"/>
  </cols>
  <sheetData>
    <row r="1" spans="1:5" x14ac:dyDescent="0.2">
      <c r="A1" s="47" t="s">
        <v>34</v>
      </c>
      <c r="B1" s="47" t="s">
        <v>91</v>
      </c>
      <c r="D1" s="47" t="s">
        <v>47</v>
      </c>
    </row>
    <row r="2" spans="1:5" x14ac:dyDescent="0.2">
      <c r="A2" s="47"/>
    </row>
    <row r="3" spans="1:5" x14ac:dyDescent="0.2">
      <c r="A3" s="23" t="s">
        <v>451</v>
      </c>
      <c r="B3" s="23"/>
      <c r="C3" s="23"/>
      <c r="D3" s="23"/>
      <c r="E3" s="48"/>
    </row>
    <row r="4" spans="1:5" x14ac:dyDescent="0.2">
      <c r="A4" s="47"/>
    </row>
    <row r="5" spans="1:5" x14ac:dyDescent="0.2">
      <c r="A5" s="49" t="str">
        <f>Índex!B54</f>
        <v>Taula A4</v>
      </c>
      <c r="B5" s="49" t="str">
        <f>Índex!A8</f>
        <v>2n trimestre 2020</v>
      </c>
    </row>
    <row r="6" spans="1:5" ht="13.5" thickBot="1" x14ac:dyDescent="0.25">
      <c r="A6" s="68" t="str">
        <f>Índex!C54</f>
        <v>Activitats econòmiques que més han fet pujar o baixar l'atur registrat. Baix Llobregat</v>
      </c>
      <c r="B6" s="64"/>
      <c r="C6" s="64"/>
      <c r="D6" s="64"/>
    </row>
    <row r="7" spans="1:5" ht="12.75" customHeight="1" x14ac:dyDescent="0.2">
      <c r="A7" s="215" t="s">
        <v>153</v>
      </c>
      <c r="B7" s="201" t="s">
        <v>37</v>
      </c>
      <c r="C7" s="206" t="s">
        <v>39</v>
      </c>
      <c r="D7" s="206"/>
    </row>
    <row r="8" spans="1:5" x14ac:dyDescent="0.2">
      <c r="A8" s="214"/>
      <c r="B8" s="202"/>
      <c r="C8" s="140" t="s">
        <v>37</v>
      </c>
      <c r="D8" s="140" t="s">
        <v>38</v>
      </c>
    </row>
    <row r="9" spans="1:5" x14ac:dyDescent="0.2">
      <c r="A9" s="60" t="s">
        <v>404</v>
      </c>
      <c r="B9" s="56">
        <v>5643</v>
      </c>
      <c r="C9" s="56">
        <v>1126</v>
      </c>
      <c r="D9" s="57">
        <v>24.928049590436132</v>
      </c>
    </row>
    <row r="10" spans="1:5" x14ac:dyDescent="0.2">
      <c r="A10" s="60" t="s">
        <v>406</v>
      </c>
      <c r="B10" s="56">
        <v>3734</v>
      </c>
      <c r="C10" s="56">
        <v>516</v>
      </c>
      <c r="D10" s="57">
        <v>16.034804226227468</v>
      </c>
    </row>
    <row r="11" spans="1:5" x14ac:dyDescent="0.2">
      <c r="A11" s="60" t="s">
        <v>405</v>
      </c>
      <c r="B11" s="56">
        <v>4897</v>
      </c>
      <c r="C11" s="56">
        <v>511</v>
      </c>
      <c r="D11" s="57">
        <v>11.650706794345647</v>
      </c>
    </row>
    <row r="12" spans="1:5" x14ac:dyDescent="0.2">
      <c r="A12" s="60" t="s">
        <v>417</v>
      </c>
      <c r="B12" s="56">
        <v>1176</v>
      </c>
      <c r="C12" s="56">
        <v>399</v>
      </c>
      <c r="D12" s="57">
        <v>51.351351351351347</v>
      </c>
    </row>
    <row r="13" spans="1:5" x14ac:dyDescent="0.2">
      <c r="A13" s="60" t="s">
        <v>410</v>
      </c>
      <c r="B13" s="56">
        <v>3251</v>
      </c>
      <c r="C13" s="56">
        <v>346</v>
      </c>
      <c r="D13" s="57">
        <v>11.910499139414803</v>
      </c>
    </row>
    <row r="14" spans="1:5" x14ac:dyDescent="0.2">
      <c r="A14" s="60" t="s">
        <v>407</v>
      </c>
      <c r="B14" s="56">
        <v>2258</v>
      </c>
      <c r="C14" s="56">
        <v>338</v>
      </c>
      <c r="D14" s="57">
        <v>17.604166666666668</v>
      </c>
    </row>
    <row r="15" spans="1:5" x14ac:dyDescent="0.2">
      <c r="A15" s="60" t="s">
        <v>426</v>
      </c>
      <c r="B15" s="56">
        <v>2550</v>
      </c>
      <c r="C15" s="56">
        <v>290</v>
      </c>
      <c r="D15" s="57">
        <v>12.83</v>
      </c>
    </row>
    <row r="16" spans="1:5" x14ac:dyDescent="0.2">
      <c r="A16" s="60" t="s">
        <v>408</v>
      </c>
      <c r="B16" s="56">
        <v>1417</v>
      </c>
      <c r="C16" s="56">
        <v>193</v>
      </c>
      <c r="D16" s="57">
        <v>15.767973856209149</v>
      </c>
    </row>
    <row r="17" spans="1:4" x14ac:dyDescent="0.2">
      <c r="A17" s="159" t="s">
        <v>409</v>
      </c>
      <c r="B17" s="160">
        <v>1018</v>
      </c>
      <c r="C17" s="160">
        <v>192</v>
      </c>
      <c r="D17" s="161">
        <v>23.244552058111381</v>
      </c>
    </row>
    <row r="18" spans="1:4" ht="13.5" thickBot="1" x14ac:dyDescent="0.25">
      <c r="A18" s="159" t="s">
        <v>411</v>
      </c>
      <c r="B18" s="162">
        <v>2375</v>
      </c>
      <c r="C18" s="162">
        <v>182</v>
      </c>
      <c r="D18" s="163">
        <v>8.2991336069311448</v>
      </c>
    </row>
    <row r="19" spans="1:4" x14ac:dyDescent="0.2">
      <c r="A19" s="215" t="s">
        <v>154</v>
      </c>
      <c r="B19" s="201" t="s">
        <v>37</v>
      </c>
      <c r="C19" s="206" t="s">
        <v>39</v>
      </c>
      <c r="D19" s="206"/>
    </row>
    <row r="20" spans="1:4" x14ac:dyDescent="0.2">
      <c r="A20" s="214"/>
      <c r="B20" s="202"/>
      <c r="C20" s="140" t="s">
        <v>37</v>
      </c>
      <c r="D20" s="140" t="s">
        <v>38</v>
      </c>
    </row>
    <row r="21" spans="1:4" x14ac:dyDescent="0.2">
      <c r="A21" s="60" t="s">
        <v>418</v>
      </c>
      <c r="B21" s="106">
        <v>301</v>
      </c>
      <c r="C21" s="106">
        <v>-12</v>
      </c>
      <c r="D21" s="164">
        <v>-3.8338658146964857</v>
      </c>
    </row>
    <row r="22" spans="1:4" x14ac:dyDescent="0.2">
      <c r="A22" s="60" t="s">
        <v>419</v>
      </c>
      <c r="B22" s="106">
        <v>18</v>
      </c>
      <c r="C22" s="106">
        <v>-7</v>
      </c>
      <c r="D22" s="164">
        <v>-28.000000000000004</v>
      </c>
    </row>
    <row r="23" spans="1:4" x14ac:dyDescent="0.2">
      <c r="A23" s="60" t="s">
        <v>412</v>
      </c>
      <c r="B23" s="106">
        <v>76</v>
      </c>
      <c r="C23" s="106">
        <v>-4</v>
      </c>
      <c r="D23" s="164">
        <v>-5</v>
      </c>
    </row>
    <row r="24" spans="1:4" x14ac:dyDescent="0.2">
      <c r="A24" s="60" t="s">
        <v>420</v>
      </c>
      <c r="B24" s="106">
        <v>24</v>
      </c>
      <c r="C24" s="106">
        <v>-3</v>
      </c>
      <c r="D24" s="164">
        <v>-11.111111111111111</v>
      </c>
    </row>
    <row r="25" spans="1:4" x14ac:dyDescent="0.2">
      <c r="A25" s="60" t="s">
        <v>421</v>
      </c>
      <c r="B25" s="106">
        <v>19</v>
      </c>
      <c r="C25" s="106">
        <v>-2</v>
      </c>
      <c r="D25" s="164">
        <v>-9.5238095238095237</v>
      </c>
    </row>
    <row r="26" spans="1:4" x14ac:dyDescent="0.2">
      <c r="A26" s="60" t="s">
        <v>413</v>
      </c>
      <c r="B26" s="106">
        <v>91</v>
      </c>
      <c r="C26" s="106">
        <v>-1</v>
      </c>
      <c r="D26" s="164">
        <v>-1.0869565217391304</v>
      </c>
    </row>
    <row r="27" spans="1:4" x14ac:dyDescent="0.2">
      <c r="A27" s="60" t="s">
        <v>422</v>
      </c>
      <c r="B27" s="106">
        <v>6</v>
      </c>
      <c r="C27" s="106">
        <v>-1</v>
      </c>
      <c r="D27" s="164">
        <v>-14.285714285714285</v>
      </c>
    </row>
    <row r="28" spans="1:4" x14ac:dyDescent="0.2">
      <c r="A28" s="159" t="s">
        <v>423</v>
      </c>
      <c r="B28" s="106">
        <v>1</v>
      </c>
      <c r="C28" s="106">
        <v>0</v>
      </c>
      <c r="D28" s="164">
        <v>0</v>
      </c>
    </row>
    <row r="29" spans="1:4" x14ac:dyDescent="0.2">
      <c r="A29" s="159" t="s">
        <v>424</v>
      </c>
      <c r="B29" s="106">
        <v>1</v>
      </c>
      <c r="C29" s="106">
        <v>0</v>
      </c>
      <c r="D29" s="164">
        <v>0</v>
      </c>
    </row>
    <row r="30" spans="1:4" ht="13.5" thickBot="1" x14ac:dyDescent="0.25">
      <c r="A30" s="165" t="s">
        <v>425</v>
      </c>
      <c r="B30" s="65">
        <v>12</v>
      </c>
      <c r="C30" s="65">
        <v>0</v>
      </c>
      <c r="D30" s="66">
        <v>0</v>
      </c>
    </row>
    <row r="31" spans="1:4" x14ac:dyDescent="0.2">
      <c r="A31" s="77" t="s">
        <v>379</v>
      </c>
      <c r="B31" s="58"/>
    </row>
    <row r="32" spans="1:4" x14ac:dyDescent="0.2">
      <c r="A32" s="60"/>
    </row>
    <row r="33" spans="3:3" x14ac:dyDescent="0.2">
      <c r="C33" s="58"/>
    </row>
  </sheetData>
  <mergeCells count="6">
    <mergeCell ref="A19:A20"/>
    <mergeCell ref="B19:B20"/>
    <mergeCell ref="C19:D19"/>
    <mergeCell ref="B7:B8"/>
    <mergeCell ref="A7:A8"/>
    <mergeCell ref="C7:D7"/>
  </mergeCells>
  <phoneticPr fontId="2" type="noConversion"/>
  <conditionalFormatting sqref="B9:B18 B21:B30">
    <cfRule type="colorScale" priority="19">
      <colorScale>
        <cfvo type="min"/>
        <cfvo type="max"/>
        <color rgb="FFFFEF9C"/>
        <color rgb="FF63BE7B"/>
      </colorScale>
    </cfRule>
  </conditionalFormatting>
  <conditionalFormatting sqref="C9:C18 C21:C30">
    <cfRule type="dataBar" priority="2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election activeCell="M27" sqref="M27"/>
    </sheetView>
  </sheetViews>
  <sheetFormatPr baseColWidth="10" defaultColWidth="12.83203125" defaultRowHeight="12.75" x14ac:dyDescent="0.2"/>
  <cols>
    <col min="1" max="1" width="21.83203125" style="45" customWidth="1"/>
    <col min="2" max="16384" width="12.83203125" style="45"/>
  </cols>
  <sheetData>
    <row r="1" spans="1:13" x14ac:dyDescent="0.2">
      <c r="A1" s="47" t="s">
        <v>34</v>
      </c>
      <c r="C1" s="47" t="s">
        <v>91</v>
      </c>
      <c r="E1" s="47" t="s">
        <v>47</v>
      </c>
    </row>
    <row r="2" spans="1:13" x14ac:dyDescent="0.2">
      <c r="A2" s="47"/>
    </row>
    <row r="3" spans="1:13" x14ac:dyDescent="0.2">
      <c r="A3" s="23" t="s">
        <v>450</v>
      </c>
      <c r="B3" s="23"/>
      <c r="C3" s="23"/>
      <c r="D3" s="23"/>
      <c r="E3" s="23"/>
      <c r="F3" s="23"/>
      <c r="G3" s="23"/>
      <c r="H3" s="23"/>
      <c r="K3" s="76"/>
    </row>
    <row r="4" spans="1:13" x14ac:dyDescent="0.2">
      <c r="A4" s="47"/>
    </row>
    <row r="5" spans="1:13" x14ac:dyDescent="0.2">
      <c r="A5" s="49" t="str">
        <f>Índex!B56</f>
        <v>Taula A5</v>
      </c>
      <c r="B5" s="49" t="str">
        <f>Índex!A8</f>
        <v>2n trimestre 2020</v>
      </c>
      <c r="C5" s="49"/>
      <c r="I5" s="166"/>
    </row>
    <row r="6" spans="1:13" ht="13.5" thickBot="1" x14ac:dyDescent="0.25">
      <c r="A6" s="68" t="str">
        <f>Índex!C56</f>
        <v>Atur registrat per durada de la demanda i sexe. Baix Llobregat</v>
      </c>
      <c r="B6" s="64"/>
      <c r="C6" s="64"/>
      <c r="D6" s="64"/>
      <c r="E6" s="64"/>
      <c r="F6" s="64"/>
      <c r="G6" s="64"/>
      <c r="I6" s="114" t="s">
        <v>46</v>
      </c>
      <c r="J6" s="114"/>
      <c r="K6" s="114"/>
      <c r="L6" s="114"/>
    </row>
    <row r="7" spans="1:13" x14ac:dyDescent="0.2">
      <c r="A7" s="215" t="s">
        <v>130</v>
      </c>
      <c r="B7" s="201" t="s">
        <v>37</v>
      </c>
      <c r="C7" s="201" t="s">
        <v>139</v>
      </c>
      <c r="D7" s="206" t="s">
        <v>39</v>
      </c>
      <c r="E7" s="206"/>
      <c r="F7" s="206" t="s">
        <v>40</v>
      </c>
      <c r="G7" s="206"/>
      <c r="I7" s="114" t="s">
        <v>42</v>
      </c>
      <c r="J7" s="114" t="s">
        <v>44</v>
      </c>
      <c r="K7" s="114"/>
      <c r="L7" s="114"/>
      <c r="M7" s="76"/>
    </row>
    <row r="8" spans="1:13" x14ac:dyDescent="0.2">
      <c r="A8" s="214"/>
      <c r="B8" s="202"/>
      <c r="C8" s="202"/>
      <c r="D8" s="140" t="s">
        <v>37</v>
      </c>
      <c r="E8" s="140" t="s">
        <v>38</v>
      </c>
      <c r="F8" s="140" t="s">
        <v>37</v>
      </c>
      <c r="G8" s="140" t="s">
        <v>38</v>
      </c>
      <c r="I8" s="115" t="s">
        <v>43</v>
      </c>
      <c r="J8" s="115" t="s">
        <v>45</v>
      </c>
      <c r="K8" s="114"/>
      <c r="L8" s="114"/>
    </row>
    <row r="9" spans="1:13" x14ac:dyDescent="0.2">
      <c r="A9" s="45" t="s">
        <v>155</v>
      </c>
      <c r="B9" s="56">
        <v>11136</v>
      </c>
      <c r="C9" s="57">
        <f>B9/TaulaA1!$B$39*100</f>
        <v>22.534755246170345</v>
      </c>
      <c r="D9" s="56">
        <f t="shared" ref="D9:D17" si="0">B9-I9</f>
        <v>-4485</v>
      </c>
      <c r="E9" s="57">
        <f t="shared" ref="E9:E17" si="1">D9/I9*100</f>
        <v>-28.711350105627041</v>
      </c>
      <c r="F9" s="56">
        <f t="shared" ref="F9:F17" si="2">B9-J9</f>
        <v>-75</v>
      </c>
      <c r="G9" s="57">
        <f t="shared" ref="G9:G17" si="3">F9/J9*100</f>
        <v>-0.66898581750066899</v>
      </c>
      <c r="I9" s="117">
        <v>15621</v>
      </c>
      <c r="J9" s="117">
        <v>11211</v>
      </c>
      <c r="K9" s="114"/>
      <c r="L9" s="114"/>
    </row>
    <row r="10" spans="1:13" x14ac:dyDescent="0.2">
      <c r="A10" s="45" t="s">
        <v>156</v>
      </c>
      <c r="B10" s="56">
        <v>12755</v>
      </c>
      <c r="C10" s="57">
        <f>B10/TaulaA1!$B$39*100</f>
        <v>25.810955743974745</v>
      </c>
      <c r="D10" s="56">
        <f t="shared" si="0"/>
        <v>6425</v>
      </c>
      <c r="E10" s="57">
        <f t="shared" si="1"/>
        <v>101.50078988941549</v>
      </c>
      <c r="F10" s="56">
        <f t="shared" si="2"/>
        <v>6923</v>
      </c>
      <c r="G10" s="57">
        <f t="shared" si="3"/>
        <v>118.70713305898491</v>
      </c>
      <c r="I10" s="117">
        <v>6330</v>
      </c>
      <c r="J10" s="117">
        <v>5832</v>
      </c>
      <c r="K10" s="114"/>
      <c r="L10" s="114"/>
    </row>
    <row r="11" spans="1:13" x14ac:dyDescent="0.2">
      <c r="A11" s="45" t="s">
        <v>157</v>
      </c>
      <c r="B11" s="56">
        <v>5650</v>
      </c>
      <c r="C11" s="57">
        <f>B11/TaulaA1!$B$39*100</f>
        <v>11.433312422850436</v>
      </c>
      <c r="D11" s="56">
        <f>B11-I11</f>
        <v>1619</v>
      </c>
      <c r="E11" s="57">
        <f t="shared" si="1"/>
        <v>40.163731084098238</v>
      </c>
      <c r="F11" s="56">
        <f t="shared" si="2"/>
        <v>2423</v>
      </c>
      <c r="G11" s="57">
        <f t="shared" si="3"/>
        <v>75.085218469166406</v>
      </c>
      <c r="H11" s="76"/>
      <c r="I11" s="117">
        <v>4031</v>
      </c>
      <c r="J11" s="117">
        <v>3227</v>
      </c>
      <c r="K11" s="117"/>
      <c r="L11" s="114"/>
    </row>
    <row r="12" spans="1:13" x14ac:dyDescent="0.2">
      <c r="A12" s="45" t="s">
        <v>158</v>
      </c>
      <c r="B12" s="56">
        <v>3820</v>
      </c>
      <c r="C12" s="57">
        <f>B12/TaulaA1!$B$39*100</f>
        <v>7.7301333549183475</v>
      </c>
      <c r="D12" s="56">
        <f t="shared" si="0"/>
        <v>1489</v>
      </c>
      <c r="E12" s="57">
        <f t="shared" si="1"/>
        <v>63.878163878163875</v>
      </c>
      <c r="F12" s="56">
        <f t="shared" si="2"/>
        <v>1235</v>
      </c>
      <c r="G12" s="57">
        <f t="shared" si="3"/>
        <v>47.775628626692459</v>
      </c>
      <c r="H12" s="76"/>
      <c r="I12" s="117">
        <v>2331</v>
      </c>
      <c r="J12" s="117">
        <v>2585</v>
      </c>
      <c r="K12" s="117"/>
      <c r="L12" s="114"/>
    </row>
    <row r="13" spans="1:13" x14ac:dyDescent="0.2">
      <c r="A13" s="45" t="s">
        <v>159</v>
      </c>
      <c r="B13" s="56">
        <v>2180</v>
      </c>
      <c r="C13" s="57">
        <f>B13/TaulaA1!$B$39*100</f>
        <v>4.4114373596130889</v>
      </c>
      <c r="D13" s="56">
        <f t="shared" si="0"/>
        <v>60</v>
      </c>
      <c r="E13" s="57">
        <f t="shared" si="1"/>
        <v>2.8301886792452833</v>
      </c>
      <c r="F13" s="56">
        <f t="shared" si="2"/>
        <v>430</v>
      </c>
      <c r="G13" s="57">
        <f t="shared" si="3"/>
        <v>24.571428571428573</v>
      </c>
      <c r="I13" s="117">
        <v>2120</v>
      </c>
      <c r="J13" s="117">
        <v>1750</v>
      </c>
      <c r="K13" s="117"/>
      <c r="L13" s="114"/>
    </row>
    <row r="14" spans="1:13" x14ac:dyDescent="0.2">
      <c r="A14" s="45" t="s">
        <v>160</v>
      </c>
      <c r="B14" s="56">
        <v>2061</v>
      </c>
      <c r="C14" s="57">
        <f>B14/TaulaA1!$B$39*100</f>
        <v>4.1706295404415483</v>
      </c>
      <c r="D14" s="56">
        <f t="shared" si="0"/>
        <v>679</v>
      </c>
      <c r="E14" s="57">
        <f t="shared" si="1"/>
        <v>49.131693198263385</v>
      </c>
      <c r="F14" s="56">
        <f t="shared" si="2"/>
        <v>562</v>
      </c>
      <c r="G14" s="57">
        <f t="shared" si="3"/>
        <v>37.491661107404937</v>
      </c>
      <c r="H14" s="76"/>
      <c r="I14" s="117">
        <v>1382</v>
      </c>
      <c r="J14" s="117">
        <v>1499</v>
      </c>
      <c r="K14" s="117"/>
      <c r="L14" s="114"/>
    </row>
    <row r="15" spans="1:13" x14ac:dyDescent="0.2">
      <c r="A15" s="45" t="s">
        <v>161</v>
      </c>
      <c r="B15" s="56">
        <v>1367</v>
      </c>
      <c r="C15" s="57">
        <f>B15/TaulaA1!$B$39*100</f>
        <v>2.7662545277940787</v>
      </c>
      <c r="D15" s="56">
        <f t="shared" si="0"/>
        <v>105</v>
      </c>
      <c r="E15" s="57">
        <f t="shared" si="1"/>
        <v>8.3201267828843104</v>
      </c>
      <c r="F15" s="56">
        <f t="shared" si="2"/>
        <v>202</v>
      </c>
      <c r="G15" s="57">
        <f t="shared" si="3"/>
        <v>17.339055793991417</v>
      </c>
      <c r="I15" s="117">
        <v>1262</v>
      </c>
      <c r="J15" s="117">
        <v>1165</v>
      </c>
      <c r="K15" s="117"/>
      <c r="L15" s="114"/>
    </row>
    <row r="16" spans="1:13" x14ac:dyDescent="0.2">
      <c r="A16" s="45" t="s">
        <v>162</v>
      </c>
      <c r="B16" s="56">
        <v>1249</v>
      </c>
      <c r="C16" s="57">
        <f>B16/TaulaA1!$B$39*100</f>
        <v>2.5274703037416275</v>
      </c>
      <c r="D16" s="56">
        <f t="shared" si="0"/>
        <v>294</v>
      </c>
      <c r="E16" s="57">
        <f t="shared" si="1"/>
        <v>30.785340314136128</v>
      </c>
      <c r="F16" s="56">
        <f t="shared" si="2"/>
        <v>219</v>
      </c>
      <c r="G16" s="57">
        <f t="shared" si="3"/>
        <v>21.262135922330096</v>
      </c>
      <c r="I16" s="117">
        <v>955</v>
      </c>
      <c r="J16" s="117">
        <v>1030</v>
      </c>
      <c r="K16" s="117"/>
      <c r="L16" s="114"/>
    </row>
    <row r="17" spans="1:12" ht="13.5" thickBot="1" x14ac:dyDescent="0.25">
      <c r="A17" s="64" t="s">
        <v>163</v>
      </c>
      <c r="B17" s="65">
        <v>9199</v>
      </c>
      <c r="C17" s="66">
        <f>B17/TaulaA1!$B$39*100</f>
        <v>18.615051500495781</v>
      </c>
      <c r="D17" s="65">
        <f t="shared" si="0"/>
        <v>730</v>
      </c>
      <c r="E17" s="66">
        <f t="shared" si="1"/>
        <v>8.6196717440075563</v>
      </c>
      <c r="F17" s="65">
        <f t="shared" si="2"/>
        <v>445</v>
      </c>
      <c r="G17" s="66">
        <f t="shared" si="3"/>
        <v>5.083390450079964</v>
      </c>
      <c r="I17" s="117">
        <v>8469</v>
      </c>
      <c r="J17" s="117">
        <v>8754</v>
      </c>
      <c r="K17" s="117"/>
      <c r="L17" s="74"/>
    </row>
    <row r="18" spans="1:12" x14ac:dyDescent="0.2">
      <c r="A18" s="215" t="s">
        <v>131</v>
      </c>
      <c r="B18" s="201" t="s">
        <v>37</v>
      </c>
      <c r="C18" s="201" t="s">
        <v>139</v>
      </c>
      <c r="D18" s="206" t="s">
        <v>39</v>
      </c>
      <c r="E18" s="206"/>
      <c r="F18" s="206" t="s">
        <v>40</v>
      </c>
      <c r="G18" s="206"/>
      <c r="I18" s="117"/>
      <c r="J18" s="117"/>
      <c r="K18" s="117"/>
      <c r="L18" s="114"/>
    </row>
    <row r="19" spans="1:12" x14ac:dyDescent="0.2">
      <c r="A19" s="214"/>
      <c r="B19" s="202"/>
      <c r="C19" s="202"/>
      <c r="D19" s="140" t="s">
        <v>37</v>
      </c>
      <c r="E19" s="140" t="s">
        <v>38</v>
      </c>
      <c r="F19" s="140" t="s">
        <v>37</v>
      </c>
      <c r="G19" s="140" t="s">
        <v>38</v>
      </c>
      <c r="I19" s="117"/>
      <c r="J19" s="117"/>
      <c r="K19" s="117"/>
      <c r="L19" s="114"/>
    </row>
    <row r="20" spans="1:12" x14ac:dyDescent="0.2">
      <c r="A20" s="45" t="s">
        <v>155</v>
      </c>
      <c r="B20" s="56">
        <v>5527</v>
      </c>
      <c r="C20" s="57">
        <f>B20/TaulaA1!$B$39*100</f>
        <v>11.184410223202541</v>
      </c>
      <c r="D20" s="56">
        <f t="shared" ref="D20:D28" si="4">B20-I20</f>
        <v>-2190</v>
      </c>
      <c r="E20" s="57">
        <f t="shared" ref="E20:E28" si="5">D20/I20*100</f>
        <v>-28.37890371906181</v>
      </c>
      <c r="F20" s="56">
        <f t="shared" ref="F20:F28" si="6">B20-J20</f>
        <v>195</v>
      </c>
      <c r="G20" s="57">
        <f t="shared" ref="G20:G28" si="7">F20/J20*100</f>
        <v>3.6571642910727684</v>
      </c>
      <c r="I20" s="117">
        <v>7717</v>
      </c>
      <c r="J20" s="117">
        <v>5332</v>
      </c>
      <c r="K20" s="117"/>
      <c r="L20" s="114"/>
    </row>
    <row r="21" spans="1:12" x14ac:dyDescent="0.2">
      <c r="A21" s="45" t="s">
        <v>156</v>
      </c>
      <c r="B21" s="56">
        <v>6053</v>
      </c>
      <c r="C21" s="57">
        <f>B21/TaulaA1!$B$39*100</f>
        <v>12.248821255843131</v>
      </c>
      <c r="D21" s="56">
        <f t="shared" si="4"/>
        <v>2987</v>
      </c>
      <c r="E21" s="57">
        <f t="shared" si="5"/>
        <v>97.423352902804965</v>
      </c>
      <c r="F21" s="56">
        <f t="shared" si="6"/>
        <v>3492</v>
      </c>
      <c r="G21" s="57">
        <f t="shared" si="7"/>
        <v>136.35298711440845</v>
      </c>
      <c r="I21" s="117">
        <v>3066</v>
      </c>
      <c r="J21" s="117">
        <v>2561</v>
      </c>
      <c r="K21" s="114"/>
      <c r="L21" s="114"/>
    </row>
    <row r="22" spans="1:12" x14ac:dyDescent="0.2">
      <c r="A22" s="45" t="s">
        <v>157</v>
      </c>
      <c r="B22" s="56">
        <v>2656</v>
      </c>
      <c r="C22" s="57">
        <f>B22/TaulaA1!$B$39*100</f>
        <v>5.3746686362992495</v>
      </c>
      <c r="D22" s="56">
        <f t="shared" si="4"/>
        <v>856</v>
      </c>
      <c r="E22" s="57">
        <f t="shared" si="5"/>
        <v>47.555555555555557</v>
      </c>
      <c r="F22" s="56">
        <f t="shared" si="6"/>
        <v>1329</v>
      </c>
      <c r="G22" s="57">
        <f t="shared" si="7"/>
        <v>100.15071590052752</v>
      </c>
      <c r="I22" s="117">
        <v>1800</v>
      </c>
      <c r="J22" s="117">
        <v>1327</v>
      </c>
      <c r="K22" s="114"/>
      <c r="L22" s="114"/>
    </row>
    <row r="23" spans="1:12" x14ac:dyDescent="0.2">
      <c r="A23" s="45" t="s">
        <v>158</v>
      </c>
      <c r="B23" s="56">
        <v>1667</v>
      </c>
      <c r="C23" s="57">
        <f>B23/TaulaA1!$B$39*100</f>
        <v>3.3733330635206511</v>
      </c>
      <c r="D23" s="56">
        <f t="shared" si="4"/>
        <v>726</v>
      </c>
      <c r="E23" s="57">
        <f t="shared" si="5"/>
        <v>77.151965993623804</v>
      </c>
      <c r="F23" s="56">
        <f t="shared" si="6"/>
        <v>619</v>
      </c>
      <c r="G23" s="57">
        <f t="shared" si="7"/>
        <v>59.064885496183209</v>
      </c>
      <c r="I23" s="117">
        <v>941</v>
      </c>
      <c r="J23" s="117">
        <v>1048</v>
      </c>
      <c r="K23" s="114"/>
      <c r="L23" s="114"/>
    </row>
    <row r="24" spans="1:12" x14ac:dyDescent="0.2">
      <c r="A24" s="45" t="s">
        <v>159</v>
      </c>
      <c r="B24" s="56">
        <v>867</v>
      </c>
      <c r="C24" s="57">
        <f>B24/TaulaA1!$B$39*100</f>
        <v>1.7544569682497926</v>
      </c>
      <c r="D24" s="56">
        <f t="shared" si="4"/>
        <v>55</v>
      </c>
      <c r="E24" s="57">
        <f t="shared" si="5"/>
        <v>6.7733990147783256</v>
      </c>
      <c r="F24" s="56">
        <f t="shared" si="6"/>
        <v>153</v>
      </c>
      <c r="G24" s="57">
        <f>F24/J24*100</f>
        <v>21.428571428571427</v>
      </c>
      <c r="I24" s="117">
        <v>812</v>
      </c>
      <c r="J24" s="117">
        <v>714</v>
      </c>
      <c r="K24" s="114"/>
      <c r="L24" s="114"/>
    </row>
    <row r="25" spans="1:12" x14ac:dyDescent="0.2">
      <c r="A25" s="45" t="s">
        <v>160</v>
      </c>
      <c r="B25" s="56">
        <v>776</v>
      </c>
      <c r="C25" s="57">
        <f>B25/TaulaA1!$B$39*100</f>
        <v>1.5703098124127326</v>
      </c>
      <c r="D25" s="56">
        <f t="shared" si="4"/>
        <v>268</v>
      </c>
      <c r="E25" s="57">
        <f t="shared" si="5"/>
        <v>52.755905511811022</v>
      </c>
      <c r="F25" s="56">
        <f t="shared" si="6"/>
        <v>210</v>
      </c>
      <c r="G25" s="57">
        <f t="shared" si="7"/>
        <v>37.102473498233216</v>
      </c>
      <c r="I25" s="117">
        <v>508</v>
      </c>
      <c r="J25" s="117">
        <v>566</v>
      </c>
      <c r="K25" s="114"/>
      <c r="L25" s="114"/>
    </row>
    <row r="26" spans="1:12" x14ac:dyDescent="0.2">
      <c r="A26" s="45" t="s">
        <v>161</v>
      </c>
      <c r="B26" s="56">
        <v>503</v>
      </c>
      <c r="C26" s="57">
        <f>B26/TaulaA1!$B$39*100</f>
        <v>1.0178683449015522</v>
      </c>
      <c r="D26" s="56">
        <f t="shared" si="4"/>
        <v>48</v>
      </c>
      <c r="E26" s="57">
        <f t="shared" si="5"/>
        <v>10.549450549450549</v>
      </c>
      <c r="F26" s="56">
        <f t="shared" si="6"/>
        <v>53</v>
      </c>
      <c r="G26" s="57">
        <f t="shared" si="7"/>
        <v>11.777777777777777</v>
      </c>
      <c r="I26" s="117">
        <v>455</v>
      </c>
      <c r="J26" s="117">
        <v>450</v>
      </c>
      <c r="K26" s="114"/>
      <c r="L26" s="114"/>
    </row>
    <row r="27" spans="1:12" x14ac:dyDescent="0.2">
      <c r="A27" s="45" t="s">
        <v>162</v>
      </c>
      <c r="B27" s="56">
        <v>440</v>
      </c>
      <c r="C27" s="57">
        <f>B27/TaulaA1!$B$39*100</f>
        <v>0.89038185239897205</v>
      </c>
      <c r="D27" s="56">
        <f t="shared" si="4"/>
        <v>58</v>
      </c>
      <c r="E27" s="57">
        <f t="shared" si="5"/>
        <v>15.183246073298429</v>
      </c>
      <c r="F27" s="56">
        <f t="shared" si="6"/>
        <v>84</v>
      </c>
      <c r="G27" s="57">
        <f t="shared" si="7"/>
        <v>23.595505617977526</v>
      </c>
      <c r="I27" s="117">
        <v>382</v>
      </c>
      <c r="J27" s="117">
        <v>356</v>
      </c>
      <c r="K27" s="114"/>
      <c r="L27" s="114"/>
    </row>
    <row r="28" spans="1:12" ht="13.5" thickBot="1" x14ac:dyDescent="0.25">
      <c r="A28" s="64" t="s">
        <v>163</v>
      </c>
      <c r="B28" s="65">
        <v>3066</v>
      </c>
      <c r="C28" s="66">
        <f>B28/TaulaA1!$B$39*100</f>
        <v>6.2043426351255642</v>
      </c>
      <c r="D28" s="65">
        <f t="shared" si="4"/>
        <v>304</v>
      </c>
      <c r="E28" s="66">
        <f t="shared" si="5"/>
        <v>11.006517016654598</v>
      </c>
      <c r="F28" s="65">
        <f t="shared" si="6"/>
        <v>217</v>
      </c>
      <c r="G28" s="66">
        <f t="shared" si="7"/>
        <v>7.6167076167076173</v>
      </c>
      <c r="I28" s="117">
        <v>2762</v>
      </c>
      <c r="J28" s="117">
        <v>2849</v>
      </c>
      <c r="K28" s="114"/>
      <c r="L28" s="114"/>
    </row>
    <row r="29" spans="1:12" x14ac:dyDescent="0.2">
      <c r="A29" s="215" t="s">
        <v>132</v>
      </c>
      <c r="B29" s="201" t="s">
        <v>37</v>
      </c>
      <c r="C29" s="201" t="s">
        <v>139</v>
      </c>
      <c r="D29" s="206" t="s">
        <v>39</v>
      </c>
      <c r="E29" s="206"/>
      <c r="F29" s="206" t="s">
        <v>40</v>
      </c>
      <c r="G29" s="206"/>
      <c r="I29" s="117"/>
      <c r="J29" s="117"/>
      <c r="K29" s="114"/>
      <c r="L29" s="114"/>
    </row>
    <row r="30" spans="1:12" x14ac:dyDescent="0.2">
      <c r="A30" s="214"/>
      <c r="B30" s="202"/>
      <c r="C30" s="202"/>
      <c r="D30" s="140" t="s">
        <v>37</v>
      </c>
      <c r="E30" s="140" t="s">
        <v>38</v>
      </c>
      <c r="F30" s="140" t="s">
        <v>37</v>
      </c>
      <c r="G30" s="140" t="s">
        <v>38</v>
      </c>
      <c r="I30" s="117"/>
      <c r="J30" s="117"/>
      <c r="K30" s="114"/>
      <c r="L30" s="114"/>
    </row>
    <row r="31" spans="1:12" x14ac:dyDescent="0.2">
      <c r="A31" s="45" t="s">
        <v>155</v>
      </c>
      <c r="B31" s="56">
        <v>5609</v>
      </c>
      <c r="C31" s="57">
        <f>B31/TaulaA1!$B$39*100</f>
        <v>11.350345022967804</v>
      </c>
      <c r="D31" s="56">
        <f t="shared" ref="D31:D39" si="8">B31-I31</f>
        <v>-2295</v>
      </c>
      <c r="E31" s="57">
        <f t="shared" ref="E31:E39" si="9">D31/I31*100</f>
        <v>-29.035931174089068</v>
      </c>
      <c r="F31" s="56">
        <f t="shared" ref="F31:F39" si="10">B31-J31</f>
        <v>-270</v>
      </c>
      <c r="G31" s="57">
        <f t="shared" ref="G31:G39" si="11">F31/J31*100</f>
        <v>-4.592617792141521</v>
      </c>
      <c r="I31" s="117">
        <v>7904</v>
      </c>
      <c r="J31" s="117">
        <v>5879</v>
      </c>
      <c r="K31" s="114"/>
      <c r="L31" s="114"/>
    </row>
    <row r="32" spans="1:12" x14ac:dyDescent="0.2">
      <c r="A32" s="45" t="s">
        <v>156</v>
      </c>
      <c r="B32" s="56">
        <v>6702</v>
      </c>
      <c r="C32" s="57">
        <f>B32/TaulaA1!$B$39*100</f>
        <v>13.562134488131614</v>
      </c>
      <c r="D32" s="56">
        <f t="shared" si="8"/>
        <v>3438</v>
      </c>
      <c r="E32" s="57">
        <f t="shared" si="9"/>
        <v>105.33088235294117</v>
      </c>
      <c r="F32" s="56">
        <f t="shared" si="10"/>
        <v>3431</v>
      </c>
      <c r="G32" s="57">
        <f t="shared" si="11"/>
        <v>104.89147049831855</v>
      </c>
      <c r="I32" s="117">
        <v>3264</v>
      </c>
      <c r="J32" s="117">
        <v>3271</v>
      </c>
      <c r="K32" s="114"/>
      <c r="L32" s="114"/>
    </row>
    <row r="33" spans="1:12" x14ac:dyDescent="0.2">
      <c r="A33" s="45" t="s">
        <v>157</v>
      </c>
      <c r="B33" s="56">
        <v>2994</v>
      </c>
      <c r="C33" s="57">
        <f>B33/TaulaA1!$B$39*100</f>
        <v>6.0586437865511868</v>
      </c>
      <c r="D33" s="56">
        <f>B33-I33</f>
        <v>763</v>
      </c>
      <c r="E33" s="57">
        <f t="shared" si="9"/>
        <v>34.199910354101299</v>
      </c>
      <c r="F33" s="56">
        <f t="shared" si="10"/>
        <v>1094</v>
      </c>
      <c r="G33" s="57">
        <f t="shared" si="11"/>
        <v>57.578947368421055</v>
      </c>
      <c r="I33" s="117">
        <v>2231</v>
      </c>
      <c r="J33" s="117">
        <v>1900</v>
      </c>
      <c r="K33" s="114"/>
      <c r="L33" s="114"/>
    </row>
    <row r="34" spans="1:12" x14ac:dyDescent="0.2">
      <c r="A34" s="45" t="s">
        <v>158</v>
      </c>
      <c r="B34" s="56">
        <v>2153</v>
      </c>
      <c r="C34" s="57">
        <f>B34/TaulaA1!$B$39*100</f>
        <v>4.3568002913976969</v>
      </c>
      <c r="D34" s="56">
        <f t="shared" si="8"/>
        <v>763</v>
      </c>
      <c r="E34" s="57">
        <f t="shared" si="9"/>
        <v>54.89208633093525</v>
      </c>
      <c r="F34" s="56">
        <f t="shared" si="10"/>
        <v>616</v>
      </c>
      <c r="G34" s="57">
        <f t="shared" si="11"/>
        <v>40.078074170461939</v>
      </c>
      <c r="I34" s="117">
        <v>1390</v>
      </c>
      <c r="J34" s="117">
        <v>1537</v>
      </c>
      <c r="K34" s="114"/>
      <c r="L34" s="114"/>
    </row>
    <row r="35" spans="1:12" x14ac:dyDescent="0.2">
      <c r="A35" s="45" t="s">
        <v>159</v>
      </c>
      <c r="B35" s="56">
        <v>1313</v>
      </c>
      <c r="C35" s="57">
        <f>B35/TaulaA1!$B$39*100</f>
        <v>2.6569803913632959</v>
      </c>
      <c r="D35" s="56">
        <f t="shared" si="8"/>
        <v>5</v>
      </c>
      <c r="E35" s="57">
        <f t="shared" si="9"/>
        <v>0.38226299694189603</v>
      </c>
      <c r="F35" s="56">
        <f t="shared" si="10"/>
        <v>277</v>
      </c>
      <c r="G35" s="57">
        <f t="shared" si="11"/>
        <v>26.737451737451739</v>
      </c>
      <c r="I35" s="117">
        <v>1308</v>
      </c>
      <c r="J35" s="117">
        <v>1036</v>
      </c>
      <c r="K35" s="114"/>
      <c r="L35" s="114"/>
    </row>
    <row r="36" spans="1:12" x14ac:dyDescent="0.2">
      <c r="A36" s="45" t="s">
        <v>160</v>
      </c>
      <c r="B36" s="56">
        <v>1285</v>
      </c>
      <c r="C36" s="57">
        <f>B36/TaulaA1!$B$39*100</f>
        <v>2.6003197280288157</v>
      </c>
      <c r="D36" s="56">
        <f t="shared" si="8"/>
        <v>411</v>
      </c>
      <c r="E36" s="57">
        <f t="shared" si="9"/>
        <v>47.025171624713956</v>
      </c>
      <c r="F36" s="56">
        <f t="shared" si="10"/>
        <v>352</v>
      </c>
      <c r="G36" s="57">
        <f t="shared" si="11"/>
        <v>37.727759914255095</v>
      </c>
      <c r="I36" s="117">
        <v>874</v>
      </c>
      <c r="J36" s="117">
        <v>933</v>
      </c>
      <c r="K36" s="114"/>
      <c r="L36" s="114"/>
    </row>
    <row r="37" spans="1:12" x14ac:dyDescent="0.2">
      <c r="A37" s="45" t="s">
        <v>161</v>
      </c>
      <c r="B37" s="56">
        <v>864</v>
      </c>
      <c r="C37" s="57">
        <f>B37/TaulaA1!$B$39*100</f>
        <v>1.7483861828925269</v>
      </c>
      <c r="D37" s="56">
        <f t="shared" si="8"/>
        <v>57</v>
      </c>
      <c r="E37" s="57">
        <f t="shared" si="9"/>
        <v>7.0631970260223049</v>
      </c>
      <c r="F37" s="56">
        <f t="shared" si="10"/>
        <v>149</v>
      </c>
      <c r="G37" s="57">
        <f t="shared" si="11"/>
        <v>20.83916083916084</v>
      </c>
      <c r="I37" s="117">
        <v>807</v>
      </c>
      <c r="J37" s="117">
        <v>715</v>
      </c>
      <c r="K37" s="114"/>
      <c r="L37" s="114"/>
    </row>
    <row r="38" spans="1:12" x14ac:dyDescent="0.2">
      <c r="A38" s="45" t="s">
        <v>162</v>
      </c>
      <c r="B38" s="56">
        <v>809</v>
      </c>
      <c r="C38" s="57">
        <f>B38/TaulaA1!$B$39*100</f>
        <v>1.6370884513426553</v>
      </c>
      <c r="D38" s="56">
        <f t="shared" si="8"/>
        <v>236</v>
      </c>
      <c r="E38" s="57">
        <f t="shared" si="9"/>
        <v>41.186736474694591</v>
      </c>
      <c r="F38" s="56">
        <f t="shared" si="10"/>
        <v>135</v>
      </c>
      <c r="G38" s="57">
        <f t="shared" si="11"/>
        <v>20.029673590504451</v>
      </c>
      <c r="I38" s="117">
        <v>573</v>
      </c>
      <c r="J38" s="117">
        <v>674</v>
      </c>
      <c r="K38" s="114"/>
      <c r="L38" s="114"/>
    </row>
    <row r="39" spans="1:12" ht="13.5" thickBot="1" x14ac:dyDescent="0.25">
      <c r="A39" s="64" t="s">
        <v>163</v>
      </c>
      <c r="B39" s="65">
        <v>6133</v>
      </c>
      <c r="C39" s="66">
        <f>B39/TaulaA1!$B$39*100</f>
        <v>12.410708865370216</v>
      </c>
      <c r="D39" s="65">
        <f t="shared" si="8"/>
        <v>426</v>
      </c>
      <c r="E39" s="66">
        <f t="shared" si="9"/>
        <v>7.4645172595058709</v>
      </c>
      <c r="F39" s="65">
        <f t="shared" si="10"/>
        <v>228</v>
      </c>
      <c r="G39" s="66">
        <f t="shared" si="11"/>
        <v>3.8611346316680777</v>
      </c>
      <c r="I39" s="117">
        <v>5707</v>
      </c>
      <c r="J39" s="117">
        <v>5905</v>
      </c>
      <c r="K39" s="114"/>
      <c r="L39" s="114"/>
    </row>
    <row r="40" spans="1:12" x14ac:dyDescent="0.2">
      <c r="A40" s="77" t="s">
        <v>379</v>
      </c>
      <c r="F40" s="58"/>
      <c r="G40" s="76"/>
      <c r="I40" s="117"/>
      <c r="J40" s="117"/>
      <c r="K40" s="114"/>
      <c r="L40" s="114"/>
    </row>
    <row r="41" spans="1:12" x14ac:dyDescent="0.2">
      <c r="I41" s="117"/>
      <c r="J41" s="117"/>
      <c r="K41" s="114"/>
      <c r="L41" s="114"/>
    </row>
    <row r="42" spans="1:12" x14ac:dyDescent="0.2">
      <c r="B42" s="117">
        <f>SUM(B9:B17)</f>
        <v>49417</v>
      </c>
      <c r="C42" s="114"/>
      <c r="D42" s="114"/>
      <c r="E42" s="167"/>
      <c r="F42" s="114"/>
      <c r="G42" s="114"/>
      <c r="H42" s="114"/>
      <c r="I42" s="117">
        <f>SUM(I9:I17)</f>
        <v>42501</v>
      </c>
      <c r="J42" s="117">
        <f>SUM(J9:J17)</f>
        <v>37053</v>
      </c>
    </row>
    <row r="43" spans="1:12" x14ac:dyDescent="0.2">
      <c r="B43" s="117"/>
      <c r="C43" s="167"/>
      <c r="D43" s="167"/>
      <c r="E43" s="114"/>
      <c r="F43" s="114"/>
      <c r="G43" s="114"/>
      <c r="H43" s="114"/>
      <c r="I43" s="117"/>
      <c r="J43" s="117"/>
    </row>
    <row r="44" spans="1:12" x14ac:dyDescent="0.2">
      <c r="C44" s="76"/>
    </row>
    <row r="45" spans="1:12" x14ac:dyDescent="0.2">
      <c r="C45" s="76"/>
    </row>
    <row r="46" spans="1:12" x14ac:dyDescent="0.2">
      <c r="C46" s="58"/>
    </row>
    <row r="55" spans="3:3" x14ac:dyDescent="0.2">
      <c r="C55" s="58"/>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election activeCell="A3" sqref="A3"/>
    </sheetView>
  </sheetViews>
  <sheetFormatPr baseColWidth="10" defaultColWidth="12.83203125" defaultRowHeight="12.75" x14ac:dyDescent="0.2"/>
  <cols>
    <col min="1" max="1" width="27.83203125" style="45" customWidth="1"/>
    <col min="2" max="16384" width="12.83203125" style="45"/>
  </cols>
  <sheetData>
    <row r="1" spans="1:9" x14ac:dyDescent="0.2">
      <c r="A1" s="47" t="s">
        <v>34</v>
      </c>
      <c r="C1" s="47" t="s">
        <v>91</v>
      </c>
      <c r="E1" s="47" t="s">
        <v>47</v>
      </c>
    </row>
    <row r="2" spans="1:9" x14ac:dyDescent="0.2">
      <c r="A2" s="47"/>
    </row>
    <row r="3" spans="1:9" x14ac:dyDescent="0.2">
      <c r="A3" s="86" t="s">
        <v>175</v>
      </c>
      <c r="B3" s="86"/>
      <c r="C3" s="86"/>
      <c r="D3" s="86"/>
      <c r="E3" s="86"/>
      <c r="F3" s="86"/>
    </row>
    <row r="4" spans="1:9" x14ac:dyDescent="0.2">
      <c r="A4" s="47"/>
    </row>
    <row r="5" spans="1:9" x14ac:dyDescent="0.2">
      <c r="A5" s="49" t="str">
        <f>Índex!B20</f>
        <v>Taula E2</v>
      </c>
      <c r="B5" s="49" t="str">
        <f>Índex!A8</f>
        <v>2n trimestre 2020</v>
      </c>
    </row>
    <row r="6" spans="1:9" ht="13.5" thickBot="1" x14ac:dyDescent="0.25">
      <c r="A6" s="68" t="str">
        <f>Índex!C20</f>
        <v>Població assalariada per àmbits territorials</v>
      </c>
      <c r="B6" s="64"/>
      <c r="C6" s="64"/>
      <c r="D6" s="64"/>
      <c r="E6" s="64"/>
      <c r="F6" s="64"/>
      <c r="H6" s="50"/>
    </row>
    <row r="7" spans="1:9" x14ac:dyDescent="0.2">
      <c r="A7" s="203"/>
      <c r="B7" s="201" t="s">
        <v>37</v>
      </c>
      <c r="C7" s="206" t="s">
        <v>39</v>
      </c>
      <c r="D7" s="206"/>
      <c r="E7" s="206" t="s">
        <v>40</v>
      </c>
      <c r="F7" s="206"/>
      <c r="H7" s="60"/>
    </row>
    <row r="8" spans="1:9" x14ac:dyDescent="0.2">
      <c r="A8" s="204"/>
      <c r="B8" s="202"/>
      <c r="C8" s="52" t="s">
        <v>37</v>
      </c>
      <c r="D8" s="52" t="s">
        <v>38</v>
      </c>
      <c r="E8" s="52" t="s">
        <v>37</v>
      </c>
      <c r="F8" s="52" t="s">
        <v>38</v>
      </c>
      <c r="H8" s="69"/>
      <c r="I8" s="54"/>
    </row>
    <row r="9" spans="1:9" x14ac:dyDescent="0.2">
      <c r="A9" s="45" t="s">
        <v>49</v>
      </c>
      <c r="B9" s="56">
        <v>6698</v>
      </c>
      <c r="C9" s="56">
        <v>-43</v>
      </c>
      <c r="D9" s="57">
        <v>-0.63788755377540429</v>
      </c>
      <c r="E9" s="56">
        <v>143</v>
      </c>
      <c r="F9" s="57">
        <v>2.181540808543097</v>
      </c>
      <c r="H9" s="58"/>
      <c r="I9" s="58"/>
    </row>
    <row r="10" spans="1:9" x14ac:dyDescent="0.2">
      <c r="A10" s="45" t="s">
        <v>50</v>
      </c>
      <c r="B10" s="56">
        <v>622</v>
      </c>
      <c r="C10" s="56">
        <v>-1</v>
      </c>
      <c r="D10" s="57">
        <v>-0.16051364365971107</v>
      </c>
      <c r="E10" s="56">
        <v>-45</v>
      </c>
      <c r="F10" s="57">
        <v>-6.746626686656672</v>
      </c>
      <c r="H10" s="58"/>
      <c r="I10" s="58"/>
    </row>
    <row r="11" spans="1:9" x14ac:dyDescent="0.2">
      <c r="A11" s="45" t="s">
        <v>51</v>
      </c>
      <c r="B11" s="56">
        <v>11441</v>
      </c>
      <c r="C11" s="56">
        <v>148</v>
      </c>
      <c r="D11" s="57">
        <v>1.3105463561498272</v>
      </c>
      <c r="E11" s="56">
        <v>-403</v>
      </c>
      <c r="F11" s="57">
        <v>-3.4025667004390407</v>
      </c>
      <c r="H11" s="58"/>
      <c r="I11" s="58"/>
    </row>
    <row r="12" spans="1:9" x14ac:dyDescent="0.2">
      <c r="A12" s="45" t="s">
        <v>52</v>
      </c>
      <c r="B12" s="56">
        <v>986</v>
      </c>
      <c r="C12" s="56">
        <v>-12</v>
      </c>
      <c r="D12" s="57">
        <v>-1.2024048096192386</v>
      </c>
      <c r="E12" s="56">
        <v>28</v>
      </c>
      <c r="F12" s="57">
        <v>2.9227557411273484</v>
      </c>
      <c r="H12" s="58"/>
      <c r="I12" s="58"/>
    </row>
    <row r="13" spans="1:9" x14ac:dyDescent="0.2">
      <c r="A13" s="45" t="s">
        <v>53</v>
      </c>
      <c r="B13" s="56">
        <v>2062</v>
      </c>
      <c r="C13" s="56">
        <v>-133</v>
      </c>
      <c r="D13" s="57">
        <v>-6.0592255125284735</v>
      </c>
      <c r="E13" s="56">
        <v>-58</v>
      </c>
      <c r="F13" s="57">
        <v>-2.7358490566037736</v>
      </c>
      <c r="H13" s="58"/>
      <c r="I13" s="58"/>
    </row>
    <row r="14" spans="1:9" x14ac:dyDescent="0.2">
      <c r="A14" s="45" t="s">
        <v>54</v>
      </c>
      <c r="B14" s="56">
        <v>430</v>
      </c>
      <c r="C14" s="56">
        <v>-8</v>
      </c>
      <c r="D14" s="57">
        <v>-1.8264840182648401</v>
      </c>
      <c r="E14" s="56">
        <v>-38</v>
      </c>
      <c r="F14" s="57">
        <v>-8.1196581196581192</v>
      </c>
      <c r="G14" s="58"/>
      <c r="H14" s="58"/>
      <c r="I14" s="58"/>
    </row>
    <row r="15" spans="1:9" x14ac:dyDescent="0.2">
      <c r="A15" s="45" t="s">
        <v>55</v>
      </c>
      <c r="B15" s="56">
        <v>1296</v>
      </c>
      <c r="C15" s="56">
        <v>-22</v>
      </c>
      <c r="D15" s="57">
        <v>-1.6691957511380879</v>
      </c>
      <c r="E15" s="56">
        <v>-128</v>
      </c>
      <c r="F15" s="57">
        <v>-8.9887640449438209</v>
      </c>
      <c r="H15" s="58"/>
      <c r="I15" s="58"/>
    </row>
    <row r="16" spans="1:9" x14ac:dyDescent="0.2">
      <c r="A16" s="45" t="s">
        <v>56</v>
      </c>
      <c r="B16" s="56">
        <v>35700</v>
      </c>
      <c r="C16" s="56">
        <v>-859</v>
      </c>
      <c r="D16" s="57">
        <v>-2.3496266309253535</v>
      </c>
      <c r="E16" s="56">
        <v>277</v>
      </c>
      <c r="F16" s="57">
        <v>0.78197781102673403</v>
      </c>
      <c r="H16" s="58"/>
      <c r="I16" s="58"/>
    </row>
    <row r="17" spans="1:9" x14ac:dyDescent="0.2">
      <c r="A17" s="45" t="s">
        <v>57</v>
      </c>
      <c r="B17" s="56">
        <v>4420</v>
      </c>
      <c r="C17" s="56">
        <v>-32</v>
      </c>
      <c r="D17" s="57">
        <v>-0.7187780772686434</v>
      </c>
      <c r="E17" s="56">
        <v>-231</v>
      </c>
      <c r="F17" s="57">
        <v>-4.9666738335841751</v>
      </c>
      <c r="H17" s="58"/>
      <c r="I17" s="58"/>
    </row>
    <row r="18" spans="1:9" x14ac:dyDescent="0.2">
      <c r="A18" s="45" t="s">
        <v>58</v>
      </c>
      <c r="B18" s="56">
        <v>16903</v>
      </c>
      <c r="C18" s="56">
        <v>-424</v>
      </c>
      <c r="D18" s="57">
        <v>-2.4470479598314769</v>
      </c>
      <c r="E18" s="56">
        <v>-20</v>
      </c>
      <c r="F18" s="57">
        <v>-0.11818235537434262</v>
      </c>
      <c r="H18" s="58"/>
      <c r="I18" s="58"/>
    </row>
    <row r="19" spans="1:9" x14ac:dyDescent="0.2">
      <c r="A19" s="45" t="s">
        <v>59</v>
      </c>
      <c r="B19" s="56">
        <v>12002</v>
      </c>
      <c r="C19" s="56">
        <v>-293</v>
      </c>
      <c r="D19" s="57">
        <v>-2.3830825538836926</v>
      </c>
      <c r="E19" s="56">
        <v>-457</v>
      </c>
      <c r="F19" s="57">
        <v>-3.6680311421462402</v>
      </c>
      <c r="H19" s="58"/>
      <c r="I19" s="58"/>
    </row>
    <row r="20" spans="1:9" x14ac:dyDescent="0.2">
      <c r="A20" s="45" t="s">
        <v>60</v>
      </c>
      <c r="B20" s="56">
        <v>9179</v>
      </c>
      <c r="C20" s="56">
        <v>-260</v>
      </c>
      <c r="D20" s="57">
        <v>-2.7545290814704946</v>
      </c>
      <c r="E20" s="56">
        <v>-576</v>
      </c>
      <c r="F20" s="57">
        <v>-5.9046642747309068</v>
      </c>
      <c r="H20" s="58"/>
      <c r="I20" s="58"/>
    </row>
    <row r="21" spans="1:9" x14ac:dyDescent="0.2">
      <c r="A21" s="45" t="s">
        <v>61</v>
      </c>
      <c r="B21" s="56">
        <v>6405</v>
      </c>
      <c r="C21" s="56">
        <v>-95</v>
      </c>
      <c r="D21" s="57">
        <v>-1.4615384615384615</v>
      </c>
      <c r="E21" s="56">
        <v>-63</v>
      </c>
      <c r="F21" s="57">
        <v>-0.97402597402597402</v>
      </c>
      <c r="H21" s="58"/>
      <c r="I21" s="58"/>
    </row>
    <row r="22" spans="1:9" x14ac:dyDescent="0.2">
      <c r="A22" s="45" t="s">
        <v>62</v>
      </c>
      <c r="B22" s="56">
        <v>3493</v>
      </c>
      <c r="C22" s="56">
        <v>-1</v>
      </c>
      <c r="D22" s="57">
        <v>-2.8620492272467084E-2</v>
      </c>
      <c r="E22" s="56">
        <v>-141</v>
      </c>
      <c r="F22" s="57">
        <v>-3.8800220143093012</v>
      </c>
      <c r="H22" s="58"/>
      <c r="I22" s="58"/>
    </row>
    <row r="23" spans="1:9" x14ac:dyDescent="0.2">
      <c r="A23" s="45" t="s">
        <v>63</v>
      </c>
      <c r="B23" s="56">
        <v>634</v>
      </c>
      <c r="C23" s="56">
        <v>7</v>
      </c>
      <c r="D23" s="57">
        <v>1.1164274322169059</v>
      </c>
      <c r="E23" s="56">
        <v>-24</v>
      </c>
      <c r="F23" s="57">
        <v>-3.6474164133738598</v>
      </c>
      <c r="H23" s="58"/>
      <c r="I23" s="58"/>
    </row>
    <row r="24" spans="1:9" x14ac:dyDescent="0.2">
      <c r="A24" s="45" t="s">
        <v>64</v>
      </c>
      <c r="B24" s="56">
        <v>2361</v>
      </c>
      <c r="C24" s="56">
        <v>-36</v>
      </c>
      <c r="D24" s="57">
        <v>-1.5018773466833542</v>
      </c>
      <c r="E24" s="56">
        <v>-51</v>
      </c>
      <c r="F24" s="57">
        <v>-2.1144278606965177</v>
      </c>
      <c r="H24" s="58"/>
      <c r="I24" s="58"/>
    </row>
    <row r="25" spans="1:9" x14ac:dyDescent="0.2">
      <c r="A25" s="45" t="s">
        <v>65</v>
      </c>
      <c r="B25" s="56">
        <v>1735</v>
      </c>
      <c r="C25" s="56">
        <v>1</v>
      </c>
      <c r="D25" s="57">
        <v>5.7670126874279123E-2</v>
      </c>
      <c r="E25" s="56">
        <v>-25</v>
      </c>
      <c r="F25" s="57">
        <v>-1.4204545454545454</v>
      </c>
      <c r="H25" s="58"/>
      <c r="I25" s="58"/>
    </row>
    <row r="26" spans="1:9" x14ac:dyDescent="0.2">
      <c r="A26" s="45" t="s">
        <v>66</v>
      </c>
      <c r="B26" s="56">
        <v>42470</v>
      </c>
      <c r="C26" s="56">
        <v>-2254</v>
      </c>
      <c r="D26" s="57">
        <v>-5.0397996601377333</v>
      </c>
      <c r="E26" s="56">
        <v>186</v>
      </c>
      <c r="F26" s="57">
        <v>0.43988269794721413</v>
      </c>
      <c r="H26" s="58"/>
      <c r="I26" s="58"/>
    </row>
    <row r="27" spans="1:9" x14ac:dyDescent="0.2">
      <c r="A27" s="45" t="s">
        <v>67</v>
      </c>
      <c r="B27" s="56">
        <v>7857</v>
      </c>
      <c r="C27" s="56">
        <v>-1696</v>
      </c>
      <c r="D27" s="57">
        <v>-17.7535852611745</v>
      </c>
      <c r="E27" s="56">
        <v>-329</v>
      </c>
      <c r="F27" s="57">
        <v>-4.0190569264598093</v>
      </c>
      <c r="H27" s="58"/>
      <c r="I27" s="58"/>
    </row>
    <row r="28" spans="1:9" x14ac:dyDescent="0.2">
      <c r="A28" s="45" t="s">
        <v>68</v>
      </c>
      <c r="B28" s="56">
        <v>21573</v>
      </c>
      <c r="C28" s="56">
        <v>-460</v>
      </c>
      <c r="D28" s="57">
        <v>-2.0877774247719327</v>
      </c>
      <c r="E28" s="56">
        <v>-1102</v>
      </c>
      <c r="F28" s="57">
        <v>-4.8599779492833521</v>
      </c>
      <c r="H28" s="58"/>
      <c r="I28" s="58"/>
    </row>
    <row r="29" spans="1:9" x14ac:dyDescent="0.2">
      <c r="A29" s="45" t="s">
        <v>69</v>
      </c>
      <c r="B29" s="56">
        <v>481</v>
      </c>
      <c r="C29" s="56">
        <v>-5</v>
      </c>
      <c r="D29" s="57">
        <v>-1.0288065843621399</v>
      </c>
      <c r="E29" s="56">
        <v>-97</v>
      </c>
      <c r="F29" s="57">
        <v>-16.782006920415224</v>
      </c>
      <c r="H29" s="58"/>
      <c r="I29" s="58"/>
    </row>
    <row r="30" spans="1:9" x14ac:dyDescent="0.2">
      <c r="A30" s="45" t="s">
        <v>70</v>
      </c>
      <c r="B30" s="56">
        <v>5010</v>
      </c>
      <c r="C30" s="56">
        <v>-122</v>
      </c>
      <c r="D30" s="57">
        <v>-2.3772408417770849</v>
      </c>
      <c r="E30" s="56">
        <v>-169</v>
      </c>
      <c r="F30" s="57">
        <v>-3.2631782197335397</v>
      </c>
      <c r="H30" s="58"/>
      <c r="I30" s="58"/>
    </row>
    <row r="31" spans="1:9" x14ac:dyDescent="0.2">
      <c r="A31" s="45" t="s">
        <v>71</v>
      </c>
      <c r="B31" s="56">
        <v>13494</v>
      </c>
      <c r="C31" s="56">
        <v>-323</v>
      </c>
      <c r="D31" s="57">
        <v>-2.33769993486285</v>
      </c>
      <c r="E31" s="56">
        <v>-208</v>
      </c>
      <c r="F31" s="57">
        <v>-1.5180265654648957</v>
      </c>
      <c r="H31" s="58"/>
      <c r="I31" s="58"/>
    </row>
    <row r="32" spans="1:9" x14ac:dyDescent="0.2">
      <c r="A32" s="45" t="s">
        <v>72</v>
      </c>
      <c r="B32" s="56">
        <v>12888</v>
      </c>
      <c r="C32" s="56">
        <v>-72</v>
      </c>
      <c r="D32" s="57">
        <v>-0.55555555555555558</v>
      </c>
      <c r="E32" s="56">
        <v>-98</v>
      </c>
      <c r="F32" s="57">
        <v>-0.75465886339134447</v>
      </c>
      <c r="H32" s="58"/>
      <c r="I32" s="58"/>
    </row>
    <row r="33" spans="1:13" x14ac:dyDescent="0.2">
      <c r="A33" s="45" t="s">
        <v>73</v>
      </c>
      <c r="B33" s="56">
        <v>11490</v>
      </c>
      <c r="C33" s="56">
        <v>-2197</v>
      </c>
      <c r="D33" s="57">
        <v>-16.051727917001536</v>
      </c>
      <c r="E33" s="56">
        <v>-673</v>
      </c>
      <c r="F33" s="57">
        <v>-5.5331743813203982</v>
      </c>
      <c r="H33" s="58"/>
      <c r="I33" s="58"/>
    </row>
    <row r="34" spans="1:13" x14ac:dyDescent="0.2">
      <c r="A34" s="45" t="s">
        <v>74</v>
      </c>
      <c r="B34" s="56">
        <v>5827</v>
      </c>
      <c r="C34" s="56">
        <v>-186</v>
      </c>
      <c r="D34" s="57">
        <v>-3.0932978546482621</v>
      </c>
      <c r="E34" s="56">
        <v>-350</v>
      </c>
      <c r="F34" s="57">
        <v>-5.6661809940100376</v>
      </c>
      <c r="H34" s="58"/>
      <c r="I34" s="58"/>
    </row>
    <row r="35" spans="1:13" x14ac:dyDescent="0.2">
      <c r="A35" s="45" t="s">
        <v>75</v>
      </c>
      <c r="B35" s="56">
        <v>1772</v>
      </c>
      <c r="C35" s="56">
        <v>74</v>
      </c>
      <c r="D35" s="57">
        <v>4.3580683156654887</v>
      </c>
      <c r="E35" s="56">
        <v>74</v>
      </c>
      <c r="F35" s="57">
        <v>4.3580683156654887</v>
      </c>
      <c r="H35" s="58"/>
      <c r="I35" s="58"/>
    </row>
    <row r="36" spans="1:13" x14ac:dyDescent="0.2">
      <c r="A36" s="45" t="s">
        <v>76</v>
      </c>
      <c r="B36" s="56">
        <v>479</v>
      </c>
      <c r="C36" s="56">
        <v>3</v>
      </c>
      <c r="D36" s="57">
        <v>0.63025210084033612</v>
      </c>
      <c r="E36" s="56">
        <v>-28</v>
      </c>
      <c r="F36" s="57">
        <v>-5.5226824457593686</v>
      </c>
      <c r="H36" s="58"/>
      <c r="I36" s="58"/>
    </row>
    <row r="37" spans="1:13" x14ac:dyDescent="0.2">
      <c r="A37" s="45" t="s">
        <v>77</v>
      </c>
      <c r="B37" s="56">
        <v>1748</v>
      </c>
      <c r="C37" s="56">
        <v>-26</v>
      </c>
      <c r="D37" s="57">
        <v>-1.4656144306651635</v>
      </c>
      <c r="E37" s="56">
        <v>-113</v>
      </c>
      <c r="F37" s="57">
        <v>-6.0720042987641056</v>
      </c>
      <c r="H37" s="58"/>
      <c r="I37" s="58"/>
    </row>
    <row r="38" spans="1:13" x14ac:dyDescent="0.2">
      <c r="A38" s="45" t="s">
        <v>78</v>
      </c>
      <c r="B38" s="56">
        <v>15034</v>
      </c>
      <c r="C38" s="56">
        <v>-390</v>
      </c>
      <c r="D38" s="57">
        <v>-2.5285269709543567</v>
      </c>
      <c r="E38" s="56">
        <v>-655</v>
      </c>
      <c r="F38" s="57">
        <v>-4.1748996111925551</v>
      </c>
      <c r="H38" s="58"/>
      <c r="I38" s="58"/>
    </row>
    <row r="39" spans="1:13" x14ac:dyDescent="0.2">
      <c r="A39" s="61" t="s">
        <v>35</v>
      </c>
      <c r="B39" s="62">
        <v>256490</v>
      </c>
      <c r="C39" s="62">
        <v>-9717</v>
      </c>
      <c r="D39" s="63">
        <v>-3.6501669753237138</v>
      </c>
      <c r="E39" s="62">
        <v>-5374</v>
      </c>
      <c r="F39" s="63">
        <v>-2.0522103076406073</v>
      </c>
      <c r="H39" s="58"/>
      <c r="I39" s="58"/>
      <c r="L39" s="58"/>
      <c r="M39" s="58"/>
    </row>
    <row r="40" spans="1:13" ht="13.5" x14ac:dyDescent="0.25">
      <c r="A40" s="59" t="s">
        <v>377</v>
      </c>
      <c r="B40" s="73">
        <v>1422492</v>
      </c>
      <c r="C40" s="56">
        <v>-29259</v>
      </c>
      <c r="D40" s="57">
        <v>-2.0154282655910003</v>
      </c>
      <c r="E40" s="56">
        <v>-80969</v>
      </c>
      <c r="F40" s="57">
        <v>-5.3855071731158972</v>
      </c>
      <c r="H40" s="58"/>
      <c r="I40" s="58"/>
      <c r="L40" s="58"/>
      <c r="M40" s="58"/>
    </row>
    <row r="41" spans="1:13" x14ac:dyDescent="0.2">
      <c r="A41" s="45" t="s">
        <v>309</v>
      </c>
      <c r="B41" s="56">
        <v>1848870</v>
      </c>
      <c r="C41" s="56">
        <v>-32290</v>
      </c>
      <c r="D41" s="57">
        <v>-1.7164940781220099</v>
      </c>
      <c r="E41" s="56">
        <v>-111405</v>
      </c>
      <c r="F41" s="57">
        <v>-5.6831311933274664</v>
      </c>
      <c r="H41" s="58"/>
      <c r="I41" s="58"/>
    </row>
    <row r="42" spans="1:13" ht="13.5" thickBot="1" x14ac:dyDescent="0.25">
      <c r="A42" s="64" t="s">
        <v>36</v>
      </c>
      <c r="B42" s="65">
        <v>2668938</v>
      </c>
      <c r="C42" s="65">
        <v>-10933</v>
      </c>
      <c r="D42" s="66">
        <v>-0.40796739843074536</v>
      </c>
      <c r="E42" s="65">
        <v>-176178</v>
      </c>
      <c r="F42" s="66">
        <v>-6.1922958501516279</v>
      </c>
      <c r="H42" s="58"/>
      <c r="I42" s="58"/>
    </row>
    <row r="43" spans="1:13" x14ac:dyDescent="0.2">
      <c r="A43" s="77" t="s">
        <v>379</v>
      </c>
    </row>
    <row r="45" spans="1:13" x14ac:dyDescent="0.2">
      <c r="B45" s="58"/>
      <c r="H45" s="58"/>
    </row>
    <row r="48" spans="1:13" x14ac:dyDescent="0.2">
      <c r="I48" s="58"/>
    </row>
    <row r="61" spans="2:2" x14ac:dyDescent="0.2">
      <c r="B61" s="58"/>
    </row>
    <row r="62" spans="2:2" x14ac:dyDescent="0.2">
      <c r="B62" s="58"/>
    </row>
    <row r="63" spans="2:2" x14ac:dyDescent="0.2">
      <c r="B63" s="58"/>
    </row>
    <row r="64" spans="2:2" x14ac:dyDescent="0.2">
      <c r="B64" s="58"/>
    </row>
    <row r="65" spans="2:3" x14ac:dyDescent="0.2">
      <c r="B65" s="58"/>
      <c r="C65" s="58"/>
    </row>
    <row r="66" spans="2:3" x14ac:dyDescent="0.2">
      <c r="B66" s="58"/>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election activeCell="A3" sqref="A3"/>
    </sheetView>
  </sheetViews>
  <sheetFormatPr baseColWidth="10" defaultColWidth="12.83203125" defaultRowHeight="12.75" x14ac:dyDescent="0.2"/>
  <cols>
    <col min="1" max="1" width="46.6640625" style="45" customWidth="1"/>
    <col min="2" max="16384" width="12.83203125" style="45"/>
  </cols>
  <sheetData>
    <row r="1" spans="1:12" x14ac:dyDescent="0.2">
      <c r="A1" s="47" t="s">
        <v>34</v>
      </c>
      <c r="C1" s="47" t="s">
        <v>91</v>
      </c>
      <c r="E1" s="47" t="s">
        <v>47</v>
      </c>
    </row>
    <row r="2" spans="1:12" x14ac:dyDescent="0.2">
      <c r="A2" s="47"/>
    </row>
    <row r="3" spans="1:12" x14ac:dyDescent="0.2">
      <c r="A3" s="23" t="s">
        <v>450</v>
      </c>
      <c r="B3" s="23"/>
      <c r="C3" s="23"/>
      <c r="D3" s="23"/>
      <c r="E3" s="23"/>
      <c r="F3" s="23"/>
      <c r="G3" s="23"/>
    </row>
    <row r="4" spans="1:12" x14ac:dyDescent="0.2">
      <c r="A4" s="47"/>
    </row>
    <row r="5" spans="1:12" x14ac:dyDescent="0.2">
      <c r="A5" s="49" t="str">
        <f>Índex!B57</f>
        <v>Taula A6</v>
      </c>
      <c r="B5" s="49" t="str">
        <f>Índex!A8</f>
        <v>2n trimestre 2020</v>
      </c>
      <c r="C5" s="49"/>
    </row>
    <row r="6" spans="1:12" ht="13.5" thickBot="1" x14ac:dyDescent="0.25">
      <c r="A6" s="68" t="str">
        <f>Índex!C57</f>
        <v>Atur registrat per nivell formatiu i sexe. Baix Llobregat</v>
      </c>
      <c r="B6" s="64"/>
      <c r="C6" s="64"/>
      <c r="D6" s="64"/>
      <c r="E6" s="64"/>
      <c r="F6" s="64"/>
      <c r="G6" s="64"/>
      <c r="I6" s="114" t="s">
        <v>46</v>
      </c>
      <c r="J6" s="114"/>
      <c r="K6" s="114"/>
      <c r="L6" s="114"/>
    </row>
    <row r="7" spans="1:12" x14ac:dyDescent="0.2">
      <c r="A7" s="217" t="s">
        <v>130</v>
      </c>
      <c r="B7" s="216" t="s">
        <v>37</v>
      </c>
      <c r="C7" s="216" t="s">
        <v>139</v>
      </c>
      <c r="D7" s="218" t="s">
        <v>39</v>
      </c>
      <c r="E7" s="218"/>
      <c r="F7" s="218" t="s">
        <v>40</v>
      </c>
      <c r="G7" s="218"/>
      <c r="H7" s="72"/>
      <c r="I7" s="153" t="s">
        <v>42</v>
      </c>
      <c r="J7" s="153" t="s">
        <v>44</v>
      </c>
      <c r="K7" s="114"/>
      <c r="L7" s="114"/>
    </row>
    <row r="8" spans="1:12" x14ac:dyDescent="0.2">
      <c r="A8" s="214"/>
      <c r="B8" s="202"/>
      <c r="C8" s="202"/>
      <c r="D8" s="140" t="s">
        <v>37</v>
      </c>
      <c r="E8" s="140" t="s">
        <v>38</v>
      </c>
      <c r="F8" s="140" t="s">
        <v>37</v>
      </c>
      <c r="G8" s="140" t="s">
        <v>38</v>
      </c>
      <c r="H8" s="72"/>
      <c r="I8" s="168" t="s">
        <v>43</v>
      </c>
      <c r="J8" s="168" t="s">
        <v>45</v>
      </c>
      <c r="K8" s="114"/>
      <c r="L8" s="117"/>
    </row>
    <row r="9" spans="1:12" x14ac:dyDescent="0.2">
      <c r="A9" s="45" t="s">
        <v>165</v>
      </c>
      <c r="B9" s="56">
        <v>443</v>
      </c>
      <c r="C9" s="57">
        <f>B9/TaulaA1!$B$39*100</f>
        <v>0.89645263775623774</v>
      </c>
      <c r="D9" s="56">
        <f t="shared" ref="D9:D17" si="0">B9-I9</f>
        <v>29</v>
      </c>
      <c r="E9" s="57">
        <f t="shared" ref="E9:E17" si="1">D9/I9*100</f>
        <v>7.004830917874397</v>
      </c>
      <c r="F9" s="56">
        <f t="shared" ref="F9:F17" si="2">B9-J9</f>
        <v>-4</v>
      </c>
      <c r="G9" s="57">
        <f t="shared" ref="G9:G17" si="3">F9/J9*100</f>
        <v>-0.89485458612975388</v>
      </c>
      <c r="H9" s="72"/>
      <c r="I9" s="155">
        <v>414</v>
      </c>
      <c r="J9" s="155">
        <v>447</v>
      </c>
      <c r="K9" s="114"/>
      <c r="L9" s="114"/>
    </row>
    <row r="10" spans="1:12" x14ac:dyDescent="0.2">
      <c r="A10" s="45" t="s">
        <v>166</v>
      </c>
      <c r="B10" s="56">
        <v>1070</v>
      </c>
      <c r="C10" s="57">
        <f>B10/TaulaA1!$B$39*100</f>
        <v>2.1652467774247732</v>
      </c>
      <c r="D10" s="56">
        <f t="shared" si="0"/>
        <v>107</v>
      </c>
      <c r="E10" s="57">
        <f t="shared" si="1"/>
        <v>11.111111111111111</v>
      </c>
      <c r="F10" s="56">
        <f t="shared" si="2"/>
        <v>88</v>
      </c>
      <c r="G10" s="57">
        <f t="shared" si="3"/>
        <v>8.9613034623217924</v>
      </c>
      <c r="H10" s="72"/>
      <c r="I10" s="155">
        <v>963</v>
      </c>
      <c r="J10" s="155">
        <v>982</v>
      </c>
      <c r="K10" s="114"/>
      <c r="L10" s="114"/>
    </row>
    <row r="11" spans="1:12" x14ac:dyDescent="0.2">
      <c r="A11" s="45" t="s">
        <v>167</v>
      </c>
      <c r="B11" s="56">
        <v>1702</v>
      </c>
      <c r="C11" s="57">
        <f>B11/TaulaA1!$B$39*100</f>
        <v>3.4441588926887508</v>
      </c>
      <c r="D11" s="56">
        <f t="shared" si="0"/>
        <v>133</v>
      </c>
      <c r="E11" s="57">
        <f t="shared" si="1"/>
        <v>8.476736775015933</v>
      </c>
      <c r="F11" s="56">
        <f t="shared" si="2"/>
        <v>77</v>
      </c>
      <c r="G11" s="57">
        <f t="shared" si="3"/>
        <v>4.7384615384615385</v>
      </c>
      <c r="H11" s="72"/>
      <c r="I11" s="155">
        <v>1569</v>
      </c>
      <c r="J11" s="155">
        <v>1625</v>
      </c>
      <c r="K11" s="114"/>
      <c r="L11" s="114"/>
    </row>
    <row r="12" spans="1:12" x14ac:dyDescent="0.2">
      <c r="A12" s="45" t="s">
        <v>168</v>
      </c>
      <c r="B12" s="56">
        <v>5645</v>
      </c>
      <c r="C12" s="57">
        <f>B12/TaulaA1!$B$39*100</f>
        <v>11.423194447254993</v>
      </c>
      <c r="D12" s="56">
        <f t="shared" si="0"/>
        <v>881</v>
      </c>
      <c r="E12" s="57">
        <f t="shared" si="1"/>
        <v>18.492863140218304</v>
      </c>
      <c r="F12" s="56">
        <f t="shared" si="2"/>
        <v>1781</v>
      </c>
      <c r="G12" s="57">
        <f t="shared" si="3"/>
        <v>46.092132505175982</v>
      </c>
      <c r="H12" s="72"/>
      <c r="I12" s="155">
        <v>4764</v>
      </c>
      <c r="J12" s="155">
        <v>3864</v>
      </c>
      <c r="K12" s="114"/>
      <c r="L12" s="114"/>
    </row>
    <row r="13" spans="1:12" x14ac:dyDescent="0.2">
      <c r="A13" s="45" t="s">
        <v>169</v>
      </c>
      <c r="B13" s="56">
        <v>32240</v>
      </c>
      <c r="C13" s="57">
        <f>B13/TaulaA1!$B$39*100</f>
        <v>65.240706639415592</v>
      </c>
      <c r="D13" s="56">
        <f t="shared" si="0"/>
        <v>27476</v>
      </c>
      <c r="E13" s="57">
        <f t="shared" si="1"/>
        <v>576.74223341729635</v>
      </c>
      <c r="F13" s="56">
        <f t="shared" si="2"/>
        <v>7473</v>
      </c>
      <c r="G13" s="57">
        <f t="shared" si="3"/>
        <v>30.173214357814832</v>
      </c>
      <c r="H13" s="72"/>
      <c r="I13" s="155">
        <v>4764</v>
      </c>
      <c r="J13" s="155">
        <v>24767</v>
      </c>
      <c r="K13" s="114"/>
      <c r="L13" s="114"/>
    </row>
    <row r="14" spans="1:12" x14ac:dyDescent="0.2">
      <c r="A14" s="45" t="s">
        <v>170</v>
      </c>
      <c r="B14" s="56">
        <v>4303</v>
      </c>
      <c r="C14" s="57">
        <f>B14/TaulaA1!$B$39*100</f>
        <v>8.7075297974381272</v>
      </c>
      <c r="D14" s="56">
        <f t="shared" si="0"/>
        <v>-23757</v>
      </c>
      <c r="E14" s="57">
        <f t="shared" si="1"/>
        <v>-84.665003563791871</v>
      </c>
      <c r="F14" s="56">
        <f t="shared" si="2"/>
        <v>1623</v>
      </c>
      <c r="G14" s="57">
        <f t="shared" si="3"/>
        <v>60.559701492537307</v>
      </c>
      <c r="H14" s="72"/>
      <c r="I14" s="155">
        <v>28060</v>
      </c>
      <c r="J14" s="155">
        <v>2680</v>
      </c>
      <c r="K14" s="114"/>
      <c r="L14" s="114"/>
    </row>
    <row r="15" spans="1:12" x14ac:dyDescent="0.2">
      <c r="A15" s="45" t="s">
        <v>171</v>
      </c>
      <c r="B15" s="56">
        <v>988</v>
      </c>
      <c r="C15" s="57">
        <f>B15/TaulaA1!$B$39*100</f>
        <v>1.9993119776595099</v>
      </c>
      <c r="D15" s="56">
        <f t="shared" si="0"/>
        <v>171</v>
      </c>
      <c r="E15" s="57">
        <f t="shared" si="1"/>
        <v>20.930232558139537</v>
      </c>
      <c r="F15" s="56">
        <f t="shared" si="2"/>
        <v>277</v>
      </c>
      <c r="G15" s="57">
        <f t="shared" si="3"/>
        <v>38.959212376933891</v>
      </c>
      <c r="H15" s="72"/>
      <c r="I15" s="155">
        <v>817</v>
      </c>
      <c r="J15" s="155">
        <v>711</v>
      </c>
      <c r="K15" s="114"/>
      <c r="L15" s="114"/>
    </row>
    <row r="16" spans="1:12" x14ac:dyDescent="0.2">
      <c r="A16" s="45" t="s">
        <v>172</v>
      </c>
      <c r="B16" s="56">
        <v>2981</v>
      </c>
      <c r="C16" s="57">
        <f>B16/TaulaA1!$B$39*100</f>
        <v>6.0323370500030356</v>
      </c>
      <c r="D16" s="56">
        <f t="shared" si="0"/>
        <v>619</v>
      </c>
      <c r="E16" s="57">
        <f t="shared" si="1"/>
        <v>26.206604572396273</v>
      </c>
      <c r="F16" s="56">
        <f t="shared" si="2"/>
        <v>1027</v>
      </c>
      <c r="G16" s="57">
        <f t="shared" si="3"/>
        <v>52.558853633572156</v>
      </c>
      <c r="H16" s="72"/>
      <c r="I16" s="155">
        <v>2362</v>
      </c>
      <c r="J16" s="155">
        <v>1954</v>
      </c>
      <c r="K16" s="114"/>
      <c r="L16" s="114"/>
    </row>
    <row r="17" spans="1:12" ht="13.5" thickBot="1" x14ac:dyDescent="0.25">
      <c r="A17" s="64" t="s">
        <v>173</v>
      </c>
      <c r="B17" s="65">
        <v>45</v>
      </c>
      <c r="C17" s="66">
        <f>B17/TaulaA1!$B$39*100</f>
        <v>9.1061780358985767E-2</v>
      </c>
      <c r="D17" s="65">
        <f t="shared" si="0"/>
        <v>5</v>
      </c>
      <c r="E17" s="66">
        <f t="shared" si="1"/>
        <v>12.5</v>
      </c>
      <c r="F17" s="65">
        <f t="shared" si="2"/>
        <v>22</v>
      </c>
      <c r="G17" s="66">
        <f t="shared" si="3"/>
        <v>95.652173913043484</v>
      </c>
      <c r="H17" s="72"/>
      <c r="I17" s="155">
        <v>40</v>
      </c>
      <c r="J17" s="155">
        <v>23</v>
      </c>
      <c r="K17" s="114"/>
      <c r="L17" s="114"/>
    </row>
    <row r="18" spans="1:12" x14ac:dyDescent="0.2">
      <c r="A18" s="217" t="s">
        <v>131</v>
      </c>
      <c r="B18" s="216" t="s">
        <v>37</v>
      </c>
      <c r="C18" s="216" t="s">
        <v>139</v>
      </c>
      <c r="D18" s="218" t="s">
        <v>39</v>
      </c>
      <c r="E18" s="218"/>
      <c r="F18" s="218" t="s">
        <v>40</v>
      </c>
      <c r="G18" s="218"/>
      <c r="H18" s="72"/>
      <c r="I18" s="155"/>
      <c r="J18" s="155"/>
      <c r="K18" s="114"/>
      <c r="L18" s="114"/>
    </row>
    <row r="19" spans="1:12" x14ac:dyDescent="0.2">
      <c r="A19" s="214"/>
      <c r="B19" s="202"/>
      <c r="C19" s="202"/>
      <c r="D19" s="140" t="s">
        <v>37</v>
      </c>
      <c r="E19" s="140" t="s">
        <v>38</v>
      </c>
      <c r="F19" s="140" t="s">
        <v>37</v>
      </c>
      <c r="G19" s="140" t="s">
        <v>38</v>
      </c>
      <c r="H19" s="72"/>
      <c r="I19" s="155"/>
      <c r="J19" s="155"/>
      <c r="K19" s="114"/>
      <c r="L19" s="114"/>
    </row>
    <row r="20" spans="1:12" x14ac:dyDescent="0.2">
      <c r="A20" s="45" t="s">
        <v>165</v>
      </c>
      <c r="B20" s="56">
        <v>130</v>
      </c>
      <c r="C20" s="57">
        <f>B20/TaulaA1!$B$39*100</f>
        <v>0.26306736548151444</v>
      </c>
      <c r="D20" s="56">
        <f t="shared" ref="D20:D28" si="4">B20-I20</f>
        <v>13</v>
      </c>
      <c r="E20" s="57">
        <f t="shared" ref="E20:E28" si="5">D20/I20*100</f>
        <v>11.111111111111111</v>
      </c>
      <c r="F20" s="56">
        <f t="shared" ref="F20:F28" si="6">B20-J20</f>
        <v>21</v>
      </c>
      <c r="G20" s="57">
        <f t="shared" ref="G20:G28" si="7">F20/J20*100</f>
        <v>19.26605504587156</v>
      </c>
      <c r="H20" s="72"/>
      <c r="I20" s="155">
        <v>117</v>
      </c>
      <c r="J20" s="155">
        <v>109</v>
      </c>
      <c r="K20" s="114"/>
      <c r="L20" s="114"/>
    </row>
    <row r="21" spans="1:12" x14ac:dyDescent="0.2">
      <c r="A21" s="45" t="s">
        <v>166</v>
      </c>
      <c r="B21" s="56">
        <v>473</v>
      </c>
      <c r="C21" s="57">
        <f>B21/TaulaA1!$B$39*100</f>
        <v>0.95716049132889491</v>
      </c>
      <c r="D21" s="56">
        <f t="shared" si="4"/>
        <v>68</v>
      </c>
      <c r="E21" s="57">
        <f t="shared" si="5"/>
        <v>16.790123456790123</v>
      </c>
      <c r="F21" s="56">
        <f t="shared" si="6"/>
        <v>103</v>
      </c>
      <c r="G21" s="57">
        <f t="shared" si="7"/>
        <v>27.837837837837835</v>
      </c>
      <c r="H21" s="72"/>
      <c r="I21" s="155">
        <v>405</v>
      </c>
      <c r="J21" s="155">
        <v>370</v>
      </c>
      <c r="K21" s="114"/>
      <c r="L21" s="114"/>
    </row>
    <row r="22" spans="1:12" x14ac:dyDescent="0.2">
      <c r="A22" s="45" t="s">
        <v>167</v>
      </c>
      <c r="B22" s="56">
        <v>704</v>
      </c>
      <c r="C22" s="57">
        <f>B22/TaulaA1!$B$39*100</f>
        <v>1.4246109638383553</v>
      </c>
      <c r="D22" s="56">
        <f t="shared" si="4"/>
        <v>57</v>
      </c>
      <c r="E22" s="57">
        <f t="shared" si="5"/>
        <v>8.8098918083462134</v>
      </c>
      <c r="F22" s="56">
        <f t="shared" si="6"/>
        <v>80</v>
      </c>
      <c r="G22" s="57">
        <f t="shared" si="7"/>
        <v>12.820512820512819</v>
      </c>
      <c r="H22" s="72"/>
      <c r="I22" s="155">
        <v>647</v>
      </c>
      <c r="J22" s="155">
        <v>624</v>
      </c>
      <c r="K22" s="114"/>
      <c r="L22" s="114"/>
    </row>
    <row r="23" spans="1:12" x14ac:dyDescent="0.2">
      <c r="A23" s="45" t="s">
        <v>168</v>
      </c>
      <c r="B23" s="56">
        <v>2336</v>
      </c>
      <c r="C23" s="57">
        <f>B23/TaulaA1!$B$39*100</f>
        <v>4.7271181981909054</v>
      </c>
      <c r="D23" s="56">
        <f t="shared" si="4"/>
        <v>420</v>
      </c>
      <c r="E23" s="57">
        <f t="shared" si="5"/>
        <v>21.920668058455114</v>
      </c>
      <c r="F23" s="56">
        <f t="shared" si="6"/>
        <v>952</v>
      </c>
      <c r="G23" s="57">
        <f t="shared" si="7"/>
        <v>68.786127167630056</v>
      </c>
      <c r="H23" s="72"/>
      <c r="I23" s="155">
        <v>1916</v>
      </c>
      <c r="J23" s="155">
        <v>1384</v>
      </c>
      <c r="K23" s="114"/>
      <c r="L23" s="114"/>
    </row>
    <row r="24" spans="1:12" x14ac:dyDescent="0.2">
      <c r="A24" s="45" t="s">
        <v>169</v>
      </c>
      <c r="B24" s="56">
        <v>14691</v>
      </c>
      <c r="C24" s="57">
        <f>B24/TaulaA1!$B$39*100</f>
        <v>29.728635894530221</v>
      </c>
      <c r="D24" s="56">
        <f t="shared" si="4"/>
        <v>1986</v>
      </c>
      <c r="E24" s="57">
        <f t="shared" si="5"/>
        <v>15.631641086186541</v>
      </c>
      <c r="F24" s="56">
        <f t="shared" si="6"/>
        <v>4026</v>
      </c>
      <c r="G24" s="57">
        <f t="shared" si="7"/>
        <v>37.749648382559776</v>
      </c>
      <c r="H24" s="72"/>
      <c r="I24" s="155">
        <v>12705</v>
      </c>
      <c r="J24" s="155">
        <v>10665</v>
      </c>
      <c r="K24" s="114"/>
      <c r="L24" s="114"/>
    </row>
    <row r="25" spans="1:12" x14ac:dyDescent="0.2">
      <c r="A25" s="45" t="s">
        <v>170</v>
      </c>
      <c r="B25" s="56">
        <v>1755</v>
      </c>
      <c r="C25" s="57">
        <f>B25/TaulaA1!$B$39*100</f>
        <v>3.551409434000445</v>
      </c>
      <c r="D25" s="56">
        <f t="shared" si="4"/>
        <v>307</v>
      </c>
      <c r="E25" s="57">
        <f t="shared" si="5"/>
        <v>21.201657458563535</v>
      </c>
      <c r="F25" s="56">
        <f t="shared" si="6"/>
        <v>709</v>
      </c>
      <c r="G25" s="57">
        <f t="shared" si="7"/>
        <v>67.782026768642439</v>
      </c>
      <c r="H25" s="72"/>
      <c r="I25" s="155">
        <v>1448</v>
      </c>
      <c r="J25" s="155">
        <v>1046</v>
      </c>
      <c r="K25" s="114"/>
      <c r="L25" s="114"/>
    </row>
    <row r="26" spans="1:12" x14ac:dyDescent="0.2">
      <c r="A26" s="45" t="s">
        <v>171</v>
      </c>
      <c r="B26" s="56">
        <v>356</v>
      </c>
      <c r="C26" s="57">
        <f>B26/TaulaA1!$B$39*100</f>
        <v>0.72039986239553189</v>
      </c>
      <c r="D26" s="56">
        <f t="shared" si="4"/>
        <v>63</v>
      </c>
      <c r="E26" s="57">
        <f t="shared" si="5"/>
        <v>21.501706484641637</v>
      </c>
      <c r="F26" s="56">
        <f t="shared" si="6"/>
        <v>106</v>
      </c>
      <c r="G26" s="57">
        <f t="shared" si="7"/>
        <v>42.4</v>
      </c>
      <c r="H26" s="72"/>
      <c r="I26" s="155">
        <v>293</v>
      </c>
      <c r="J26" s="155">
        <v>250</v>
      </c>
      <c r="K26" s="114"/>
      <c r="L26" s="114"/>
    </row>
    <row r="27" spans="1:12" x14ac:dyDescent="0.2">
      <c r="A27" s="45" t="s">
        <v>172</v>
      </c>
      <c r="B27" s="56">
        <v>1094</v>
      </c>
      <c r="C27" s="57">
        <f>B27/TaulaA1!$B$39*100</f>
        <v>2.2138130602828987</v>
      </c>
      <c r="D27" s="56">
        <f t="shared" si="4"/>
        <v>199</v>
      </c>
      <c r="E27" s="57">
        <f t="shared" si="5"/>
        <v>22.234636871508378</v>
      </c>
      <c r="F27" s="56">
        <f t="shared" si="6"/>
        <v>346</v>
      </c>
      <c r="G27" s="57">
        <f t="shared" si="7"/>
        <v>46.256684491978611</v>
      </c>
      <c r="H27" s="72"/>
      <c r="I27" s="155">
        <v>895</v>
      </c>
      <c r="J27" s="155">
        <v>748</v>
      </c>
      <c r="K27" s="114"/>
      <c r="L27" s="114"/>
    </row>
    <row r="28" spans="1:12" ht="13.5" thickBot="1" x14ac:dyDescent="0.25">
      <c r="A28" s="64" t="s">
        <v>173</v>
      </c>
      <c r="B28" s="65">
        <v>16</v>
      </c>
      <c r="C28" s="66">
        <f>B28/TaulaA1!$B$39*100</f>
        <v>3.2377521905417164E-2</v>
      </c>
      <c r="D28" s="65">
        <f t="shared" si="4"/>
        <v>-1</v>
      </c>
      <c r="E28" s="66">
        <f t="shared" si="5"/>
        <v>-5.8823529411764701</v>
      </c>
      <c r="F28" s="65">
        <f t="shared" si="6"/>
        <v>9</v>
      </c>
      <c r="G28" s="66">
        <f t="shared" si="7"/>
        <v>128.57142857142858</v>
      </c>
      <c r="H28" s="72"/>
      <c r="I28" s="155">
        <v>17</v>
      </c>
      <c r="J28" s="155">
        <v>7</v>
      </c>
      <c r="K28" s="114"/>
      <c r="L28" s="114"/>
    </row>
    <row r="29" spans="1:12" x14ac:dyDescent="0.2">
      <c r="A29" s="217" t="s">
        <v>132</v>
      </c>
      <c r="B29" s="216" t="s">
        <v>37</v>
      </c>
      <c r="C29" s="216" t="s">
        <v>139</v>
      </c>
      <c r="D29" s="218" t="s">
        <v>39</v>
      </c>
      <c r="E29" s="218"/>
      <c r="F29" s="218" t="s">
        <v>40</v>
      </c>
      <c r="G29" s="218"/>
      <c r="H29" s="72"/>
      <c r="I29" s="155"/>
      <c r="J29" s="155"/>
      <c r="K29" s="114"/>
      <c r="L29" s="114"/>
    </row>
    <row r="30" spans="1:12" x14ac:dyDescent="0.2">
      <c r="A30" s="214"/>
      <c r="B30" s="202"/>
      <c r="C30" s="202"/>
      <c r="D30" s="140" t="s">
        <v>37</v>
      </c>
      <c r="E30" s="140" t="s">
        <v>38</v>
      </c>
      <c r="F30" s="140" t="s">
        <v>37</v>
      </c>
      <c r="G30" s="140" t="s">
        <v>38</v>
      </c>
      <c r="H30" s="72"/>
      <c r="I30" s="155"/>
      <c r="J30" s="155"/>
      <c r="K30" s="114"/>
      <c r="L30" s="114"/>
    </row>
    <row r="31" spans="1:12" x14ac:dyDescent="0.2">
      <c r="A31" s="45" t="s">
        <v>165</v>
      </c>
      <c r="B31" s="56">
        <v>313</v>
      </c>
      <c r="C31" s="57">
        <f>B31/TaulaA1!$B$39*100</f>
        <v>0.6333852722747233</v>
      </c>
      <c r="D31" s="56">
        <f t="shared" ref="D31:D39" si="8">B31-I31</f>
        <v>16</v>
      </c>
      <c r="E31" s="57">
        <f t="shared" ref="E31:E39" si="9">D31/I31*100</f>
        <v>5.3872053872053867</v>
      </c>
      <c r="F31" s="56">
        <f t="shared" ref="F31:F39" si="10">B31-J31</f>
        <v>-25</v>
      </c>
      <c r="G31" s="57">
        <f t="shared" ref="G31:G39" si="11">F31/J31*100</f>
        <v>-7.3964497041420119</v>
      </c>
      <c r="H31" s="72"/>
      <c r="I31" s="155">
        <v>297</v>
      </c>
      <c r="J31" s="155">
        <v>338</v>
      </c>
      <c r="K31" s="114"/>
      <c r="L31" s="114"/>
    </row>
    <row r="32" spans="1:12" x14ac:dyDescent="0.2">
      <c r="A32" s="45" t="s">
        <v>166</v>
      </c>
      <c r="B32" s="56">
        <v>597</v>
      </c>
      <c r="C32" s="57">
        <f>B32/TaulaA1!$B$39*100</f>
        <v>1.2080862860958779</v>
      </c>
      <c r="D32" s="56">
        <f t="shared" si="8"/>
        <v>39</v>
      </c>
      <c r="E32" s="57">
        <f t="shared" si="9"/>
        <v>6.9892473118279561</v>
      </c>
      <c r="F32" s="56">
        <f t="shared" si="10"/>
        <v>-15</v>
      </c>
      <c r="G32" s="57">
        <f t="shared" si="11"/>
        <v>-2.4509803921568629</v>
      </c>
      <c r="H32" s="72"/>
      <c r="I32" s="155">
        <v>558</v>
      </c>
      <c r="J32" s="155">
        <v>612</v>
      </c>
      <c r="K32" s="114"/>
      <c r="L32" s="114"/>
    </row>
    <row r="33" spans="1:12" x14ac:dyDescent="0.2">
      <c r="A33" s="45" t="s">
        <v>167</v>
      </c>
      <c r="B33" s="56">
        <v>998</v>
      </c>
      <c r="C33" s="57">
        <f>B33/TaulaA1!$B$39*100</f>
        <v>2.0195479288503955</v>
      </c>
      <c r="D33" s="56">
        <f t="shared" si="8"/>
        <v>76</v>
      </c>
      <c r="E33" s="57">
        <f t="shared" si="9"/>
        <v>8.2429501084598709</v>
      </c>
      <c r="F33" s="56">
        <f t="shared" si="10"/>
        <v>-3</v>
      </c>
      <c r="G33" s="57">
        <f t="shared" si="11"/>
        <v>-0.29970029970029971</v>
      </c>
      <c r="H33" s="72"/>
      <c r="I33" s="155">
        <v>922</v>
      </c>
      <c r="J33" s="155">
        <v>1001</v>
      </c>
      <c r="K33" s="114"/>
      <c r="L33" s="114"/>
    </row>
    <row r="34" spans="1:12" x14ac:dyDescent="0.2">
      <c r="A34" s="45" t="s">
        <v>168</v>
      </c>
      <c r="B34" s="56">
        <v>3309</v>
      </c>
      <c r="C34" s="57">
        <f>B34/TaulaA1!$B$39*100</f>
        <v>6.6960762490640864</v>
      </c>
      <c r="D34" s="56">
        <f t="shared" si="8"/>
        <v>461</v>
      </c>
      <c r="E34" s="57">
        <f t="shared" si="9"/>
        <v>16.186797752808989</v>
      </c>
      <c r="F34" s="56">
        <f t="shared" si="10"/>
        <v>829</v>
      </c>
      <c r="G34" s="57">
        <f t="shared" si="11"/>
        <v>33.427419354838712</v>
      </c>
      <c r="H34" s="72"/>
      <c r="I34" s="155">
        <v>2848</v>
      </c>
      <c r="J34" s="155">
        <v>2480</v>
      </c>
      <c r="K34" s="114"/>
      <c r="L34" s="114"/>
    </row>
    <row r="35" spans="1:12" x14ac:dyDescent="0.2">
      <c r="A35" s="45" t="s">
        <v>169</v>
      </c>
      <c r="B35" s="56">
        <v>17549</v>
      </c>
      <c r="C35" s="57">
        <f>B35/TaulaA1!$B$39*100</f>
        <v>35.512070744885364</v>
      </c>
      <c r="D35" s="56">
        <f t="shared" si="8"/>
        <v>2194</v>
      </c>
      <c r="E35" s="57">
        <f t="shared" si="9"/>
        <v>14.288505372842723</v>
      </c>
      <c r="F35" s="56">
        <f t="shared" si="10"/>
        <v>3447</v>
      </c>
      <c r="G35" s="57">
        <f t="shared" si="11"/>
        <v>24.443341370018437</v>
      </c>
      <c r="H35" s="72"/>
      <c r="I35" s="155">
        <v>15355</v>
      </c>
      <c r="J35" s="155">
        <v>14102</v>
      </c>
      <c r="K35" s="114"/>
      <c r="L35" s="114"/>
    </row>
    <row r="36" spans="1:12" x14ac:dyDescent="0.2">
      <c r="A36" s="45" t="s">
        <v>170</v>
      </c>
      <c r="B36" s="56">
        <v>2548</v>
      </c>
      <c r="C36" s="57">
        <f>B36/TaulaA1!$B$39*100</f>
        <v>5.156120363437684</v>
      </c>
      <c r="D36" s="56">
        <f t="shared" si="8"/>
        <v>484</v>
      </c>
      <c r="E36" s="57">
        <f t="shared" si="9"/>
        <v>23.449612403100776</v>
      </c>
      <c r="F36" s="56">
        <f t="shared" si="10"/>
        <v>914</v>
      </c>
      <c r="G36" s="57">
        <f t="shared" si="11"/>
        <v>55.936352509179933</v>
      </c>
      <c r="H36" s="72"/>
      <c r="I36" s="155">
        <v>2064</v>
      </c>
      <c r="J36" s="155">
        <v>1634</v>
      </c>
      <c r="K36" s="114"/>
      <c r="L36" s="114"/>
    </row>
    <row r="37" spans="1:12" x14ac:dyDescent="0.2">
      <c r="A37" s="45" t="s">
        <v>171</v>
      </c>
      <c r="B37" s="56">
        <v>632</v>
      </c>
      <c r="C37" s="57">
        <f>B37/TaulaA1!$B$39*100</f>
        <v>1.278912115263978</v>
      </c>
      <c r="D37" s="56">
        <f t="shared" si="8"/>
        <v>108</v>
      </c>
      <c r="E37" s="57">
        <f t="shared" si="9"/>
        <v>20.610687022900763</v>
      </c>
      <c r="F37" s="56">
        <f t="shared" si="10"/>
        <v>171</v>
      </c>
      <c r="G37" s="57">
        <f t="shared" si="11"/>
        <v>37.093275488069416</v>
      </c>
      <c r="H37" s="72"/>
      <c r="I37" s="155">
        <v>524</v>
      </c>
      <c r="J37" s="155">
        <v>461</v>
      </c>
      <c r="K37" s="114"/>
      <c r="L37" s="114"/>
    </row>
    <row r="38" spans="1:12" x14ac:dyDescent="0.2">
      <c r="A38" s="45" t="s">
        <v>172</v>
      </c>
      <c r="B38" s="56">
        <v>1887</v>
      </c>
      <c r="C38" s="57">
        <f>B38/TaulaA1!$B$39*100</f>
        <v>3.8185239897201364</v>
      </c>
      <c r="D38" s="56">
        <f t="shared" si="8"/>
        <v>420</v>
      </c>
      <c r="E38" s="57">
        <f t="shared" si="9"/>
        <v>28.629856850715747</v>
      </c>
      <c r="F38" s="56">
        <f t="shared" si="10"/>
        <v>681</v>
      </c>
      <c r="G38" s="57">
        <f t="shared" si="11"/>
        <v>56.46766169154229</v>
      </c>
      <c r="H38" s="72"/>
      <c r="I38" s="155">
        <v>1467</v>
      </c>
      <c r="J38" s="155">
        <v>1206</v>
      </c>
      <c r="K38" s="114"/>
      <c r="L38" s="114"/>
    </row>
    <row r="39" spans="1:12" ht="13.5" thickBot="1" x14ac:dyDescent="0.25">
      <c r="A39" s="64" t="s">
        <v>173</v>
      </c>
      <c r="B39" s="65">
        <v>29</v>
      </c>
      <c r="C39" s="66">
        <f>B39/TaulaA1!$B$39*100</f>
        <v>5.8684258453568609E-2</v>
      </c>
      <c r="D39" s="65">
        <f t="shared" si="8"/>
        <v>6</v>
      </c>
      <c r="E39" s="66">
        <f t="shared" si="9"/>
        <v>26.086956521739129</v>
      </c>
      <c r="F39" s="65">
        <f t="shared" si="10"/>
        <v>13</v>
      </c>
      <c r="G39" s="66">
        <f t="shared" si="11"/>
        <v>81.25</v>
      </c>
      <c r="H39" s="72"/>
      <c r="I39" s="155">
        <v>23</v>
      </c>
      <c r="J39" s="155">
        <v>16</v>
      </c>
      <c r="K39" s="114"/>
      <c r="L39" s="114"/>
    </row>
    <row r="40" spans="1:12" x14ac:dyDescent="0.2">
      <c r="A40" s="77" t="s">
        <v>379</v>
      </c>
      <c r="B40" s="72"/>
      <c r="C40" s="72"/>
      <c r="D40" s="72"/>
      <c r="E40" s="72"/>
      <c r="F40" s="56"/>
      <c r="G40" s="57"/>
      <c r="H40" s="72"/>
      <c r="I40" s="155"/>
      <c r="J40" s="155"/>
      <c r="K40" s="114"/>
      <c r="L40" s="114"/>
    </row>
    <row r="41" spans="1:12" x14ac:dyDescent="0.2">
      <c r="I41" s="117"/>
      <c r="J41" s="117"/>
      <c r="K41" s="114"/>
      <c r="L41" s="114"/>
    </row>
    <row r="42" spans="1:12" x14ac:dyDescent="0.2">
      <c r="B42" s="117">
        <f>SUM(B9:B17)</f>
        <v>49417</v>
      </c>
      <c r="C42" s="76"/>
      <c r="I42" s="117">
        <f>SUM(I9:I17)</f>
        <v>43753</v>
      </c>
      <c r="J42" s="117">
        <f>SUM(J9:J17)</f>
        <v>37053</v>
      </c>
      <c r="K42" s="114"/>
      <c r="L42" s="114"/>
    </row>
    <row r="43" spans="1:12" x14ac:dyDescent="0.2">
      <c r="B43" s="58"/>
      <c r="C43" s="76"/>
      <c r="I43" s="114"/>
      <c r="J43" s="114"/>
      <c r="K43" s="114"/>
      <c r="L43" s="114"/>
    </row>
    <row r="44" spans="1:12" x14ac:dyDescent="0.2">
      <c r="C44" s="76"/>
    </row>
    <row r="46" spans="1:12" x14ac:dyDescent="0.2">
      <c r="E46" s="56"/>
    </row>
    <row r="47" spans="1:12" x14ac:dyDescent="0.2">
      <c r="E47" s="56"/>
    </row>
    <row r="48" spans="1:12" x14ac:dyDescent="0.2">
      <c r="E48" s="56"/>
    </row>
    <row r="49" spans="3:5" x14ac:dyDescent="0.2">
      <c r="E49" s="56"/>
    </row>
    <row r="50" spans="3:5" x14ac:dyDescent="0.2">
      <c r="E50" s="56"/>
    </row>
    <row r="51" spans="3:5" x14ac:dyDescent="0.2">
      <c r="E51" s="56"/>
    </row>
    <row r="52" spans="3:5" x14ac:dyDescent="0.2">
      <c r="E52" s="56"/>
    </row>
    <row r="53" spans="3:5" x14ac:dyDescent="0.2">
      <c r="E53" s="56"/>
    </row>
    <row r="54" spans="3:5" x14ac:dyDescent="0.2">
      <c r="C54" s="58"/>
    </row>
    <row r="56" spans="3:5" x14ac:dyDescent="0.2">
      <c r="C56" s="58"/>
    </row>
    <row r="57" spans="3:5" x14ac:dyDescent="0.2">
      <c r="C57" s="58"/>
    </row>
    <row r="58" spans="3:5" x14ac:dyDescent="0.2">
      <c r="C58" s="58"/>
    </row>
    <row r="60" spans="3:5" x14ac:dyDescent="0.2">
      <c r="C60" s="58"/>
    </row>
    <row r="61" spans="3:5" x14ac:dyDescent="0.2">
      <c r="C61" s="58"/>
    </row>
    <row r="62" spans="3:5" x14ac:dyDescent="0.2">
      <c r="C62" s="58"/>
    </row>
    <row r="64" spans="3:5" x14ac:dyDescent="0.2">
      <c r="C64" s="58"/>
    </row>
    <row r="65" spans="3:3" x14ac:dyDescent="0.2">
      <c r="C65" s="58"/>
    </row>
    <row r="66" spans="3:3" x14ac:dyDescent="0.2">
      <c r="C66" s="58"/>
    </row>
    <row r="68" spans="3:3" x14ac:dyDescent="0.2">
      <c r="C68" s="58"/>
    </row>
    <row r="69" spans="3:3" x14ac:dyDescent="0.2">
      <c r="C69" s="58"/>
    </row>
    <row r="70" spans="3:3" x14ac:dyDescent="0.2">
      <c r="C70" s="58"/>
    </row>
    <row r="73" spans="3:3" x14ac:dyDescent="0.2">
      <c r="C73" s="58"/>
    </row>
    <row r="74" spans="3:3" x14ac:dyDescent="0.2">
      <c r="C74" s="58"/>
    </row>
    <row r="77" spans="3:3" x14ac:dyDescent="0.2">
      <c r="C77" s="58"/>
    </row>
    <row r="78" spans="3:3" x14ac:dyDescent="0.2">
      <c r="C78" s="58"/>
    </row>
    <row r="84" spans="3:3" x14ac:dyDescent="0.2">
      <c r="C84" s="58"/>
    </row>
    <row r="85" spans="3:3" x14ac:dyDescent="0.2">
      <c r="C85" s="58"/>
    </row>
    <row r="86" spans="3:3" x14ac:dyDescent="0.2">
      <c r="C86" s="58"/>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8">
      <colorScale>
        <cfvo type="min"/>
        <cfvo type="max"/>
        <color rgb="FFFFEF9C"/>
        <color rgb="FF63BE7B"/>
      </colorScale>
    </cfRule>
  </conditionalFormatting>
  <conditionalFormatting sqref="F9:F17">
    <cfRule type="dataBar" priority="7">
      <dataBar>
        <cfvo type="min"/>
        <cfvo type="max"/>
        <color theme="5"/>
      </dataBar>
      <extLst>
        <ext xmlns:x14="http://schemas.microsoft.com/office/spreadsheetml/2009/9/main" uri="{B025F937-C7B1-47D3-B67F-A62EFF666E3E}">
          <x14:id>{AA6EB32A-14F8-4290-B376-CEE1FB478FB6}</x14:id>
        </ext>
      </extLst>
    </cfRule>
  </conditionalFormatting>
  <conditionalFormatting sqref="D9:D17">
    <cfRule type="dataBar" priority="6">
      <dataBar>
        <cfvo type="min"/>
        <cfvo type="max"/>
        <color theme="5"/>
      </dataBar>
      <extLst>
        <ext xmlns:x14="http://schemas.microsoft.com/office/spreadsheetml/2009/9/main" uri="{B025F937-C7B1-47D3-B67F-A62EFF666E3E}">
          <x14:id>{9507434C-60D8-4151-AE42-C625C54BB024}</x14:id>
        </ext>
      </extLst>
    </cfRule>
  </conditionalFormatting>
  <conditionalFormatting sqref="D31:D39">
    <cfRule type="dataBar" priority="4">
      <dataBar>
        <cfvo type="min"/>
        <cfvo type="max"/>
        <color theme="5"/>
      </dataBar>
      <extLst>
        <ext xmlns:x14="http://schemas.microsoft.com/office/spreadsheetml/2009/9/main" uri="{B025F937-C7B1-47D3-B67F-A62EFF666E3E}">
          <x14:id>{9B4772D4-EEA1-49C7-B73A-C3D559EA074B}</x14:id>
        </ext>
      </extLst>
    </cfRule>
  </conditionalFormatting>
  <conditionalFormatting sqref="D20:D28">
    <cfRule type="dataBar" priority="3">
      <dataBar>
        <cfvo type="min"/>
        <cfvo type="max"/>
        <color theme="5"/>
      </dataBar>
      <extLst>
        <ext xmlns:x14="http://schemas.microsoft.com/office/spreadsheetml/2009/9/main" uri="{B025F937-C7B1-47D3-B67F-A62EFF666E3E}">
          <x14:id>{726AA275-815E-4FAF-AF5A-11434C635EE5}</x14:id>
        </ext>
      </extLst>
    </cfRule>
  </conditionalFormatting>
  <conditionalFormatting sqref="F20:F28">
    <cfRule type="dataBar" priority="2">
      <dataBar>
        <cfvo type="min"/>
        <cfvo type="max"/>
        <color theme="5"/>
      </dataBar>
      <extLst>
        <ext xmlns:x14="http://schemas.microsoft.com/office/spreadsheetml/2009/9/main" uri="{B025F937-C7B1-47D3-B67F-A62EFF666E3E}">
          <x14:id>{A61BE0AA-D9DD-4470-959E-F32083CAA746}</x14:id>
        </ext>
      </extLst>
    </cfRule>
  </conditionalFormatting>
  <conditionalFormatting sqref="F31:F39">
    <cfRule type="dataBar" priority="1">
      <dataBar>
        <cfvo type="min"/>
        <cfvo type="max"/>
        <color theme="5"/>
      </dataBar>
      <extLst>
        <ext xmlns:x14="http://schemas.microsoft.com/office/spreadsheetml/2009/9/main" uri="{B025F937-C7B1-47D3-B67F-A62EFF666E3E}">
          <x14:id>{24EA4FE5-9DB4-47D3-807D-99A2A2C00DD0}</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F9:F17</xm:sqref>
        </x14:conditionalFormatting>
        <x14:conditionalFormatting xmlns:xm="http://schemas.microsoft.com/office/excel/2006/main">
          <x14:cfRule type="dataBar" id="{9507434C-60D8-4151-AE42-C625C54BB024}">
            <x14:dataBar minLength="0" maxLength="100">
              <x14:cfvo type="autoMin"/>
              <x14:cfvo type="autoMax"/>
              <x14:negativeFillColor theme="6"/>
              <x14:axisColor theme="0"/>
            </x14:dataBar>
          </x14:cfRule>
          <xm:sqref>D9:D17</xm:sqref>
        </x14:conditionalFormatting>
        <x14:conditionalFormatting xmlns:xm="http://schemas.microsoft.com/office/excel/2006/main">
          <x14:cfRule type="dataBar" id="{9B4772D4-EEA1-49C7-B73A-C3D559EA074B}">
            <x14:dataBar minLength="0" maxLength="100">
              <x14:cfvo type="autoMin"/>
              <x14:cfvo type="autoMax"/>
              <x14:negativeFillColor theme="6"/>
              <x14:axisColor theme="0"/>
            </x14:dataBar>
          </x14:cfRule>
          <xm:sqref>D31:D39</xm:sqref>
        </x14:conditionalFormatting>
        <x14:conditionalFormatting xmlns:xm="http://schemas.microsoft.com/office/excel/2006/main">
          <x14:cfRule type="dataBar" id="{726AA275-815E-4FAF-AF5A-11434C635EE5}">
            <x14:dataBar minLength="0" maxLength="100">
              <x14:cfvo type="autoMin"/>
              <x14:cfvo type="autoMax"/>
              <x14:negativeFillColor theme="6"/>
              <x14:axisColor theme="0"/>
            </x14:dataBar>
          </x14:cfRule>
          <xm:sqref>D20:D28</xm:sqref>
        </x14:conditionalFormatting>
        <x14:conditionalFormatting xmlns:xm="http://schemas.microsoft.com/office/excel/2006/main">
          <x14:cfRule type="dataBar" id="{A61BE0AA-D9DD-4470-959E-F32083CAA746}">
            <x14:dataBar minLength="0" maxLength="100">
              <x14:cfvo type="autoMin"/>
              <x14:cfvo type="autoMax"/>
              <x14:negativeFillColor theme="6"/>
              <x14:axisColor theme="0"/>
            </x14:dataBar>
          </x14:cfRule>
          <xm:sqref>F20:F28</xm:sqref>
        </x14:conditionalFormatting>
        <x14:conditionalFormatting xmlns:xm="http://schemas.microsoft.com/office/excel/2006/main">
          <x14:cfRule type="dataBar" id="{24EA4FE5-9DB4-47D3-807D-99A2A2C00DD0}">
            <x14:dataBar minLength="0" maxLength="100">
              <x14:cfvo type="autoMin"/>
              <x14:cfvo type="autoMax"/>
              <x14:negativeFillColor theme="6"/>
              <x14:axisColor theme="0"/>
            </x14:dataBar>
          </x14:cfRule>
          <xm:sqref>F31:F39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election activeCell="A3" sqref="A3"/>
    </sheetView>
  </sheetViews>
  <sheetFormatPr baseColWidth="10" defaultColWidth="12.83203125" defaultRowHeight="12.75" x14ac:dyDescent="0.2"/>
  <cols>
    <col min="1" max="1" width="46.6640625" style="45" customWidth="1"/>
    <col min="2" max="16384" width="12.83203125" style="45"/>
  </cols>
  <sheetData>
    <row r="1" spans="1:17" x14ac:dyDescent="0.2">
      <c r="A1" s="47" t="s">
        <v>34</v>
      </c>
      <c r="C1" s="47" t="s">
        <v>91</v>
      </c>
      <c r="E1" s="47" t="s">
        <v>47</v>
      </c>
    </row>
    <row r="2" spans="1:17" x14ac:dyDescent="0.2">
      <c r="A2" s="47"/>
    </row>
    <row r="3" spans="1:17" x14ac:dyDescent="0.2">
      <c r="A3" s="23" t="s">
        <v>450</v>
      </c>
      <c r="B3" s="23"/>
      <c r="C3" s="23"/>
      <c r="D3" s="23"/>
      <c r="E3" s="23"/>
      <c r="F3" s="23"/>
      <c r="G3" s="23"/>
      <c r="I3" s="58"/>
    </row>
    <row r="4" spans="1:17" x14ac:dyDescent="0.2">
      <c r="A4" s="47"/>
    </row>
    <row r="5" spans="1:17" x14ac:dyDescent="0.2">
      <c r="A5" s="49" t="str">
        <f>Índex!B58</f>
        <v>Taula A7</v>
      </c>
      <c r="B5" s="49" t="str">
        <f>Índex!A8</f>
        <v>2n trimestre 2020</v>
      </c>
      <c r="C5" s="49"/>
      <c r="L5" s="58"/>
    </row>
    <row r="6" spans="1:17" ht="13.5" thickBot="1" x14ac:dyDescent="0.25">
      <c r="A6" s="68" t="str">
        <f>Índex!C58</f>
        <v>Atur registrat per ocupació anterior i sexe. Baix Llobregat</v>
      </c>
      <c r="B6" s="64"/>
      <c r="C6" s="64"/>
      <c r="D6" s="64"/>
      <c r="E6" s="64"/>
      <c r="F6" s="64"/>
      <c r="G6" s="64"/>
      <c r="I6" s="114" t="s">
        <v>46</v>
      </c>
    </row>
    <row r="7" spans="1:17" x14ac:dyDescent="0.2">
      <c r="A7" s="215" t="s">
        <v>130</v>
      </c>
      <c r="B7" s="201" t="s">
        <v>37</v>
      </c>
      <c r="C7" s="201" t="s">
        <v>139</v>
      </c>
      <c r="D7" s="206" t="s">
        <v>39</v>
      </c>
      <c r="E7" s="206"/>
      <c r="F7" s="206" t="s">
        <v>40</v>
      </c>
      <c r="G7" s="206"/>
      <c r="H7" s="72"/>
      <c r="I7" s="153" t="s">
        <v>42</v>
      </c>
      <c r="J7" s="153" t="s">
        <v>44</v>
      </c>
      <c r="M7" s="58"/>
    </row>
    <row r="8" spans="1:17" x14ac:dyDescent="0.2">
      <c r="A8" s="214"/>
      <c r="B8" s="202"/>
      <c r="C8" s="202"/>
      <c r="D8" s="140" t="s">
        <v>37</v>
      </c>
      <c r="E8" s="140" t="s">
        <v>38</v>
      </c>
      <c r="F8" s="140" t="s">
        <v>37</v>
      </c>
      <c r="G8" s="140" t="s">
        <v>38</v>
      </c>
      <c r="H8" s="72"/>
      <c r="I8" s="168" t="s">
        <v>43</v>
      </c>
      <c r="J8" s="168" t="s">
        <v>45</v>
      </c>
    </row>
    <row r="9" spans="1:17" x14ac:dyDescent="0.2">
      <c r="A9" s="45" t="s">
        <v>279</v>
      </c>
      <c r="B9" s="56">
        <v>7</v>
      </c>
      <c r="C9" s="57">
        <f>B9/TaulaA1!$B$39*100</f>
        <v>1.416516583362001E-2</v>
      </c>
      <c r="D9" s="56">
        <f t="shared" ref="D9:D17" si="0">B9-I9</f>
        <v>3</v>
      </c>
      <c r="E9" s="57">
        <f t="shared" ref="E9:E17" si="1">D9/I9*100</f>
        <v>75</v>
      </c>
      <c r="F9" s="56">
        <f t="shared" ref="F9:F17" si="2">B9-J9</f>
        <v>3</v>
      </c>
      <c r="G9" s="57">
        <f t="shared" ref="G9:G17" si="3">F9/J9*100</f>
        <v>75</v>
      </c>
      <c r="H9" s="72"/>
      <c r="I9" s="155">
        <v>4</v>
      </c>
      <c r="J9" s="155">
        <v>4</v>
      </c>
    </row>
    <row r="10" spans="1:17" x14ac:dyDescent="0.2">
      <c r="A10" s="45" t="s">
        <v>280</v>
      </c>
      <c r="B10" s="56">
        <v>730</v>
      </c>
      <c r="C10" s="57">
        <f>B10/TaulaA1!$B$39*100</f>
        <v>1.4772244369346581</v>
      </c>
      <c r="D10" s="56">
        <f t="shared" si="0"/>
        <v>89</v>
      </c>
      <c r="E10" s="57">
        <f t="shared" si="1"/>
        <v>13.884555382215288</v>
      </c>
      <c r="F10" s="56">
        <f t="shared" si="2"/>
        <v>127</v>
      </c>
      <c r="G10" s="57">
        <f t="shared" si="3"/>
        <v>21.061359867330019</v>
      </c>
      <c r="H10" s="72"/>
      <c r="I10" s="155">
        <v>641</v>
      </c>
      <c r="J10" s="155">
        <v>603</v>
      </c>
    </row>
    <row r="11" spans="1:17" x14ac:dyDescent="0.2">
      <c r="A11" s="45" t="s">
        <v>281</v>
      </c>
      <c r="B11" s="56">
        <v>2966</v>
      </c>
      <c r="C11" s="57">
        <f>B11/TaulaA1!$B$39*100</f>
        <v>6.0019831232167062</v>
      </c>
      <c r="D11" s="56">
        <f t="shared" si="0"/>
        <v>661</v>
      </c>
      <c r="E11" s="57">
        <f t="shared" si="1"/>
        <v>28.676789587852497</v>
      </c>
      <c r="F11" s="56">
        <f t="shared" si="2"/>
        <v>940</v>
      </c>
      <c r="G11" s="57">
        <f t="shared" si="3"/>
        <v>46.396841066140176</v>
      </c>
      <c r="H11" s="72"/>
      <c r="I11" s="155">
        <v>2305</v>
      </c>
      <c r="J11" s="155">
        <v>2026</v>
      </c>
    </row>
    <row r="12" spans="1:17" x14ac:dyDescent="0.2">
      <c r="A12" s="45" t="s">
        <v>219</v>
      </c>
      <c r="B12" s="56">
        <v>4720</v>
      </c>
      <c r="C12" s="57">
        <f>B12/TaulaA1!$B$39*100</f>
        <v>9.5513689620980635</v>
      </c>
      <c r="D12" s="56">
        <f t="shared" si="0"/>
        <v>769</v>
      </c>
      <c r="E12" s="57">
        <f t="shared" si="1"/>
        <v>19.463426980511265</v>
      </c>
      <c r="F12" s="56">
        <f t="shared" si="2"/>
        <v>1466</v>
      </c>
      <c r="G12" s="57">
        <f t="shared" si="3"/>
        <v>45.052243392747386</v>
      </c>
      <c r="H12" s="72"/>
      <c r="I12" s="155">
        <v>3951</v>
      </c>
      <c r="J12" s="155">
        <v>3254</v>
      </c>
    </row>
    <row r="13" spans="1:17" x14ac:dyDescent="0.2">
      <c r="A13" s="45" t="s">
        <v>282</v>
      </c>
      <c r="B13" s="56">
        <v>6443</v>
      </c>
      <c r="C13" s="57">
        <f>B13/TaulaA1!$B$39*100</f>
        <v>13.038023352287675</v>
      </c>
      <c r="D13" s="56">
        <f t="shared" si="0"/>
        <v>1008</v>
      </c>
      <c r="E13" s="57">
        <f t="shared" si="1"/>
        <v>18.546458141674332</v>
      </c>
      <c r="F13" s="56">
        <f t="shared" si="2"/>
        <v>1686</v>
      </c>
      <c r="G13" s="57">
        <f t="shared" si="3"/>
        <v>35.442505780954377</v>
      </c>
      <c r="H13" s="72"/>
      <c r="I13" s="155">
        <v>5435</v>
      </c>
      <c r="J13" s="155">
        <v>4757</v>
      </c>
      <c r="P13" s="58"/>
      <c r="Q13" s="58"/>
    </row>
    <row r="14" spans="1:17" x14ac:dyDescent="0.2">
      <c r="A14" s="45" t="s">
        <v>283</v>
      </c>
      <c r="B14" s="56">
        <v>11045</v>
      </c>
      <c r="C14" s="57">
        <f>B14/TaulaA1!$B$39*100</f>
        <v>22.350608090333285</v>
      </c>
      <c r="D14" s="56">
        <f t="shared" si="0"/>
        <v>1518</v>
      </c>
      <c r="E14" s="57">
        <f t="shared" si="1"/>
        <v>15.933662223155242</v>
      </c>
      <c r="F14" s="56">
        <f t="shared" si="2"/>
        <v>2830</v>
      </c>
      <c r="G14" s="57">
        <f t="shared" si="3"/>
        <v>34.44917833231893</v>
      </c>
      <c r="H14" s="72"/>
      <c r="I14" s="155">
        <v>9527</v>
      </c>
      <c r="J14" s="155">
        <v>8215</v>
      </c>
      <c r="M14" s="58"/>
      <c r="O14" s="58"/>
      <c r="P14" s="58"/>
      <c r="Q14" s="58"/>
    </row>
    <row r="15" spans="1:17" x14ac:dyDescent="0.2">
      <c r="A15" s="45" t="s">
        <v>284</v>
      </c>
      <c r="B15" s="56">
        <v>318</v>
      </c>
      <c r="C15" s="57">
        <f>B15/TaulaA1!$B$39*100</f>
        <v>0.64350324787016611</v>
      </c>
      <c r="D15" s="56">
        <f t="shared" si="0"/>
        <v>48</v>
      </c>
      <c r="E15" s="57">
        <f t="shared" si="1"/>
        <v>17.777777777777779</v>
      </c>
      <c r="F15" s="56">
        <f t="shared" si="2"/>
        <v>80</v>
      </c>
      <c r="G15" s="57">
        <f t="shared" si="3"/>
        <v>33.613445378151262</v>
      </c>
      <c r="H15" s="72"/>
      <c r="I15" s="155">
        <v>270</v>
      </c>
      <c r="J15" s="155">
        <v>238</v>
      </c>
      <c r="P15" s="58"/>
      <c r="Q15" s="58"/>
    </row>
    <row r="16" spans="1:17" x14ac:dyDescent="0.2">
      <c r="A16" s="45" t="s">
        <v>285</v>
      </c>
      <c r="B16" s="56">
        <v>4747</v>
      </c>
      <c r="C16" s="57">
        <f>B16/TaulaA1!$B$39*100</f>
        <v>9.6060060303134556</v>
      </c>
      <c r="D16" s="56">
        <f t="shared" si="0"/>
        <v>583</v>
      </c>
      <c r="E16" s="57">
        <f t="shared" si="1"/>
        <v>14.000960614793467</v>
      </c>
      <c r="F16" s="56">
        <f t="shared" si="2"/>
        <v>1249</v>
      </c>
      <c r="G16" s="57">
        <f t="shared" si="3"/>
        <v>35.706117781589484</v>
      </c>
      <c r="H16" s="72"/>
      <c r="I16" s="155">
        <v>4164</v>
      </c>
      <c r="J16" s="155">
        <v>3498</v>
      </c>
      <c r="O16" s="58"/>
      <c r="P16" s="58"/>
      <c r="Q16" s="58"/>
    </row>
    <row r="17" spans="1:17" x14ac:dyDescent="0.2">
      <c r="A17" s="45" t="s">
        <v>286</v>
      </c>
      <c r="B17" s="56">
        <v>2837</v>
      </c>
      <c r="C17" s="57">
        <f>B17/TaulaA1!$B$39*100</f>
        <v>5.7409393528542809</v>
      </c>
      <c r="D17" s="56">
        <f t="shared" si="0"/>
        <v>339</v>
      </c>
      <c r="E17" s="57">
        <f t="shared" si="1"/>
        <v>13.570856685348279</v>
      </c>
      <c r="F17" s="56">
        <f t="shared" si="2"/>
        <v>727</v>
      </c>
      <c r="G17" s="57">
        <f t="shared" si="3"/>
        <v>34.454976303317537</v>
      </c>
      <c r="H17" s="72"/>
      <c r="I17" s="155">
        <v>2498</v>
      </c>
      <c r="J17" s="155">
        <v>2110</v>
      </c>
    </row>
    <row r="18" spans="1:17" ht="13.5" thickBot="1" x14ac:dyDescent="0.25">
      <c r="A18" s="64" t="s">
        <v>287</v>
      </c>
      <c r="B18" s="65">
        <v>15604</v>
      </c>
      <c r="C18" s="66">
        <f>B18/TaulaA1!$B$39*100</f>
        <v>31.576178238258091</v>
      </c>
      <c r="D18" s="65">
        <f>B18-I18</f>
        <v>1898</v>
      </c>
      <c r="E18" s="66">
        <f>D18/I18*100</f>
        <v>13.847949803005982</v>
      </c>
      <c r="F18" s="65">
        <f>B18-J18</f>
        <v>3256</v>
      </c>
      <c r="G18" s="66">
        <f>F18/J18*100</f>
        <v>26.368642695173307</v>
      </c>
      <c r="H18" s="72"/>
      <c r="I18" s="155">
        <v>13706</v>
      </c>
      <c r="J18" s="155">
        <v>12348</v>
      </c>
      <c r="O18" s="58"/>
      <c r="Q18" s="58"/>
    </row>
    <row r="19" spans="1:17" x14ac:dyDescent="0.2">
      <c r="A19" s="215" t="s">
        <v>131</v>
      </c>
      <c r="B19" s="201" t="s">
        <v>37</v>
      </c>
      <c r="C19" s="201" t="s">
        <v>139</v>
      </c>
      <c r="D19" s="206" t="s">
        <v>39</v>
      </c>
      <c r="E19" s="206"/>
      <c r="F19" s="206" t="s">
        <v>40</v>
      </c>
      <c r="G19" s="206"/>
      <c r="H19" s="72"/>
      <c r="I19" s="155"/>
      <c r="J19" s="155"/>
      <c r="O19" s="58"/>
      <c r="Q19" s="58"/>
    </row>
    <row r="20" spans="1:17" x14ac:dyDescent="0.2">
      <c r="A20" s="214"/>
      <c r="B20" s="202"/>
      <c r="C20" s="202"/>
      <c r="D20" s="140" t="s">
        <v>37</v>
      </c>
      <c r="E20" s="140" t="s">
        <v>38</v>
      </c>
      <c r="F20" s="140" t="s">
        <v>37</v>
      </c>
      <c r="G20" s="140" t="s">
        <v>38</v>
      </c>
      <c r="H20" s="72"/>
      <c r="I20" s="155"/>
      <c r="J20" s="155"/>
      <c r="O20" s="58"/>
      <c r="P20" s="58"/>
      <c r="Q20" s="58"/>
    </row>
    <row r="21" spans="1:17" x14ac:dyDescent="0.2">
      <c r="A21" s="45" t="s">
        <v>279</v>
      </c>
      <c r="B21" s="56">
        <v>7</v>
      </c>
      <c r="C21" s="57">
        <f>B21/TaulaA1!$B$39*100</f>
        <v>1.416516583362001E-2</v>
      </c>
      <c r="D21" s="56">
        <f t="shared" ref="D21:D29" si="4">B21-I21</f>
        <v>3</v>
      </c>
      <c r="E21" s="57">
        <f t="shared" ref="E21:E29" si="5">D21/I21*100</f>
        <v>75</v>
      </c>
      <c r="F21" s="56">
        <f t="shared" ref="F21:F29" si="6">B21-J21</f>
        <v>6</v>
      </c>
      <c r="G21" s="57">
        <f t="shared" ref="G21:G29" si="7">F21/J21*100</f>
        <v>600</v>
      </c>
      <c r="H21" s="72"/>
      <c r="I21" s="155">
        <v>4</v>
      </c>
      <c r="J21" s="155">
        <v>1</v>
      </c>
      <c r="O21" s="58"/>
      <c r="P21" s="58"/>
      <c r="Q21" s="58"/>
    </row>
    <row r="22" spans="1:17" x14ac:dyDescent="0.2">
      <c r="A22" s="45" t="s">
        <v>280</v>
      </c>
      <c r="B22" s="56">
        <v>499</v>
      </c>
      <c r="C22" s="57">
        <f>B22/TaulaA1!$B$39*100</f>
        <v>1.0097739644251977</v>
      </c>
      <c r="D22" s="56">
        <f t="shared" si="4"/>
        <v>60</v>
      </c>
      <c r="E22" s="57">
        <f t="shared" si="5"/>
        <v>13.66742596810934</v>
      </c>
      <c r="F22" s="56">
        <f t="shared" si="6"/>
        <v>81</v>
      </c>
      <c r="G22" s="57">
        <f t="shared" si="7"/>
        <v>19.37799043062201</v>
      </c>
      <c r="H22" s="72"/>
      <c r="I22" s="155">
        <v>439</v>
      </c>
      <c r="J22" s="155">
        <v>418</v>
      </c>
    </row>
    <row r="23" spans="1:17" x14ac:dyDescent="0.2">
      <c r="A23" s="45" t="s">
        <v>281</v>
      </c>
      <c r="B23" s="56">
        <v>1165</v>
      </c>
      <c r="C23" s="57">
        <f>B23/TaulaA1!$B$39*100</f>
        <v>2.357488313738187</v>
      </c>
      <c r="D23" s="56">
        <f t="shared" si="4"/>
        <v>218</v>
      </c>
      <c r="E23" s="57">
        <f t="shared" si="5"/>
        <v>23.020063357972546</v>
      </c>
      <c r="F23" s="56">
        <f t="shared" si="6"/>
        <v>329</v>
      </c>
      <c r="G23" s="57">
        <f t="shared" si="7"/>
        <v>39.354066985645936</v>
      </c>
      <c r="H23" s="72"/>
      <c r="I23" s="155">
        <v>947</v>
      </c>
      <c r="J23" s="155">
        <v>836</v>
      </c>
    </row>
    <row r="24" spans="1:17" x14ac:dyDescent="0.2">
      <c r="A24" s="45" t="s">
        <v>219</v>
      </c>
      <c r="B24" s="56">
        <v>2716</v>
      </c>
      <c r="C24" s="57">
        <f>B24/TaulaA1!$B$39*100</f>
        <v>5.4960843434445632</v>
      </c>
      <c r="D24" s="56">
        <f t="shared" si="4"/>
        <v>450</v>
      </c>
      <c r="E24" s="57">
        <f t="shared" si="5"/>
        <v>19.858781994704326</v>
      </c>
      <c r="F24" s="56">
        <f t="shared" si="6"/>
        <v>880</v>
      </c>
      <c r="G24" s="57">
        <f t="shared" si="7"/>
        <v>47.930283224400874</v>
      </c>
      <c r="H24" s="72"/>
      <c r="I24" s="155">
        <v>2266</v>
      </c>
      <c r="J24" s="155">
        <v>1836</v>
      </c>
    </row>
    <row r="25" spans="1:17" x14ac:dyDescent="0.2">
      <c r="A25" s="45" t="s">
        <v>282</v>
      </c>
      <c r="B25" s="56">
        <v>1212</v>
      </c>
      <c r="C25" s="57">
        <f>B25/TaulaA1!$B$39*100</f>
        <v>2.4525972843353503</v>
      </c>
      <c r="D25" s="56">
        <f t="shared" si="4"/>
        <v>176</v>
      </c>
      <c r="E25" s="57">
        <f t="shared" si="5"/>
        <v>16.988416988416986</v>
      </c>
      <c r="F25" s="56">
        <f t="shared" si="6"/>
        <v>369</v>
      </c>
      <c r="G25" s="57">
        <f t="shared" si="7"/>
        <v>43.772241992882563</v>
      </c>
      <c r="H25" s="72"/>
      <c r="I25" s="155">
        <v>1036</v>
      </c>
      <c r="J25" s="155">
        <v>843</v>
      </c>
    </row>
    <row r="26" spans="1:17" x14ac:dyDescent="0.2">
      <c r="A26" s="45" t="s">
        <v>283</v>
      </c>
      <c r="B26" s="56">
        <v>2606</v>
      </c>
      <c r="C26" s="57">
        <f>B26/TaulaA1!$B$39*100</f>
        <v>5.2734888803448206</v>
      </c>
      <c r="D26" s="56">
        <f t="shared" si="4"/>
        <v>387</v>
      </c>
      <c r="E26" s="57">
        <f t="shared" si="5"/>
        <v>17.4402884182064</v>
      </c>
      <c r="F26" s="56">
        <f t="shared" si="6"/>
        <v>823</v>
      </c>
      <c r="G26" s="57">
        <f t="shared" si="7"/>
        <v>46.158160403813795</v>
      </c>
      <c r="H26" s="72"/>
      <c r="I26" s="155">
        <v>2219</v>
      </c>
      <c r="J26" s="155">
        <v>1783</v>
      </c>
    </row>
    <row r="27" spans="1:17" x14ac:dyDescent="0.2">
      <c r="A27" s="45" t="s">
        <v>284</v>
      </c>
      <c r="B27" s="56">
        <v>266</v>
      </c>
      <c r="C27" s="57">
        <f>B27/TaulaA1!$B$39*100</f>
        <v>0.53827630167756035</v>
      </c>
      <c r="D27" s="56">
        <f t="shared" si="4"/>
        <v>38</v>
      </c>
      <c r="E27" s="57">
        <f t="shared" si="5"/>
        <v>16.666666666666664</v>
      </c>
      <c r="F27" s="56">
        <f t="shared" si="6"/>
        <v>64</v>
      </c>
      <c r="G27" s="57">
        <f t="shared" si="7"/>
        <v>31.683168316831683</v>
      </c>
      <c r="H27" s="72"/>
      <c r="I27" s="155">
        <v>228</v>
      </c>
      <c r="J27" s="155">
        <v>202</v>
      </c>
    </row>
    <row r="28" spans="1:17" x14ac:dyDescent="0.2">
      <c r="A28" s="45" t="s">
        <v>285</v>
      </c>
      <c r="B28" s="56">
        <v>4371</v>
      </c>
      <c r="C28" s="57">
        <f>B28/TaulaA1!$B$39*100</f>
        <v>8.8451342655361511</v>
      </c>
      <c r="D28" s="56">
        <f t="shared" si="4"/>
        <v>549</v>
      </c>
      <c r="E28" s="57">
        <f t="shared" si="5"/>
        <v>14.364207221350078</v>
      </c>
      <c r="F28" s="56">
        <f t="shared" si="6"/>
        <v>1187</v>
      </c>
      <c r="G28" s="57">
        <f t="shared" si="7"/>
        <v>37.280150753768844</v>
      </c>
      <c r="H28" s="72"/>
      <c r="I28" s="155">
        <v>3822</v>
      </c>
      <c r="J28" s="155">
        <v>3184</v>
      </c>
    </row>
    <row r="29" spans="1:17" x14ac:dyDescent="0.2">
      <c r="A29" s="45" t="s">
        <v>286</v>
      </c>
      <c r="B29" s="56">
        <v>2032</v>
      </c>
      <c r="C29" s="57">
        <f>B29/TaulaA1!$B$39*100</f>
        <v>4.11194528198798</v>
      </c>
      <c r="D29" s="56">
        <f t="shared" si="4"/>
        <v>281</v>
      </c>
      <c r="E29" s="57">
        <f t="shared" si="5"/>
        <v>16.047972587093088</v>
      </c>
      <c r="F29" s="56">
        <f t="shared" si="6"/>
        <v>636</v>
      </c>
      <c r="G29" s="57">
        <f t="shared" si="7"/>
        <v>45.558739255014324</v>
      </c>
      <c r="H29" s="72"/>
      <c r="I29" s="155">
        <v>1751</v>
      </c>
      <c r="J29" s="155">
        <v>1396</v>
      </c>
    </row>
    <row r="30" spans="1:17" ht="13.5" thickBot="1" x14ac:dyDescent="0.25">
      <c r="A30" s="64" t="s">
        <v>287</v>
      </c>
      <c r="B30" s="65">
        <v>6681</v>
      </c>
      <c r="C30" s="66">
        <f>B30/TaulaA1!$B$39*100</f>
        <v>13.519638990630757</v>
      </c>
      <c r="D30" s="65">
        <f>B30-I30</f>
        <v>950</v>
      </c>
      <c r="E30" s="66">
        <f>D30/I30*100</f>
        <v>16.576513697435004</v>
      </c>
      <c r="F30" s="65">
        <f>B30-J30</f>
        <v>1977</v>
      </c>
      <c r="G30" s="66">
        <f>F30/J30*100</f>
        <v>42.028061224489797</v>
      </c>
      <c r="H30" s="72"/>
      <c r="I30" s="155">
        <v>5731</v>
      </c>
      <c r="J30" s="155">
        <v>4704</v>
      </c>
    </row>
    <row r="31" spans="1:17" x14ac:dyDescent="0.2">
      <c r="A31" s="215" t="s">
        <v>132</v>
      </c>
      <c r="B31" s="201" t="s">
        <v>37</v>
      </c>
      <c r="C31" s="201" t="s">
        <v>139</v>
      </c>
      <c r="D31" s="206" t="s">
        <v>39</v>
      </c>
      <c r="E31" s="206"/>
      <c r="F31" s="206" t="s">
        <v>40</v>
      </c>
      <c r="G31" s="206"/>
      <c r="H31" s="72"/>
      <c r="I31" s="155"/>
      <c r="J31" s="155"/>
    </row>
    <row r="32" spans="1:17" x14ac:dyDescent="0.2">
      <c r="A32" s="214"/>
      <c r="B32" s="202"/>
      <c r="C32" s="202"/>
      <c r="D32" s="140" t="s">
        <v>37</v>
      </c>
      <c r="E32" s="140" t="s">
        <v>38</v>
      </c>
      <c r="F32" s="140" t="s">
        <v>37</v>
      </c>
      <c r="G32" s="140" t="s">
        <v>38</v>
      </c>
      <c r="H32" s="72"/>
      <c r="I32" s="155"/>
      <c r="J32" s="155"/>
    </row>
    <row r="33" spans="1:10" x14ac:dyDescent="0.2">
      <c r="A33" s="45" t="s">
        <v>279</v>
      </c>
      <c r="B33" s="56">
        <v>0</v>
      </c>
      <c r="C33" s="57">
        <f>B33/TaulaA1!$B$39*100</f>
        <v>0</v>
      </c>
      <c r="D33" s="56">
        <f t="shared" ref="D33:D41" si="8">B33-I33</f>
        <v>0</v>
      </c>
      <c r="E33" s="57">
        <v>100</v>
      </c>
      <c r="F33" s="56">
        <f t="shared" ref="F33:F41" si="9">B33-J33</f>
        <v>-3</v>
      </c>
      <c r="G33" s="57">
        <v>100</v>
      </c>
      <c r="H33" s="72"/>
      <c r="I33" s="155">
        <v>0</v>
      </c>
      <c r="J33" s="155">
        <v>3</v>
      </c>
    </row>
    <row r="34" spans="1:10" x14ac:dyDescent="0.2">
      <c r="A34" s="45" t="s">
        <v>280</v>
      </c>
      <c r="B34" s="56">
        <v>231</v>
      </c>
      <c r="C34" s="57">
        <f>B34/TaulaA1!$B$39*100</f>
        <v>0.46745047250946026</v>
      </c>
      <c r="D34" s="56">
        <f t="shared" si="8"/>
        <v>29</v>
      </c>
      <c r="E34" s="57">
        <f t="shared" ref="E34:E41" si="10">D34/I34*100</f>
        <v>14.356435643564355</v>
      </c>
      <c r="F34" s="56">
        <f t="shared" si="9"/>
        <v>46</v>
      </c>
      <c r="G34" s="57">
        <f t="shared" ref="G34:G41" si="11">F34/J34*100</f>
        <v>24.864864864864867</v>
      </c>
      <c r="H34" s="72"/>
      <c r="I34" s="155">
        <v>202</v>
      </c>
      <c r="J34" s="155">
        <v>185</v>
      </c>
    </row>
    <row r="35" spans="1:10" x14ac:dyDescent="0.2">
      <c r="A35" s="45" t="s">
        <v>281</v>
      </c>
      <c r="B35" s="56">
        <v>1801</v>
      </c>
      <c r="C35" s="57">
        <f>B35/TaulaA1!$B$39*100</f>
        <v>3.6444948094785197</v>
      </c>
      <c r="D35" s="56">
        <f t="shared" si="8"/>
        <v>443</v>
      </c>
      <c r="E35" s="57">
        <f t="shared" si="10"/>
        <v>32.621502209131073</v>
      </c>
      <c r="F35" s="56">
        <f t="shared" si="9"/>
        <v>611</v>
      </c>
      <c r="G35" s="57">
        <f t="shared" si="11"/>
        <v>51.344537815126046</v>
      </c>
      <c r="H35" s="72"/>
      <c r="I35" s="155">
        <v>1358</v>
      </c>
      <c r="J35" s="155">
        <v>1190</v>
      </c>
    </row>
    <row r="36" spans="1:10" x14ac:dyDescent="0.2">
      <c r="A36" s="45" t="s">
        <v>219</v>
      </c>
      <c r="B36" s="56">
        <v>2004</v>
      </c>
      <c r="C36" s="57">
        <f>B36/TaulaA1!$B$39*100</f>
        <v>4.0552846186535003</v>
      </c>
      <c r="D36" s="56">
        <f t="shared" si="8"/>
        <v>319</v>
      </c>
      <c r="E36" s="57">
        <f t="shared" si="10"/>
        <v>18.93175074183976</v>
      </c>
      <c r="F36" s="56">
        <f t="shared" si="9"/>
        <v>586</v>
      </c>
      <c r="G36" s="57">
        <f t="shared" si="11"/>
        <v>41.325811001410443</v>
      </c>
      <c r="H36" s="72"/>
      <c r="I36" s="155">
        <v>1685</v>
      </c>
      <c r="J36" s="155">
        <v>1418</v>
      </c>
    </row>
    <row r="37" spans="1:10" x14ac:dyDescent="0.2">
      <c r="A37" s="45" t="s">
        <v>282</v>
      </c>
      <c r="B37" s="56">
        <v>5231</v>
      </c>
      <c r="C37" s="57">
        <f>B37/TaulaA1!$B$39*100</f>
        <v>10.585426067952323</v>
      </c>
      <c r="D37" s="56">
        <f t="shared" si="8"/>
        <v>832</v>
      </c>
      <c r="E37" s="57">
        <f t="shared" si="10"/>
        <v>18.913389406683336</v>
      </c>
      <c r="F37" s="56">
        <f t="shared" si="9"/>
        <v>1317</v>
      </c>
      <c r="G37" s="57">
        <f t="shared" si="11"/>
        <v>33.648441492079712</v>
      </c>
      <c r="H37" s="72"/>
      <c r="I37" s="155">
        <v>4399</v>
      </c>
      <c r="J37" s="155">
        <v>3914</v>
      </c>
    </row>
    <row r="38" spans="1:10" x14ac:dyDescent="0.2">
      <c r="A38" s="45" t="s">
        <v>283</v>
      </c>
      <c r="B38" s="56">
        <v>8439</v>
      </c>
      <c r="C38" s="57">
        <f>B38/TaulaA1!$B$39*100</f>
        <v>17.077119209988464</v>
      </c>
      <c r="D38" s="56">
        <f t="shared" si="8"/>
        <v>1131</v>
      </c>
      <c r="E38" s="57">
        <f t="shared" si="10"/>
        <v>15.476190476190476</v>
      </c>
      <c r="F38" s="56">
        <f t="shared" si="9"/>
        <v>2007</v>
      </c>
      <c r="G38" s="57">
        <f t="shared" si="11"/>
        <v>31.203358208955223</v>
      </c>
      <c r="H38" s="72"/>
      <c r="I38" s="155">
        <v>7308</v>
      </c>
      <c r="J38" s="155">
        <v>6432</v>
      </c>
    </row>
    <row r="39" spans="1:10" x14ac:dyDescent="0.2">
      <c r="A39" s="45" t="s">
        <v>284</v>
      </c>
      <c r="B39" s="56">
        <v>52</v>
      </c>
      <c r="C39" s="57">
        <f>B39/TaulaA1!$B$39*100</f>
        <v>0.10522694619260579</v>
      </c>
      <c r="D39" s="56">
        <f t="shared" si="8"/>
        <v>10</v>
      </c>
      <c r="E39" s="57">
        <f t="shared" si="10"/>
        <v>23.809523809523807</v>
      </c>
      <c r="F39" s="56">
        <f t="shared" si="9"/>
        <v>16</v>
      </c>
      <c r="G39" s="57">
        <f t="shared" si="11"/>
        <v>44.444444444444443</v>
      </c>
      <c r="H39" s="72"/>
      <c r="I39" s="155">
        <v>42</v>
      </c>
      <c r="J39" s="155">
        <v>36</v>
      </c>
    </row>
    <row r="40" spans="1:10" x14ac:dyDescent="0.2">
      <c r="A40" s="45" t="s">
        <v>285</v>
      </c>
      <c r="B40" s="56">
        <v>376</v>
      </c>
      <c r="C40" s="57">
        <f>B40/TaulaA1!$B$39*100</f>
        <v>0.76087176477730334</v>
      </c>
      <c r="D40" s="56">
        <f t="shared" si="8"/>
        <v>34</v>
      </c>
      <c r="E40" s="57">
        <f t="shared" si="10"/>
        <v>9.9415204678362574</v>
      </c>
      <c r="F40" s="56">
        <f t="shared" si="9"/>
        <v>62</v>
      </c>
      <c r="G40" s="57">
        <f t="shared" si="11"/>
        <v>19.745222929936308</v>
      </c>
      <c r="H40" s="72"/>
      <c r="I40" s="155">
        <v>342</v>
      </c>
      <c r="J40" s="155">
        <v>314</v>
      </c>
    </row>
    <row r="41" spans="1:10" x14ac:dyDescent="0.2">
      <c r="A41" s="45" t="s">
        <v>286</v>
      </c>
      <c r="B41" s="56">
        <v>805</v>
      </c>
      <c r="C41" s="57">
        <f>B41/TaulaA1!$B$39*100</f>
        <v>1.6289940708663009</v>
      </c>
      <c r="D41" s="56">
        <f t="shared" si="8"/>
        <v>58</v>
      </c>
      <c r="E41" s="57">
        <f t="shared" si="10"/>
        <v>7.7643908969210171</v>
      </c>
      <c r="F41" s="56">
        <f t="shared" si="9"/>
        <v>91</v>
      </c>
      <c r="G41" s="57">
        <f t="shared" si="11"/>
        <v>12.745098039215685</v>
      </c>
      <c r="H41" s="72"/>
      <c r="I41" s="155">
        <v>747</v>
      </c>
      <c r="J41" s="155">
        <v>714</v>
      </c>
    </row>
    <row r="42" spans="1:10" ht="13.5" thickBot="1" x14ac:dyDescent="0.25">
      <c r="A42" s="64" t="s">
        <v>287</v>
      </c>
      <c r="B42" s="65">
        <v>8923</v>
      </c>
      <c r="C42" s="66">
        <f>B42/TaulaA1!$B$39*100</f>
        <v>18.056539247627335</v>
      </c>
      <c r="D42" s="65">
        <f>B42-I42</f>
        <v>948</v>
      </c>
      <c r="E42" s="66">
        <f>D42/I42*100</f>
        <v>11.887147335423197</v>
      </c>
      <c r="F42" s="65">
        <f>B42-J42</f>
        <v>1279</v>
      </c>
      <c r="G42" s="66">
        <f>F42/J42*100</f>
        <v>16.73207744636316</v>
      </c>
      <c r="H42" s="72"/>
      <c r="I42" s="155">
        <v>7975</v>
      </c>
      <c r="J42" s="155">
        <v>7644</v>
      </c>
    </row>
    <row r="43" spans="1:10" x14ac:dyDescent="0.2">
      <c r="A43" s="77" t="s">
        <v>379</v>
      </c>
      <c r="B43" s="72"/>
      <c r="C43" s="72"/>
      <c r="D43" s="72"/>
      <c r="E43" s="72"/>
      <c r="F43" s="72"/>
      <c r="G43" s="72"/>
      <c r="H43" s="72"/>
      <c r="I43" s="155"/>
      <c r="J43" s="155"/>
    </row>
    <row r="44" spans="1:10" x14ac:dyDescent="0.2">
      <c r="B44" s="58"/>
      <c r="I44" s="114"/>
      <c r="J44" s="114"/>
    </row>
    <row r="45" spans="1:10" x14ac:dyDescent="0.2">
      <c r="B45" s="117">
        <f>SUM(B9:B18)</f>
        <v>49417</v>
      </c>
      <c r="C45" s="76"/>
      <c r="I45" s="117">
        <f>SUM(I9:I18)</f>
        <v>42501</v>
      </c>
      <c r="J45" s="117">
        <f>SUM(J9:J18)</f>
        <v>37053</v>
      </c>
    </row>
    <row r="46" spans="1:10" x14ac:dyDescent="0.2">
      <c r="B46" s="58"/>
      <c r="C46" s="76"/>
      <c r="I46" s="114"/>
      <c r="J46" s="114"/>
    </row>
    <row r="47" spans="1:10" x14ac:dyDescent="0.2">
      <c r="C47" s="76"/>
      <c r="E47" s="76"/>
    </row>
    <row r="48" spans="1:10" x14ac:dyDescent="0.2">
      <c r="E48" s="76"/>
    </row>
    <row r="49" spans="5:6" x14ac:dyDescent="0.2">
      <c r="E49" s="76"/>
    </row>
    <row r="50" spans="5:6" x14ac:dyDescent="0.2">
      <c r="E50" s="76"/>
    </row>
    <row r="51" spans="5:6" x14ac:dyDescent="0.2">
      <c r="E51" s="76"/>
      <c r="F51" s="58"/>
    </row>
    <row r="52" spans="5:6" x14ac:dyDescent="0.2">
      <c r="E52" s="76"/>
      <c r="F52" s="58"/>
    </row>
    <row r="53" spans="5:6" x14ac:dyDescent="0.2">
      <c r="E53" s="76"/>
      <c r="F53" s="58"/>
    </row>
    <row r="54" spans="5:6" x14ac:dyDescent="0.2">
      <c r="E54" s="76"/>
      <c r="F54" s="58"/>
    </row>
    <row r="55" spans="5:6" x14ac:dyDescent="0.2">
      <c r="E55" s="76"/>
    </row>
    <row r="56" spans="5:6" x14ac:dyDescent="0.2">
      <c r="E56" s="76"/>
      <c r="F56" s="58"/>
    </row>
    <row r="57" spans="5:6" x14ac:dyDescent="0.2">
      <c r="F57" s="58"/>
    </row>
    <row r="58" spans="5:6" x14ac:dyDescent="0.2">
      <c r="F58" s="58"/>
    </row>
    <row r="59" spans="5:6" x14ac:dyDescent="0.2">
      <c r="F59" s="58"/>
    </row>
  </sheetData>
  <mergeCells count="15">
    <mergeCell ref="B7:B8"/>
    <mergeCell ref="A7:A8"/>
    <mergeCell ref="D7:E7"/>
    <mergeCell ref="F7:G7"/>
    <mergeCell ref="C7:C8"/>
    <mergeCell ref="F19:G19"/>
    <mergeCell ref="A31:A32"/>
    <mergeCell ref="B31:B32"/>
    <mergeCell ref="C31:C32"/>
    <mergeCell ref="D31:E31"/>
    <mergeCell ref="F31:G31"/>
    <mergeCell ref="A19:A20"/>
    <mergeCell ref="B19:B20"/>
    <mergeCell ref="C19:C20"/>
    <mergeCell ref="D19:E19"/>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tabColor rgb="FFFFC000"/>
  </sheetPr>
  <dimension ref="A1:Q46"/>
  <sheetViews>
    <sheetView topLeftCell="A10" zoomScaleNormal="100" workbookViewId="0">
      <selection activeCell="F49" sqref="F49"/>
    </sheetView>
  </sheetViews>
  <sheetFormatPr baseColWidth="10" defaultColWidth="12.83203125" defaultRowHeight="12.75" x14ac:dyDescent="0.2"/>
  <cols>
    <col min="1" max="1" width="27.83203125" customWidth="1"/>
  </cols>
  <sheetData>
    <row r="1" spans="1:17" x14ac:dyDescent="0.2">
      <c r="A1" s="10" t="s">
        <v>34</v>
      </c>
      <c r="B1" s="10" t="s">
        <v>91</v>
      </c>
      <c r="D1" s="10" t="s">
        <v>47</v>
      </c>
    </row>
    <row r="2" spans="1:17" x14ac:dyDescent="0.2">
      <c r="A2" s="10"/>
    </row>
    <row r="3" spans="1:17" x14ac:dyDescent="0.2">
      <c r="A3" s="23" t="s">
        <v>320</v>
      </c>
      <c r="B3" s="24"/>
      <c r="C3" s="24"/>
      <c r="D3" s="24"/>
      <c r="E3" s="24"/>
      <c r="F3" s="24"/>
      <c r="G3" s="24"/>
      <c r="H3" s="24"/>
      <c r="I3" s="24"/>
      <c r="J3" s="26"/>
      <c r="K3" s="26"/>
    </row>
    <row r="4" spans="1:17" x14ac:dyDescent="0.2">
      <c r="A4" s="39"/>
    </row>
    <row r="5" spans="1:17" x14ac:dyDescent="0.2">
      <c r="A5" s="9" t="str">
        <f>Índex!B59</f>
        <v>Taula A8</v>
      </c>
      <c r="B5" s="9" t="str">
        <f>Índex!A8</f>
        <v>2n trimestre 2020</v>
      </c>
      <c r="C5" s="14"/>
    </row>
    <row r="6" spans="1:17" ht="13.5" thickBot="1" x14ac:dyDescent="0.25">
      <c r="A6" s="25" t="str">
        <f>Índex!C59</f>
        <v>Persones perceptores de prestacions per desocupació per tipus de prestació</v>
      </c>
      <c r="B6" s="22"/>
      <c r="C6" s="40"/>
      <c r="D6" s="22"/>
      <c r="E6" s="22"/>
      <c r="F6" s="22"/>
      <c r="G6" s="22"/>
      <c r="H6" s="22"/>
      <c r="I6" s="22"/>
    </row>
    <row r="7" spans="1:17" ht="12.75" customHeight="1" x14ac:dyDescent="0.2">
      <c r="A7" s="227"/>
      <c r="B7" s="226" t="s">
        <v>315</v>
      </c>
      <c r="C7" s="226"/>
      <c r="D7" s="226" t="s">
        <v>316</v>
      </c>
      <c r="E7" s="226"/>
      <c r="F7" s="226" t="s">
        <v>317</v>
      </c>
      <c r="G7" s="226"/>
      <c r="H7" s="226" t="s">
        <v>335</v>
      </c>
      <c r="I7" s="226"/>
      <c r="J7" s="226" t="s">
        <v>354</v>
      </c>
      <c r="K7" s="226"/>
    </row>
    <row r="8" spans="1:17" x14ac:dyDescent="0.2">
      <c r="A8" s="228"/>
      <c r="B8" s="30" t="s">
        <v>37</v>
      </c>
      <c r="C8" s="30" t="s">
        <v>139</v>
      </c>
      <c r="D8" s="30" t="s">
        <v>37</v>
      </c>
      <c r="E8" s="30" t="s">
        <v>139</v>
      </c>
      <c r="F8" s="30" t="s">
        <v>37</v>
      </c>
      <c r="G8" s="30" t="s">
        <v>139</v>
      </c>
      <c r="H8" s="30" t="s">
        <v>37</v>
      </c>
      <c r="I8" s="30" t="s">
        <v>139</v>
      </c>
      <c r="J8" s="30" t="s">
        <v>37</v>
      </c>
      <c r="K8" s="30" t="s">
        <v>139</v>
      </c>
      <c r="M8" s="12"/>
      <c r="Q8" s="12"/>
    </row>
    <row r="9" spans="1:17" x14ac:dyDescent="0.2">
      <c r="A9" t="s">
        <v>49</v>
      </c>
      <c r="B9" s="28"/>
      <c r="C9" s="31">
        <f>B9/TaulaA1!$B9*100</f>
        <v>0</v>
      </c>
      <c r="D9" s="28"/>
      <c r="E9" s="31">
        <f>D9/TaulaA1!$B9*100</f>
        <v>0</v>
      </c>
      <c r="F9" s="28"/>
      <c r="G9" s="31">
        <f>F9/TaulaA1!$B9*100</f>
        <v>0</v>
      </c>
      <c r="H9" s="28"/>
      <c r="I9" s="31">
        <f>H9/TaulaA1!$B9*100</f>
        <v>0</v>
      </c>
      <c r="J9" s="42">
        <v>0</v>
      </c>
      <c r="K9" s="31">
        <f>J9/TaulaA1!$B9*100</f>
        <v>0</v>
      </c>
      <c r="L9" s="13"/>
      <c r="M9" s="12"/>
    </row>
    <row r="10" spans="1:17" x14ac:dyDescent="0.2">
      <c r="A10" t="s">
        <v>50</v>
      </c>
      <c r="B10" s="28"/>
      <c r="C10" s="31">
        <f>B10/TaulaA1!$B10*100</f>
        <v>0</v>
      </c>
      <c r="D10" s="28"/>
      <c r="E10" s="31">
        <f>D10/TaulaA1!$B10*100</f>
        <v>0</v>
      </c>
      <c r="F10" s="28"/>
      <c r="G10" s="31">
        <f>F10/TaulaA1!$B10*100</f>
        <v>0</v>
      </c>
      <c r="H10" s="28"/>
      <c r="I10" s="31">
        <f>H10/TaulaA1!$B10*100</f>
        <v>0</v>
      </c>
      <c r="J10" s="42">
        <v>0</v>
      </c>
      <c r="K10" s="31">
        <f>J10/TaulaA1!$B10*100</f>
        <v>0</v>
      </c>
      <c r="L10" s="13"/>
      <c r="M10" s="12"/>
      <c r="N10" s="12"/>
      <c r="O10" s="12"/>
    </row>
    <row r="11" spans="1:17" x14ac:dyDescent="0.2">
      <c r="A11" t="s">
        <v>51</v>
      </c>
      <c r="B11" s="28"/>
      <c r="C11" s="31">
        <f>B11/TaulaA1!$B11*100</f>
        <v>0</v>
      </c>
      <c r="D11" s="28"/>
      <c r="E11" s="31">
        <f>D11/TaulaA1!$B11*100</f>
        <v>0</v>
      </c>
      <c r="F11" s="28"/>
      <c r="G11" s="31">
        <f>F11/TaulaA1!$B11*100</f>
        <v>0</v>
      </c>
      <c r="H11" s="28"/>
      <c r="I11" s="31">
        <f>H11/TaulaA1!$B11*100</f>
        <v>0</v>
      </c>
      <c r="J11" s="43">
        <v>0</v>
      </c>
      <c r="K11" s="31">
        <f>J11/TaulaA1!$B11*100</f>
        <v>0</v>
      </c>
      <c r="L11" s="13"/>
      <c r="M11" s="12"/>
    </row>
    <row r="12" spans="1:17" x14ac:dyDescent="0.2">
      <c r="A12" t="s">
        <v>52</v>
      </c>
      <c r="B12" s="28"/>
      <c r="C12" s="31">
        <f>B12/TaulaA1!$B12*100</f>
        <v>0</v>
      </c>
      <c r="D12" s="28"/>
      <c r="E12" s="31">
        <f>D12/TaulaA1!$B12*100</f>
        <v>0</v>
      </c>
      <c r="F12" s="28"/>
      <c r="G12" s="31">
        <f>F12/TaulaA1!$B12*100</f>
        <v>0</v>
      </c>
      <c r="H12" s="28"/>
      <c r="I12" s="31">
        <f>H12/TaulaA1!$B12*100</f>
        <v>0</v>
      </c>
      <c r="J12" s="43">
        <v>0</v>
      </c>
      <c r="K12" s="31">
        <f>J12/TaulaA1!$B12*100</f>
        <v>0</v>
      </c>
      <c r="L12" s="13"/>
      <c r="M12" s="12"/>
    </row>
    <row r="13" spans="1:17" x14ac:dyDescent="0.2">
      <c r="A13" t="s">
        <v>53</v>
      </c>
      <c r="B13" s="28"/>
      <c r="C13" s="31">
        <f>B13/TaulaA1!$B13*100</f>
        <v>0</v>
      </c>
      <c r="D13" s="28"/>
      <c r="E13" s="31">
        <f>D13/TaulaA1!$B13*100</f>
        <v>0</v>
      </c>
      <c r="F13" s="28"/>
      <c r="G13" s="31">
        <f>F13/TaulaA1!$B13*100</f>
        <v>0</v>
      </c>
      <c r="H13" s="28"/>
      <c r="I13" s="31">
        <f>H13/TaulaA1!$B13*100</f>
        <v>0</v>
      </c>
      <c r="J13" s="43">
        <v>0</v>
      </c>
      <c r="K13" s="31">
        <f>J13/TaulaA1!$B13*100</f>
        <v>0</v>
      </c>
      <c r="L13" s="13"/>
      <c r="M13" s="12"/>
      <c r="Q13" s="12"/>
    </row>
    <row r="14" spans="1:17" x14ac:dyDescent="0.2">
      <c r="A14" t="s">
        <v>54</v>
      </c>
      <c r="B14" s="28"/>
      <c r="C14" s="31">
        <f>B14/TaulaA1!$B14*100</f>
        <v>0</v>
      </c>
      <c r="D14" s="28"/>
      <c r="E14" s="31">
        <f>D14/TaulaA1!$B14*100</f>
        <v>0</v>
      </c>
      <c r="F14" s="28"/>
      <c r="G14" s="31">
        <f>F14/TaulaA1!$B14*100</f>
        <v>0</v>
      </c>
      <c r="H14" s="28"/>
      <c r="I14" s="31">
        <f>H14/TaulaA1!$B14*100</f>
        <v>0</v>
      </c>
      <c r="J14" s="43">
        <v>0</v>
      </c>
      <c r="K14" s="31">
        <f>J14/TaulaA1!$B14*100</f>
        <v>0</v>
      </c>
      <c r="L14" s="13"/>
      <c r="M14" s="12"/>
      <c r="Q14" s="12"/>
    </row>
    <row r="15" spans="1:17" x14ac:dyDescent="0.2">
      <c r="A15" t="s">
        <v>55</v>
      </c>
      <c r="B15" s="28"/>
      <c r="C15" s="31">
        <f>B15/TaulaA1!$B15*100</f>
        <v>0</v>
      </c>
      <c r="D15" s="28"/>
      <c r="E15" s="31">
        <f>D15/TaulaA1!$B15*100</f>
        <v>0</v>
      </c>
      <c r="F15" s="28"/>
      <c r="G15" s="31">
        <f>F15/TaulaA1!$B15*100</f>
        <v>0</v>
      </c>
      <c r="H15" s="28"/>
      <c r="I15" s="31">
        <f>H15/TaulaA1!$B15*100</f>
        <v>0</v>
      </c>
      <c r="J15" s="43">
        <v>0</v>
      </c>
      <c r="K15" s="31">
        <f>J15/TaulaA1!$B15*100</f>
        <v>0</v>
      </c>
      <c r="L15" s="13"/>
      <c r="M15" s="12"/>
      <c r="N15" s="12"/>
      <c r="O15" s="12"/>
      <c r="P15" s="12"/>
      <c r="Q15" s="12"/>
    </row>
    <row r="16" spans="1:17" x14ac:dyDescent="0.2">
      <c r="A16" t="s">
        <v>56</v>
      </c>
      <c r="B16" s="28"/>
      <c r="C16" s="31">
        <f>B16/TaulaA1!$B16*100</f>
        <v>0</v>
      </c>
      <c r="D16" s="28"/>
      <c r="E16" s="31">
        <f>D16/TaulaA1!$B16*100</f>
        <v>0</v>
      </c>
      <c r="F16" s="28"/>
      <c r="G16" s="31">
        <f>F16/TaulaA1!$B16*100</f>
        <v>0</v>
      </c>
      <c r="H16" s="28"/>
      <c r="I16" s="31">
        <f>H16/TaulaA1!$B16*100</f>
        <v>0</v>
      </c>
      <c r="J16" s="43">
        <v>0</v>
      </c>
      <c r="K16" s="31">
        <f>J16/TaulaA1!$B16*100</f>
        <v>0</v>
      </c>
      <c r="L16" s="13"/>
      <c r="M16" s="12"/>
      <c r="Q16" s="12"/>
    </row>
    <row r="17" spans="1:17" x14ac:dyDescent="0.2">
      <c r="A17" t="s">
        <v>57</v>
      </c>
      <c r="B17" s="28"/>
      <c r="C17" s="31">
        <f>B17/TaulaA1!$B17*100</f>
        <v>0</v>
      </c>
      <c r="D17" s="28"/>
      <c r="E17" s="31">
        <f>D17/TaulaA1!$B17*100</f>
        <v>0</v>
      </c>
      <c r="F17" s="28"/>
      <c r="G17" s="31">
        <f>F17/TaulaA1!$B17*100</f>
        <v>0</v>
      </c>
      <c r="H17" s="28"/>
      <c r="I17" s="31">
        <f>H17/TaulaA1!$B17*100</f>
        <v>0</v>
      </c>
      <c r="J17" s="43">
        <v>0</v>
      </c>
      <c r="K17" s="31">
        <f>J17/TaulaA1!$B17*100</f>
        <v>0</v>
      </c>
      <c r="L17" s="13"/>
      <c r="M17" s="12"/>
      <c r="N17" s="12"/>
      <c r="Q17" s="12"/>
    </row>
    <row r="18" spans="1:17" x14ac:dyDescent="0.2">
      <c r="A18" t="s">
        <v>58</v>
      </c>
      <c r="B18" s="28"/>
      <c r="C18" s="31">
        <f>B18/TaulaA1!$B18*100</f>
        <v>0</v>
      </c>
      <c r="D18" s="28"/>
      <c r="E18" s="31">
        <f>D18/TaulaA1!$B18*100</f>
        <v>0</v>
      </c>
      <c r="F18" s="28"/>
      <c r="G18" s="31">
        <f>F18/TaulaA1!$B18*100</f>
        <v>0</v>
      </c>
      <c r="H18" s="28"/>
      <c r="I18" s="31">
        <f>H18/TaulaA1!$B18*100</f>
        <v>0</v>
      </c>
      <c r="J18" s="43">
        <v>0</v>
      </c>
      <c r="K18" s="31">
        <f>J18/TaulaA1!$B18*100</f>
        <v>0</v>
      </c>
      <c r="L18" s="13"/>
      <c r="M18" s="12"/>
      <c r="N18" s="12"/>
      <c r="Q18" s="12"/>
    </row>
    <row r="19" spans="1:17" x14ac:dyDescent="0.2">
      <c r="A19" t="s">
        <v>59</v>
      </c>
      <c r="B19" s="28"/>
      <c r="C19" s="31">
        <f>B19/TaulaA1!$B19*100</f>
        <v>0</v>
      </c>
      <c r="D19" s="28"/>
      <c r="E19" s="31">
        <f>D19/TaulaA1!$B19*100</f>
        <v>0</v>
      </c>
      <c r="F19" s="28"/>
      <c r="G19" s="31">
        <f>F19/TaulaA1!$B19*100</f>
        <v>0</v>
      </c>
      <c r="H19" s="28"/>
      <c r="I19" s="31">
        <f>H19/TaulaA1!$B19*100</f>
        <v>0</v>
      </c>
      <c r="J19" s="43">
        <v>0</v>
      </c>
      <c r="K19" s="31">
        <f>J19/TaulaA1!$B19*100</f>
        <v>0</v>
      </c>
      <c r="L19" s="13"/>
      <c r="M19" s="12"/>
      <c r="Q19" s="12"/>
    </row>
    <row r="20" spans="1:17" x14ac:dyDescent="0.2">
      <c r="A20" t="s">
        <v>60</v>
      </c>
      <c r="B20" s="28"/>
      <c r="C20" s="31">
        <f>B20/TaulaA1!$B20*100</f>
        <v>0</v>
      </c>
      <c r="D20" s="28"/>
      <c r="E20" s="31">
        <f>D20/TaulaA1!$B20*100</f>
        <v>0</v>
      </c>
      <c r="F20" s="28"/>
      <c r="G20" s="31">
        <f>F20/TaulaA1!$B20*100</f>
        <v>0</v>
      </c>
      <c r="H20" s="28"/>
      <c r="I20" s="31">
        <f>H20/TaulaA1!$B20*100</f>
        <v>0</v>
      </c>
      <c r="J20" s="43">
        <v>0</v>
      </c>
      <c r="K20" s="31">
        <f>J20/TaulaA1!$B20*100</f>
        <v>0</v>
      </c>
      <c r="L20" s="13"/>
      <c r="M20" s="12"/>
    </row>
    <row r="21" spans="1:17" x14ac:dyDescent="0.2">
      <c r="A21" t="s">
        <v>61</v>
      </c>
      <c r="B21" s="28"/>
      <c r="C21" s="31">
        <f>B21/TaulaA1!$B21*100</f>
        <v>0</v>
      </c>
      <c r="D21" s="28"/>
      <c r="E21" s="31">
        <f>D21/TaulaA1!$B21*100</f>
        <v>0</v>
      </c>
      <c r="F21" s="28"/>
      <c r="G21" s="31">
        <f>F21/TaulaA1!$B21*100</f>
        <v>0</v>
      </c>
      <c r="H21" s="28"/>
      <c r="I21" s="31">
        <f>H21/TaulaA1!$B21*100</f>
        <v>0</v>
      </c>
      <c r="J21" s="43">
        <v>0</v>
      </c>
      <c r="K21" s="31">
        <f>J21/TaulaA1!$B21*100</f>
        <v>0</v>
      </c>
      <c r="L21" s="13"/>
      <c r="M21" s="12"/>
    </row>
    <row r="22" spans="1:17" x14ac:dyDescent="0.2">
      <c r="A22" t="s">
        <v>62</v>
      </c>
      <c r="B22" s="28"/>
      <c r="C22" s="31">
        <f>B22/TaulaA1!$B22*100</f>
        <v>0</v>
      </c>
      <c r="D22" s="28"/>
      <c r="E22" s="31">
        <f>D22/TaulaA1!$B22*100</f>
        <v>0</v>
      </c>
      <c r="F22" s="28"/>
      <c r="G22" s="31">
        <f>F22/TaulaA1!$B22*100</f>
        <v>0</v>
      </c>
      <c r="H22" s="28"/>
      <c r="I22" s="31">
        <f>H22/TaulaA1!$B22*100</f>
        <v>0</v>
      </c>
      <c r="J22" s="43">
        <v>0</v>
      </c>
      <c r="K22" s="31">
        <f>J22/TaulaA1!$B22*100</f>
        <v>0</v>
      </c>
      <c r="L22" s="13"/>
      <c r="M22" s="12"/>
    </row>
    <row r="23" spans="1:17" x14ac:dyDescent="0.2">
      <c r="A23" t="s">
        <v>63</v>
      </c>
      <c r="B23" s="28"/>
      <c r="C23" s="31">
        <f>B23/TaulaA1!$B23*100</f>
        <v>0</v>
      </c>
      <c r="D23" s="28"/>
      <c r="E23" s="31">
        <f>D23/TaulaA1!$B23*100</f>
        <v>0</v>
      </c>
      <c r="F23" s="28"/>
      <c r="G23" s="31">
        <f>F23/TaulaA1!$B23*100</f>
        <v>0</v>
      </c>
      <c r="H23" s="28"/>
      <c r="I23" s="31">
        <f>H23/TaulaA1!$B23*100</f>
        <v>0</v>
      </c>
      <c r="J23" s="43">
        <v>0</v>
      </c>
      <c r="K23" s="31">
        <f>J23/TaulaA1!$B23*100</f>
        <v>0</v>
      </c>
      <c r="L23" s="41"/>
      <c r="M23" s="12"/>
      <c r="Q23" s="12"/>
    </row>
    <row r="24" spans="1:17" x14ac:dyDescent="0.2">
      <c r="A24" t="s">
        <v>64</v>
      </c>
      <c r="B24" s="28"/>
      <c r="C24" s="31">
        <f>B24/TaulaA1!$B24*100</f>
        <v>0</v>
      </c>
      <c r="D24" s="28"/>
      <c r="E24" s="31">
        <f>D24/TaulaA1!$B24*100</f>
        <v>0</v>
      </c>
      <c r="F24" s="28"/>
      <c r="G24" s="31">
        <f>F24/TaulaA1!$B24*100</f>
        <v>0</v>
      </c>
      <c r="H24" s="28"/>
      <c r="I24" s="31">
        <f>H24/TaulaA1!$B24*100</f>
        <v>0</v>
      </c>
      <c r="J24" s="43">
        <v>0</v>
      </c>
      <c r="K24" s="31">
        <f>J24/TaulaA1!$B24*100</f>
        <v>0</v>
      </c>
      <c r="L24" s="41"/>
      <c r="M24" s="12"/>
      <c r="Q24" s="12"/>
    </row>
    <row r="25" spans="1:17" x14ac:dyDescent="0.2">
      <c r="A25" t="s">
        <v>65</v>
      </c>
      <c r="B25" s="28"/>
      <c r="C25" s="31">
        <f>B25/TaulaA1!$B25*100</f>
        <v>0</v>
      </c>
      <c r="D25" s="28"/>
      <c r="E25" s="31">
        <f>D25/TaulaA1!$B25*100</f>
        <v>0</v>
      </c>
      <c r="F25" s="28"/>
      <c r="G25" s="31">
        <f>F25/TaulaA1!$B25*100</f>
        <v>0</v>
      </c>
      <c r="H25" s="28"/>
      <c r="I25" s="31">
        <f>H25/TaulaA1!$B25*100</f>
        <v>0</v>
      </c>
      <c r="J25" s="43">
        <v>0</v>
      </c>
      <c r="K25" s="31">
        <f>J25/TaulaA1!$B25*100</f>
        <v>0</v>
      </c>
      <c r="L25" s="13"/>
      <c r="M25" s="12"/>
      <c r="N25" s="12"/>
      <c r="Q25" s="12"/>
    </row>
    <row r="26" spans="1:17" x14ac:dyDescent="0.2">
      <c r="A26" t="s">
        <v>66</v>
      </c>
      <c r="B26" s="28"/>
      <c r="C26" s="31">
        <f>B26/TaulaA1!$B26*100</f>
        <v>0</v>
      </c>
      <c r="D26" s="28"/>
      <c r="E26" s="31">
        <f>D26/TaulaA1!$B26*100</f>
        <v>0</v>
      </c>
      <c r="F26" s="28"/>
      <c r="G26" s="31">
        <f>F26/TaulaA1!$B26*100</f>
        <v>0</v>
      </c>
      <c r="H26" s="28"/>
      <c r="I26" s="31">
        <f>H26/TaulaA1!$B26*100</f>
        <v>0</v>
      </c>
      <c r="J26" s="43">
        <v>0</v>
      </c>
      <c r="K26" s="31">
        <f>J26/TaulaA1!$B26*100</f>
        <v>0</v>
      </c>
      <c r="L26" s="13"/>
      <c r="M26" s="12"/>
    </row>
    <row r="27" spans="1:17" x14ac:dyDescent="0.2">
      <c r="A27" t="s">
        <v>67</v>
      </c>
      <c r="B27" s="28"/>
      <c r="C27" s="31">
        <f>B27/TaulaA1!$B27*100</f>
        <v>0</v>
      </c>
      <c r="D27" s="28"/>
      <c r="E27" s="31">
        <f>D27/TaulaA1!$B27*100</f>
        <v>0</v>
      </c>
      <c r="F27" s="28"/>
      <c r="G27" s="31">
        <f>F27/TaulaA1!$B27*100</f>
        <v>0</v>
      </c>
      <c r="H27" s="28"/>
      <c r="I27" s="31">
        <f>H27/TaulaA1!$B27*100</f>
        <v>0</v>
      </c>
      <c r="J27" s="43">
        <v>0</v>
      </c>
      <c r="K27" s="31">
        <f>J27/TaulaA1!$B27*100</f>
        <v>0</v>
      </c>
      <c r="L27" s="13"/>
      <c r="M27" s="12"/>
      <c r="N27" s="12"/>
      <c r="O27" s="12"/>
      <c r="P27" s="12"/>
    </row>
    <row r="28" spans="1:17" x14ac:dyDescent="0.2">
      <c r="A28" t="s">
        <v>68</v>
      </c>
      <c r="B28" s="28"/>
      <c r="C28" s="31">
        <f>B28/TaulaA1!$B28*100</f>
        <v>0</v>
      </c>
      <c r="D28" s="28"/>
      <c r="E28" s="31">
        <f>D28/TaulaA1!$B28*100</f>
        <v>0</v>
      </c>
      <c r="F28" s="28"/>
      <c r="G28" s="31">
        <f>F28/TaulaA1!$B28*100</f>
        <v>0</v>
      </c>
      <c r="H28" s="28"/>
      <c r="I28" s="31">
        <f>H28/TaulaA1!$B28*100</f>
        <v>0</v>
      </c>
      <c r="J28" s="43">
        <v>0</v>
      </c>
      <c r="K28" s="31">
        <f>J28/TaulaA1!$B28*100</f>
        <v>0</v>
      </c>
      <c r="L28" s="13"/>
      <c r="M28" s="12"/>
      <c r="Q28" s="12"/>
    </row>
    <row r="29" spans="1:17" x14ac:dyDescent="0.2">
      <c r="A29" t="s">
        <v>69</v>
      </c>
      <c r="B29" s="28"/>
      <c r="C29" s="31">
        <f>B29/TaulaA1!$B29*100</f>
        <v>0</v>
      </c>
      <c r="D29" s="28"/>
      <c r="E29" s="31">
        <f>D29/TaulaA1!$B29*100</f>
        <v>0</v>
      </c>
      <c r="F29" s="28"/>
      <c r="G29" s="31">
        <f>F29/TaulaA1!$B29*100</f>
        <v>0</v>
      </c>
      <c r="H29" s="28"/>
      <c r="I29" s="31">
        <f>H29/TaulaA1!$B29*100</f>
        <v>0</v>
      </c>
      <c r="J29" s="43">
        <v>0</v>
      </c>
      <c r="K29" s="31">
        <f>J29/TaulaA1!$B29*100</f>
        <v>0</v>
      </c>
      <c r="L29" s="13"/>
      <c r="M29" s="12"/>
      <c r="Q29" s="12"/>
    </row>
    <row r="30" spans="1:17" x14ac:dyDescent="0.2">
      <c r="A30" t="s">
        <v>70</v>
      </c>
      <c r="B30" s="28"/>
      <c r="C30" s="31">
        <f>B30/TaulaA1!$B30*100</f>
        <v>0</v>
      </c>
      <c r="D30" s="28"/>
      <c r="E30" s="31">
        <f>D30/TaulaA1!$B30*100</f>
        <v>0</v>
      </c>
      <c r="F30" s="28"/>
      <c r="G30" s="31">
        <f>F30/TaulaA1!$B30*100</f>
        <v>0</v>
      </c>
      <c r="H30" s="28"/>
      <c r="I30" s="31">
        <f>H30/TaulaA1!$B30*100</f>
        <v>0</v>
      </c>
      <c r="J30" s="43">
        <v>0</v>
      </c>
      <c r="K30" s="31">
        <f>J30/TaulaA1!$B30*100</f>
        <v>0</v>
      </c>
      <c r="L30" s="13"/>
      <c r="M30" s="12"/>
      <c r="N30" s="12"/>
    </row>
    <row r="31" spans="1:17" x14ac:dyDescent="0.2">
      <c r="A31" t="s">
        <v>71</v>
      </c>
      <c r="B31" s="28"/>
      <c r="C31" s="31">
        <f>B31/TaulaA1!$B31*100</f>
        <v>0</v>
      </c>
      <c r="D31" s="28"/>
      <c r="E31" s="31">
        <f>D31/TaulaA1!$B31*100</f>
        <v>0</v>
      </c>
      <c r="F31" s="28"/>
      <c r="G31" s="31">
        <f>F31/TaulaA1!$B31*100</f>
        <v>0</v>
      </c>
      <c r="H31" s="28"/>
      <c r="I31" s="31">
        <f>H31/TaulaA1!$B31*100</f>
        <v>0</v>
      </c>
      <c r="J31" s="43">
        <v>0</v>
      </c>
      <c r="K31" s="31">
        <f>J31/TaulaA1!$B31*100</f>
        <v>0</v>
      </c>
      <c r="L31" s="13"/>
      <c r="M31" s="12"/>
      <c r="Q31" s="12"/>
    </row>
    <row r="32" spans="1:17" x14ac:dyDescent="0.2">
      <c r="A32" t="s">
        <v>72</v>
      </c>
      <c r="B32" s="28"/>
      <c r="C32" s="31">
        <f>B32/TaulaA1!$B32*100</f>
        <v>0</v>
      </c>
      <c r="D32" s="28"/>
      <c r="E32" s="31">
        <f>D32/TaulaA1!$B32*100</f>
        <v>0</v>
      </c>
      <c r="F32" s="28"/>
      <c r="G32" s="31">
        <f>F32/TaulaA1!$B32*100</f>
        <v>0</v>
      </c>
      <c r="H32" s="28"/>
      <c r="I32" s="31">
        <f>H32/TaulaA1!$B32*100</f>
        <v>0</v>
      </c>
      <c r="J32" s="43">
        <v>0</v>
      </c>
      <c r="K32" s="31">
        <f>J32/TaulaA1!$B32*100</f>
        <v>0</v>
      </c>
      <c r="L32" s="13"/>
      <c r="M32" s="12"/>
    </row>
    <row r="33" spans="1:17" x14ac:dyDescent="0.2">
      <c r="A33" t="s">
        <v>73</v>
      </c>
      <c r="B33" s="28"/>
      <c r="C33" s="31">
        <f>B33/TaulaA1!$B33*100</f>
        <v>0</v>
      </c>
      <c r="D33" s="28"/>
      <c r="E33" s="31">
        <f>D33/TaulaA1!$B33*100</f>
        <v>0</v>
      </c>
      <c r="F33" s="28"/>
      <c r="G33" s="31">
        <f>F33/TaulaA1!$B33*100</f>
        <v>0</v>
      </c>
      <c r="H33" s="28"/>
      <c r="I33" s="31">
        <f>H33/TaulaA1!$B33*100</f>
        <v>0</v>
      </c>
      <c r="J33" s="43">
        <v>0</v>
      </c>
      <c r="K33" s="31">
        <f>J33/TaulaA1!$B33*100</f>
        <v>0</v>
      </c>
      <c r="L33" s="13"/>
      <c r="M33" s="12"/>
    </row>
    <row r="34" spans="1:17" x14ac:dyDescent="0.2">
      <c r="A34" t="s">
        <v>74</v>
      </c>
      <c r="B34" s="28"/>
      <c r="C34" s="31">
        <f>B34/TaulaA1!$B34*100</f>
        <v>0</v>
      </c>
      <c r="D34" s="28"/>
      <c r="E34" s="31">
        <f>D34/TaulaA1!$B34*100</f>
        <v>0</v>
      </c>
      <c r="F34" s="28"/>
      <c r="G34" s="31">
        <f>F34/TaulaA1!$B34*100</f>
        <v>0</v>
      </c>
      <c r="H34" s="28"/>
      <c r="I34" s="31">
        <f>H34/TaulaA1!$B34*100</f>
        <v>0</v>
      </c>
      <c r="J34" s="43">
        <v>0</v>
      </c>
      <c r="K34" s="31">
        <f>J34/TaulaA1!$B34*100</f>
        <v>0</v>
      </c>
      <c r="L34" s="13"/>
      <c r="M34" s="12"/>
      <c r="Q34" s="12"/>
    </row>
    <row r="35" spans="1:17" x14ac:dyDescent="0.2">
      <c r="A35" t="s">
        <v>75</v>
      </c>
      <c r="B35" s="28"/>
      <c r="C35" s="31">
        <f>B35/TaulaA1!$B35*100</f>
        <v>0</v>
      </c>
      <c r="D35" s="28"/>
      <c r="E35" s="31">
        <f>D35/TaulaA1!$B35*100</f>
        <v>0</v>
      </c>
      <c r="F35" s="28"/>
      <c r="G35" s="31">
        <f>F35/TaulaA1!$B35*100</f>
        <v>0</v>
      </c>
      <c r="H35" s="28"/>
      <c r="I35" s="31">
        <f>H35/TaulaA1!$B35*100</f>
        <v>0</v>
      </c>
      <c r="J35" s="43">
        <v>0</v>
      </c>
      <c r="K35" s="31">
        <f>J35/TaulaA1!$B35*100</f>
        <v>0</v>
      </c>
      <c r="L35" s="13"/>
      <c r="M35" s="12"/>
    </row>
    <row r="36" spans="1:17" x14ac:dyDescent="0.2">
      <c r="A36" t="s">
        <v>76</v>
      </c>
      <c r="B36" s="28"/>
      <c r="C36" s="31">
        <f>B36/TaulaA1!$B36*100</f>
        <v>0</v>
      </c>
      <c r="D36" s="28"/>
      <c r="E36" s="31">
        <f>D36/TaulaA1!$B36*100</f>
        <v>0</v>
      </c>
      <c r="F36" s="28"/>
      <c r="G36" s="31">
        <f>F36/TaulaA1!$B36*100</f>
        <v>0</v>
      </c>
      <c r="H36" s="28"/>
      <c r="I36" s="31">
        <f>H36/TaulaA1!$B36*100</f>
        <v>0</v>
      </c>
      <c r="J36" s="43">
        <v>0</v>
      </c>
      <c r="K36" s="31">
        <f>J36/TaulaA1!$B36*100</f>
        <v>0</v>
      </c>
      <c r="L36" s="13"/>
      <c r="M36" s="12"/>
    </row>
    <row r="37" spans="1:17" x14ac:dyDescent="0.2">
      <c r="A37" t="s">
        <v>77</v>
      </c>
      <c r="B37" s="28"/>
      <c r="C37" s="31">
        <f>B37/TaulaA1!$B37*100</f>
        <v>0</v>
      </c>
      <c r="D37" s="28"/>
      <c r="E37" s="31">
        <f>D37/TaulaA1!$B37*100</f>
        <v>0</v>
      </c>
      <c r="F37" s="28"/>
      <c r="G37" s="31">
        <f>F37/TaulaA1!$B37*100</f>
        <v>0</v>
      </c>
      <c r="H37" s="28"/>
      <c r="I37" s="31">
        <f>H37/TaulaA1!$B37*100</f>
        <v>0</v>
      </c>
      <c r="J37" s="43">
        <v>0</v>
      </c>
      <c r="K37" s="31">
        <f>J37/TaulaA1!$B37*100</f>
        <v>0</v>
      </c>
      <c r="L37" s="13"/>
      <c r="M37" s="12"/>
      <c r="N37" s="12"/>
    </row>
    <row r="38" spans="1:17" x14ac:dyDescent="0.2">
      <c r="A38" t="s">
        <v>78</v>
      </c>
      <c r="B38" s="28"/>
      <c r="C38" s="31">
        <f>B38/TaulaA1!$B38*100</f>
        <v>0</v>
      </c>
      <c r="D38" s="28"/>
      <c r="E38" s="31">
        <f>D38/TaulaA1!$B38*100</f>
        <v>0</v>
      </c>
      <c r="F38" s="28"/>
      <c r="G38" s="31">
        <f>F38/TaulaA1!$B38*100</f>
        <v>0</v>
      </c>
      <c r="H38" s="28"/>
      <c r="I38" s="31">
        <f>H38/TaulaA1!$B38*100</f>
        <v>0</v>
      </c>
      <c r="J38" s="43">
        <v>0</v>
      </c>
      <c r="K38" s="31">
        <f>J38/TaulaA1!$B38*100</f>
        <v>0</v>
      </c>
      <c r="L38" s="13"/>
      <c r="M38" s="12"/>
    </row>
    <row r="39" spans="1:17" x14ac:dyDescent="0.2">
      <c r="A39" s="17" t="s">
        <v>79</v>
      </c>
      <c r="B39" s="32">
        <f>B16+B18+B32+B33</f>
        <v>0</v>
      </c>
      <c r="C39" s="33" t="e">
        <f>B39/TaulaA1!#REF!*100</f>
        <v>#REF!</v>
      </c>
      <c r="D39" s="32">
        <f>D16+D18+D32+D33</f>
        <v>0</v>
      </c>
      <c r="E39" s="33" t="e">
        <f>D39/TaulaA1!#REF!*100</f>
        <v>#REF!</v>
      </c>
      <c r="F39" s="32">
        <f>F16+F18+F32+F33</f>
        <v>0</v>
      </c>
      <c r="G39" s="33" t="e">
        <f>F39/TaulaA1!#REF!*100</f>
        <v>#REF!</v>
      </c>
      <c r="H39" s="32">
        <f>H16+H18+H32+H33</f>
        <v>0</v>
      </c>
      <c r="I39" s="33" t="e">
        <f>H39/TaulaA1!#REF!*100</f>
        <v>#REF!</v>
      </c>
      <c r="J39" s="32">
        <f>J16+J18+J32+J33</f>
        <v>0</v>
      </c>
      <c r="K39" s="33" t="e">
        <f>J39/TaulaA1!#REF!*100</f>
        <v>#REF!</v>
      </c>
    </row>
    <row r="40" spans="1:17" x14ac:dyDescent="0.2">
      <c r="A40" t="s">
        <v>80</v>
      </c>
      <c r="B40" s="28">
        <f>B10+B11+B26+B19+B28+B29+B38</f>
        <v>0</v>
      </c>
      <c r="C40" s="31" t="e">
        <f>B40/TaulaA1!#REF!*100</f>
        <v>#REF!</v>
      </c>
      <c r="D40" s="28">
        <f>D10+D11+D26+D19+D28+D29+D38</f>
        <v>0</v>
      </c>
      <c r="E40" s="31" t="e">
        <f>D40/TaulaA1!#REF!*100</f>
        <v>#REF!</v>
      </c>
      <c r="F40" s="28">
        <f>F10+F11+F26+F19+F28+F29+F38</f>
        <v>0</v>
      </c>
      <c r="G40" s="31" t="e">
        <f>F40/TaulaA1!#REF!*100</f>
        <v>#REF!</v>
      </c>
      <c r="H40" s="28">
        <f>H10+H11+H26+H19+H28+H29+H38</f>
        <v>0</v>
      </c>
      <c r="I40" s="31" t="e">
        <f>H40/TaulaA1!#REF!*100</f>
        <v>#REF!</v>
      </c>
      <c r="J40" s="28">
        <f>J10+J11+J26+J19+J28+J29+J38</f>
        <v>0</v>
      </c>
      <c r="K40" s="31" t="e">
        <f>J40/TaulaA1!#REF!*100</f>
        <v>#REF!</v>
      </c>
      <c r="L40" s="13"/>
    </row>
    <row r="41" spans="1:17" x14ac:dyDescent="0.2">
      <c r="A41" t="s">
        <v>81</v>
      </c>
      <c r="B41" s="28">
        <f>B9+B12+B14+B17+B20+B22+B27+B30</f>
        <v>0</v>
      </c>
      <c r="C41" s="31" t="e">
        <f>B41/TaulaA1!#REF!*100</f>
        <v>#REF!</v>
      </c>
      <c r="D41" s="28">
        <f>D9+D12+D14+D17+D20+D22+D27+D30</f>
        <v>0</v>
      </c>
      <c r="E41" s="31" t="e">
        <f>D41/TaulaA1!#REF!*100</f>
        <v>#REF!</v>
      </c>
      <c r="F41" s="28">
        <f>F9+F12+F14+F17+F20+F22+F27+F30</f>
        <v>0</v>
      </c>
      <c r="G41" s="31" t="e">
        <f>F41/TaulaA1!#REF!*100</f>
        <v>#REF!</v>
      </c>
      <c r="H41" s="28">
        <f>H9+H12+H14+H17+H20+H22+H27+H30</f>
        <v>0</v>
      </c>
      <c r="I41" s="31" t="e">
        <f>H41/TaulaA1!#REF!*100</f>
        <v>#REF!</v>
      </c>
      <c r="J41" s="28">
        <f>J9+J12+J14+J17+J20+J22+J27+J30</f>
        <v>0</v>
      </c>
      <c r="K41" s="31" t="e">
        <f>J41/TaulaA1!#REF!*100</f>
        <v>#REF!</v>
      </c>
      <c r="L41" s="13"/>
      <c r="M41" s="12"/>
      <c r="N41" s="13"/>
    </row>
    <row r="42" spans="1:17" x14ac:dyDescent="0.2">
      <c r="A42" s="18" t="s">
        <v>82</v>
      </c>
      <c r="B42" s="34">
        <f>B13+B15+B25+B23+B21+B31+B34+B35+B36+B37+B24</f>
        <v>0</v>
      </c>
      <c r="C42" s="35" t="e">
        <f>B42/TaulaA1!#REF!*100</f>
        <v>#REF!</v>
      </c>
      <c r="D42" s="34">
        <f>D13+D15+D25+D23+D21+D31+D34+D35+D36+D37+D24</f>
        <v>0</v>
      </c>
      <c r="E42" s="35" t="e">
        <f>D42/TaulaA1!#REF!*100</f>
        <v>#REF!</v>
      </c>
      <c r="F42" s="34">
        <f>F13+F15+F25+F23+F21+F31+F34+F35+F36+F37+F24</f>
        <v>0</v>
      </c>
      <c r="G42" s="35" t="e">
        <f>F42/TaulaA1!#REF!*100</f>
        <v>#REF!</v>
      </c>
      <c r="H42" s="34">
        <f>H13+H15+H25+H23+H21+H31+H34+H35+H36+H37+H24</f>
        <v>0</v>
      </c>
      <c r="I42" s="35" t="e">
        <f>H42/TaulaA1!#REF!*100</f>
        <v>#REF!</v>
      </c>
      <c r="J42" s="34">
        <f>J13+J15+J25+J23+J21+J31+J34+J35+J36+J37+J24</f>
        <v>0</v>
      </c>
      <c r="K42" s="35" t="e">
        <f>J42/TaulaA1!#REF!*100</f>
        <v>#REF!</v>
      </c>
      <c r="L42" s="13"/>
      <c r="M42" s="12"/>
      <c r="N42" s="12"/>
    </row>
    <row r="43" spans="1:17" x14ac:dyDescent="0.2">
      <c r="A43" s="27" t="s">
        <v>35</v>
      </c>
      <c r="B43" s="36">
        <f>SUM(B39:B42)</f>
        <v>0</v>
      </c>
      <c r="C43" s="37">
        <f>B43/TaulaA1!$B39*100</f>
        <v>0</v>
      </c>
      <c r="D43" s="36">
        <f>SUM(D39:D42)</f>
        <v>0</v>
      </c>
      <c r="E43" s="37">
        <f>D43/TaulaA1!$B39*100</f>
        <v>0</v>
      </c>
      <c r="F43" s="36">
        <f>SUM(F39:F42)</f>
        <v>0</v>
      </c>
      <c r="G43" s="37">
        <f>F43/TaulaA1!$B39*100</f>
        <v>0</v>
      </c>
      <c r="H43" s="36">
        <f>SUM(H39:H42)</f>
        <v>0</v>
      </c>
      <c r="I43" s="37">
        <f>H43/TaulaA1!$B39*100</f>
        <v>0</v>
      </c>
      <c r="J43" s="36">
        <f>SUM(J39:J42)</f>
        <v>0</v>
      </c>
      <c r="K43" s="37">
        <f>J43/TaulaA1!$B39*100</f>
        <v>0</v>
      </c>
      <c r="L43" s="13"/>
      <c r="M43" s="12"/>
    </row>
    <row r="44" spans="1:17" x14ac:dyDescent="0.2">
      <c r="A44" t="s">
        <v>326</v>
      </c>
      <c r="K44" s="12"/>
    </row>
    <row r="45" spans="1:17" x14ac:dyDescent="0.2">
      <c r="B45" s="12"/>
      <c r="C45" s="12"/>
      <c r="D45" s="12"/>
      <c r="E45" s="12"/>
      <c r="F45" s="12"/>
      <c r="G45" s="12"/>
      <c r="H45" s="12"/>
      <c r="I45" s="12"/>
      <c r="J45" s="12"/>
    </row>
    <row r="46" spans="1:17" x14ac:dyDescent="0.2">
      <c r="A46" s="44" t="s">
        <v>458</v>
      </c>
      <c r="B46" s="12"/>
    </row>
  </sheetData>
  <mergeCells count="6">
    <mergeCell ref="J7:K7"/>
    <mergeCell ref="A7:A8"/>
    <mergeCell ref="B7:C7"/>
    <mergeCell ref="H7:I7"/>
    <mergeCell ref="D7:E7"/>
    <mergeCell ref="F7:G7"/>
  </mergeCells>
  <phoneticPr fontId="2" type="noConversion"/>
  <conditionalFormatting sqref="C9:C38 C43">
    <cfRule type="colorScale" priority="2">
      <colorScale>
        <cfvo type="min"/>
        <cfvo type="max"/>
        <color rgb="FFFFEF9C"/>
        <color rgb="FF63BE7B"/>
      </colorScale>
    </cfRule>
  </conditionalFormatting>
  <conditionalFormatting sqref="E9:E38 E43 G9:G38 G43 I9:I38 I43 K9:K38 K43">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E9:E38 E43 G9:G38 G43 I9:I38 I43 K9:K38 K43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election activeCell="A3" sqref="A3"/>
    </sheetView>
  </sheetViews>
  <sheetFormatPr baseColWidth="10" defaultColWidth="13.33203125" defaultRowHeight="12.75" x14ac:dyDescent="0.2"/>
  <cols>
    <col min="1" max="16384" width="13.33203125" style="88"/>
  </cols>
  <sheetData>
    <row r="1" spans="1:10" x14ac:dyDescent="0.2">
      <c r="A1" s="47" t="s">
        <v>34</v>
      </c>
      <c r="B1" s="45"/>
      <c r="C1" s="47" t="s">
        <v>91</v>
      </c>
      <c r="D1" s="45"/>
      <c r="E1" s="47" t="s">
        <v>47</v>
      </c>
      <c r="F1" s="45"/>
    </row>
    <row r="3" spans="1:10" x14ac:dyDescent="0.2">
      <c r="A3" s="23" t="s">
        <v>452</v>
      </c>
      <c r="B3" s="23"/>
      <c r="C3" s="23"/>
      <c r="D3" s="23"/>
      <c r="E3" s="23"/>
      <c r="F3" s="23"/>
      <c r="G3" s="23"/>
      <c r="H3" s="23"/>
      <c r="I3" s="23"/>
    </row>
    <row r="5" spans="1:10" x14ac:dyDescent="0.2">
      <c r="A5" s="49" t="str">
        <f>Índex!B61</f>
        <v>Gràfic A7</v>
      </c>
      <c r="B5" s="49"/>
    </row>
    <row r="6" spans="1:10" x14ac:dyDescent="0.2">
      <c r="A6" s="49" t="str">
        <f>Índex!C61</f>
        <v>Evolució de la taxa d'atur registral per sexe. Baix Llobregat</v>
      </c>
      <c r="B6" s="45"/>
    </row>
    <row r="7" spans="1:10" x14ac:dyDescent="0.2">
      <c r="A7" s="49"/>
      <c r="B7" s="45"/>
    </row>
    <row r="8" spans="1:10" x14ac:dyDescent="0.2">
      <c r="J8" s="89"/>
    </row>
    <row r="9" spans="1:10" x14ac:dyDescent="0.2">
      <c r="H9" s="89"/>
    </row>
    <row r="32" spans="1:1" x14ac:dyDescent="0.2">
      <c r="A32" s="77" t="s">
        <v>379</v>
      </c>
    </row>
    <row r="34" spans="1:15" ht="25.5" x14ac:dyDescent="0.2">
      <c r="A34" s="90" t="s">
        <v>277</v>
      </c>
      <c r="B34" s="91" t="s">
        <v>129</v>
      </c>
      <c r="C34" s="91" t="s">
        <v>128</v>
      </c>
      <c r="D34" s="169"/>
      <c r="E34" s="92"/>
      <c r="F34" s="92"/>
      <c r="G34" s="92"/>
      <c r="H34" s="92"/>
      <c r="I34" s="92"/>
    </row>
    <row r="35" spans="1:15" hidden="1" x14ac:dyDescent="0.2">
      <c r="A35" s="92" t="s">
        <v>355</v>
      </c>
      <c r="B35" s="135">
        <v>13.036860462716445</v>
      </c>
      <c r="C35" s="135">
        <v>17.146663706006439</v>
      </c>
      <c r="D35" s="95"/>
      <c r="E35" s="92"/>
      <c r="F35" s="92"/>
      <c r="G35" s="92"/>
      <c r="H35" s="92"/>
      <c r="I35" s="92"/>
    </row>
    <row r="36" spans="1:15" hidden="1" x14ac:dyDescent="0.2">
      <c r="A36" s="92" t="s">
        <v>357</v>
      </c>
      <c r="B36" s="135">
        <v>13.000128882587964</v>
      </c>
      <c r="C36" s="135">
        <v>17.314491542773041</v>
      </c>
      <c r="D36" s="95"/>
      <c r="E36" s="92"/>
      <c r="F36" s="92"/>
      <c r="G36" s="92"/>
      <c r="H36" s="92"/>
      <c r="I36" s="92"/>
    </row>
    <row r="37" spans="1:15" hidden="1" x14ac:dyDescent="0.2">
      <c r="A37" s="92" t="s">
        <v>362</v>
      </c>
      <c r="B37" s="135">
        <v>12.957130626223092</v>
      </c>
      <c r="C37" s="135">
        <v>16.504570343548529</v>
      </c>
      <c r="D37" s="95"/>
      <c r="E37" s="92"/>
      <c r="F37" s="92"/>
      <c r="G37" s="92"/>
      <c r="H37" s="92"/>
      <c r="I37" s="92"/>
    </row>
    <row r="38" spans="1:15" hidden="1" x14ac:dyDescent="0.2">
      <c r="A38" s="92" t="s">
        <v>363</v>
      </c>
      <c r="B38" s="135">
        <v>12.233522692566122</v>
      </c>
      <c r="C38" s="135">
        <v>16.192540958862757</v>
      </c>
      <c r="D38" s="95"/>
      <c r="E38" s="92"/>
      <c r="F38" s="92"/>
      <c r="G38" s="101"/>
      <c r="H38" s="92"/>
      <c r="I38" s="92"/>
    </row>
    <row r="39" spans="1:15" hidden="1" x14ac:dyDescent="0.2">
      <c r="A39" s="92" t="s">
        <v>364</v>
      </c>
      <c r="B39" s="135">
        <v>10.923161911387096</v>
      </c>
      <c r="C39" s="135">
        <v>15.232898091972217</v>
      </c>
      <c r="D39" s="95"/>
      <c r="E39" s="92"/>
      <c r="F39" s="92"/>
      <c r="G39" s="92"/>
      <c r="H39" s="170"/>
      <c r="I39" s="170"/>
      <c r="J39" s="171"/>
      <c r="K39" s="171"/>
      <c r="L39" s="171"/>
      <c r="M39" s="171"/>
      <c r="N39" s="171"/>
      <c r="O39" s="171"/>
    </row>
    <row r="40" spans="1:15" hidden="1" x14ac:dyDescent="0.2">
      <c r="A40" s="92" t="s">
        <v>366</v>
      </c>
      <c r="B40" s="135">
        <v>10.893072504650354</v>
      </c>
      <c r="C40" s="135">
        <v>15.278227332824956</v>
      </c>
      <c r="D40" s="95"/>
      <c r="E40" s="92"/>
      <c r="F40" s="92"/>
      <c r="G40" s="92"/>
      <c r="H40" s="92"/>
      <c r="I40" s="92"/>
    </row>
    <row r="41" spans="1:15" hidden="1" x14ac:dyDescent="0.2">
      <c r="A41" s="92" t="s">
        <v>369</v>
      </c>
      <c r="B41" s="135">
        <v>10.535040152016698</v>
      </c>
      <c r="C41" s="135">
        <v>14.544959128065397</v>
      </c>
      <c r="D41" s="95"/>
      <c r="E41" s="92"/>
      <c r="F41" s="92"/>
      <c r="G41" s="92"/>
      <c r="H41" s="92"/>
      <c r="I41" s="92"/>
    </row>
    <row r="42" spans="1:15" hidden="1" x14ac:dyDescent="0.2">
      <c r="A42" s="92" t="s">
        <v>370</v>
      </c>
      <c r="B42" s="101">
        <v>10.044261824553983</v>
      </c>
      <c r="C42" s="101">
        <v>14.146489695364814</v>
      </c>
      <c r="D42" s="95"/>
      <c r="E42" s="92"/>
      <c r="F42" s="92"/>
      <c r="G42" s="92"/>
      <c r="H42" s="92"/>
      <c r="I42" s="92"/>
    </row>
    <row r="43" spans="1:15" x14ac:dyDescent="0.2">
      <c r="A43" s="92" t="s">
        <v>371</v>
      </c>
      <c r="B43" s="135">
        <v>10.0649399797157</v>
      </c>
      <c r="C43" s="135">
        <v>14.115239260614899</v>
      </c>
      <c r="D43" s="95"/>
      <c r="E43" s="172"/>
      <c r="F43" s="172"/>
      <c r="G43" s="92"/>
      <c r="H43" s="92"/>
      <c r="I43" s="92"/>
    </row>
    <row r="44" spans="1:15" x14ac:dyDescent="0.2">
      <c r="A44" s="92" t="s">
        <v>372</v>
      </c>
      <c r="B44" s="135">
        <v>8.7934903744866606</v>
      </c>
      <c r="C44" s="135">
        <v>13.2864737923611</v>
      </c>
      <c r="D44" s="95"/>
      <c r="E44" s="172"/>
      <c r="F44" s="172"/>
      <c r="G44" s="92"/>
      <c r="H44" s="92"/>
      <c r="I44" s="92"/>
    </row>
    <row r="45" spans="1:15" x14ac:dyDescent="0.2">
      <c r="A45" s="92" t="s">
        <v>374</v>
      </c>
      <c r="B45" s="135">
        <v>8.8019817371289903</v>
      </c>
      <c r="C45" s="135">
        <v>13.285184629562201</v>
      </c>
      <c r="D45" s="95"/>
      <c r="E45" s="172"/>
      <c r="F45" s="172"/>
      <c r="G45" s="92"/>
      <c r="H45" s="92"/>
      <c r="I45" s="92"/>
    </row>
    <row r="46" spans="1:15" x14ac:dyDescent="0.2">
      <c r="A46" s="92" t="s">
        <v>375</v>
      </c>
      <c r="B46" s="101">
        <v>8.8111881183213896</v>
      </c>
      <c r="C46" s="101">
        <v>12.796448211063099</v>
      </c>
      <c r="D46" s="95"/>
      <c r="E46" s="172"/>
      <c r="F46" s="172"/>
      <c r="G46" s="92"/>
      <c r="H46" s="92"/>
      <c r="I46" s="92"/>
    </row>
    <row r="47" spans="1:15" x14ac:dyDescent="0.2">
      <c r="A47" s="92" t="s">
        <v>381</v>
      </c>
      <c r="B47" s="101">
        <v>7.8478008282272604</v>
      </c>
      <c r="C47" s="101">
        <v>12.2709747315426</v>
      </c>
      <c r="D47" s="95"/>
      <c r="E47" s="172"/>
      <c r="F47" s="172"/>
      <c r="G47" s="92"/>
      <c r="H47" s="92"/>
      <c r="I47" s="92"/>
    </row>
    <row r="48" spans="1:15" x14ac:dyDescent="0.2">
      <c r="A48" s="92" t="s">
        <v>382</v>
      </c>
      <c r="B48" s="101">
        <v>8.1704518477486694</v>
      </c>
      <c r="C48" s="101">
        <v>12.4104227621592</v>
      </c>
      <c r="D48" s="92"/>
      <c r="E48" s="172"/>
      <c r="F48" s="172"/>
      <c r="G48" s="92"/>
      <c r="H48" s="92"/>
      <c r="I48" s="92"/>
    </row>
    <row r="49" spans="1:12" x14ac:dyDescent="0.2">
      <c r="A49" s="92" t="s">
        <v>383</v>
      </c>
      <c r="B49" s="101">
        <v>8.1139584880969409</v>
      </c>
      <c r="C49" s="101">
        <v>12.135658074847701</v>
      </c>
      <c r="D49" s="92"/>
      <c r="E49" s="172"/>
      <c r="F49" s="172"/>
      <c r="G49" s="92"/>
      <c r="H49" s="92"/>
      <c r="I49" s="92"/>
    </row>
    <row r="50" spans="1:12" x14ac:dyDescent="0.2">
      <c r="A50" s="92" t="s">
        <v>384</v>
      </c>
      <c r="B50" s="101">
        <v>8.1</v>
      </c>
      <c r="C50" s="101">
        <v>12</v>
      </c>
      <c r="D50" s="92"/>
      <c r="E50" s="92"/>
      <c r="F50" s="92"/>
      <c r="G50" s="92"/>
      <c r="H50" s="92"/>
      <c r="I50" s="92"/>
    </row>
    <row r="51" spans="1:12" x14ac:dyDescent="0.2">
      <c r="A51" s="92" t="s">
        <v>389</v>
      </c>
      <c r="B51" s="101">
        <v>7.5</v>
      </c>
      <c r="C51" s="101">
        <v>11.5</v>
      </c>
      <c r="D51" s="92"/>
      <c r="E51" s="92"/>
      <c r="F51" s="92"/>
      <c r="G51" s="92"/>
      <c r="H51" s="92"/>
      <c r="I51" s="92"/>
    </row>
    <row r="52" spans="1:12" x14ac:dyDescent="0.2">
      <c r="A52" s="92" t="s">
        <v>390</v>
      </c>
      <c r="B52" s="92">
        <v>7.9</v>
      </c>
      <c r="C52" s="92">
        <v>11.9</v>
      </c>
      <c r="D52" s="92"/>
      <c r="E52" s="92"/>
      <c r="F52" s="92"/>
      <c r="G52" s="92"/>
      <c r="H52" s="92"/>
      <c r="I52" s="92"/>
    </row>
    <row r="53" spans="1:12" x14ac:dyDescent="0.2">
      <c r="A53" s="92" t="s">
        <v>393</v>
      </c>
      <c r="B53" s="92">
        <v>8.1999999999999993</v>
      </c>
      <c r="C53" s="92">
        <v>11.6</v>
      </c>
      <c r="D53" s="92"/>
      <c r="E53" s="92"/>
      <c r="F53" s="92"/>
      <c r="G53" s="92"/>
      <c r="H53" s="92"/>
      <c r="I53" s="92"/>
    </row>
    <row r="54" spans="1:12" x14ac:dyDescent="0.2">
      <c r="A54" s="92" t="s">
        <v>396</v>
      </c>
      <c r="B54" s="92">
        <v>9.1999999999999993</v>
      </c>
      <c r="C54" s="92">
        <v>12.9</v>
      </c>
      <c r="D54" s="92"/>
      <c r="E54" s="92"/>
      <c r="F54" s="92"/>
      <c r="G54" s="92"/>
      <c r="H54" s="170"/>
      <c r="I54" s="170"/>
      <c r="J54" s="171"/>
      <c r="K54" s="171"/>
      <c r="L54" s="171"/>
    </row>
    <row r="55" spans="1:12" x14ac:dyDescent="0.2">
      <c r="A55" s="92" t="s">
        <v>415</v>
      </c>
      <c r="B55" s="92">
        <v>10.7</v>
      </c>
      <c r="C55" s="92">
        <v>14.8</v>
      </c>
      <c r="D55" s="92"/>
      <c r="E55" s="92"/>
      <c r="F55" s="92"/>
      <c r="G55" s="101"/>
      <c r="H55" s="101"/>
      <c r="I55" s="101"/>
      <c r="J55" s="94"/>
      <c r="K55" s="94"/>
      <c r="L55" s="94"/>
    </row>
    <row r="56" spans="1:12" x14ac:dyDescent="0.2">
      <c r="A56" s="92"/>
      <c r="B56" s="92"/>
      <c r="C56" s="92"/>
      <c r="D56" s="92"/>
      <c r="E56" s="92"/>
      <c r="F56" s="92"/>
      <c r="G56" s="101"/>
      <c r="H56" s="101"/>
      <c r="I56" s="101"/>
      <c r="J56" s="94"/>
      <c r="K56" s="94"/>
      <c r="L56" s="94"/>
    </row>
    <row r="57" spans="1:12" x14ac:dyDescent="0.2">
      <c r="A57" s="92"/>
      <c r="B57" s="92"/>
      <c r="C57" s="92"/>
      <c r="D57" s="92"/>
      <c r="E57" s="92"/>
      <c r="F57" s="92"/>
      <c r="G57" s="101"/>
      <c r="H57" s="101"/>
      <c r="I57" s="101"/>
      <c r="J57" s="94"/>
      <c r="K57" s="94"/>
      <c r="L57" s="94"/>
    </row>
    <row r="58" spans="1:12" x14ac:dyDescent="0.2">
      <c r="A58" s="92"/>
      <c r="B58" s="92"/>
      <c r="C58" s="92"/>
      <c r="D58" s="92"/>
      <c r="E58" s="92"/>
      <c r="F58" s="92"/>
      <c r="G58" s="101"/>
      <c r="H58" s="101"/>
      <c r="I58" s="101"/>
      <c r="J58" s="94"/>
      <c r="K58" s="94"/>
      <c r="L58" s="94"/>
    </row>
    <row r="59" spans="1:12" x14ac:dyDescent="0.2">
      <c r="A59" s="92"/>
      <c r="B59" s="92"/>
      <c r="C59" s="92"/>
      <c r="D59" s="92"/>
      <c r="E59" s="92"/>
      <c r="F59" s="92"/>
      <c r="G59" s="101"/>
      <c r="H59" s="101"/>
      <c r="I59" s="101"/>
      <c r="J59" s="94"/>
      <c r="K59" s="94"/>
      <c r="L59" s="94"/>
    </row>
    <row r="60" spans="1:12" x14ac:dyDescent="0.2">
      <c r="G60" s="94"/>
      <c r="H60" s="94"/>
      <c r="I60" s="94"/>
      <c r="J60" s="94"/>
      <c r="K60" s="94"/>
      <c r="L60" s="94"/>
    </row>
    <row r="61" spans="1:12" x14ac:dyDescent="0.2">
      <c r="G61" s="94"/>
      <c r="H61" s="94"/>
      <c r="I61" s="94"/>
      <c r="J61" s="94"/>
      <c r="K61" s="94"/>
      <c r="L61" s="94"/>
    </row>
    <row r="62" spans="1:12" x14ac:dyDescent="0.2">
      <c r="G62" s="94"/>
      <c r="H62" s="94"/>
      <c r="I62" s="94"/>
      <c r="J62" s="94"/>
      <c r="K62" s="94"/>
      <c r="L62" s="94"/>
    </row>
    <row r="63" spans="1:12" x14ac:dyDescent="0.2">
      <c r="G63" s="94"/>
      <c r="H63" s="94"/>
      <c r="I63" s="94"/>
      <c r="J63" s="94"/>
      <c r="K63" s="94"/>
      <c r="L63" s="94"/>
    </row>
    <row r="64" spans="1:12" x14ac:dyDescent="0.2">
      <c r="G64" s="94"/>
      <c r="H64" s="94"/>
      <c r="I64" s="94"/>
      <c r="J64" s="94"/>
      <c r="K64" s="94"/>
      <c r="L64" s="94"/>
    </row>
    <row r="65" spans="7:12" x14ac:dyDescent="0.2">
      <c r="G65" s="94"/>
      <c r="H65" s="94"/>
      <c r="I65" s="94"/>
      <c r="J65" s="94"/>
      <c r="K65" s="94"/>
      <c r="L65" s="94"/>
    </row>
    <row r="66" spans="7:12" x14ac:dyDescent="0.2">
      <c r="G66" s="94"/>
      <c r="H66" s="94"/>
      <c r="I66" s="94"/>
      <c r="J66" s="94"/>
      <c r="K66" s="94"/>
      <c r="L66" s="94"/>
    </row>
    <row r="67" spans="7:12" x14ac:dyDescent="0.2">
      <c r="G67" s="94"/>
      <c r="H67" s="94"/>
      <c r="I67" s="94"/>
      <c r="J67" s="94"/>
      <c r="K67" s="94"/>
      <c r="L67" s="94"/>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7"/>
  <sheetViews>
    <sheetView zoomScaleNormal="100" workbookViewId="0">
      <selection activeCell="A3" sqref="A3"/>
    </sheetView>
  </sheetViews>
  <sheetFormatPr baseColWidth="10" defaultColWidth="13.33203125" defaultRowHeight="12.75" x14ac:dyDescent="0.2"/>
  <cols>
    <col min="1" max="16384" width="13.33203125" style="88"/>
  </cols>
  <sheetData>
    <row r="1" spans="1:10" x14ac:dyDescent="0.2">
      <c r="A1" s="47" t="s">
        <v>34</v>
      </c>
      <c r="B1" s="45"/>
      <c r="C1" s="47" t="s">
        <v>91</v>
      </c>
      <c r="D1" s="45"/>
      <c r="E1" s="47" t="s">
        <v>47</v>
      </c>
      <c r="F1" s="45"/>
    </row>
    <row r="3" spans="1:10" x14ac:dyDescent="0.2">
      <c r="A3" s="23" t="s">
        <v>452</v>
      </c>
      <c r="B3" s="23"/>
      <c r="C3" s="23"/>
      <c r="D3" s="23"/>
      <c r="E3" s="23"/>
      <c r="F3" s="23"/>
      <c r="G3" s="23"/>
      <c r="H3" s="23"/>
      <c r="I3" s="23"/>
    </row>
    <row r="5" spans="1:10" x14ac:dyDescent="0.2">
      <c r="A5" s="49" t="str">
        <f>Índex!B62</f>
        <v>Gràfic A8</v>
      </c>
      <c r="B5" s="49"/>
    </row>
    <row r="6" spans="1:10" x14ac:dyDescent="0.2">
      <c r="A6" s="49" t="str">
        <f>Índex!C62</f>
        <v>Evolució de la taxa d'atur registral per grups d'edat. Baix Llobregat</v>
      </c>
      <c r="B6" s="45"/>
    </row>
    <row r="7" spans="1:10" x14ac:dyDescent="0.2">
      <c r="A7" s="49"/>
      <c r="B7" s="45"/>
    </row>
    <row r="8" spans="1:10" x14ac:dyDescent="0.2">
      <c r="J8" s="89"/>
    </row>
    <row r="9" spans="1:10" x14ac:dyDescent="0.2">
      <c r="H9" s="89"/>
    </row>
    <row r="32" spans="1:1" x14ac:dyDescent="0.2">
      <c r="A32" s="77" t="s">
        <v>379</v>
      </c>
    </row>
    <row r="34" spans="1:15" ht="25.5" x14ac:dyDescent="0.2">
      <c r="A34" s="90" t="s">
        <v>277</v>
      </c>
      <c r="B34" s="91" t="s">
        <v>134</v>
      </c>
      <c r="C34" s="91" t="s">
        <v>135</v>
      </c>
      <c r="D34" s="169" t="s">
        <v>136</v>
      </c>
      <c r="E34" s="169" t="s">
        <v>137</v>
      </c>
      <c r="F34" s="169" t="s">
        <v>138</v>
      </c>
      <c r="G34" s="92"/>
      <c r="H34" s="92"/>
    </row>
    <row r="35" spans="1:15" hidden="1" x14ac:dyDescent="0.2">
      <c r="A35" s="92" t="s">
        <v>355</v>
      </c>
      <c r="B35" s="173">
        <v>16.895300051854996</v>
      </c>
      <c r="C35" s="173">
        <v>12.247765348177488</v>
      </c>
      <c r="D35" s="173">
        <v>11.951215476013173</v>
      </c>
      <c r="E35" s="173">
        <v>15.135129599475663</v>
      </c>
      <c r="F35" s="173">
        <v>23.856340963328964</v>
      </c>
      <c r="G35" s="92"/>
      <c r="H35" s="92"/>
    </row>
    <row r="36" spans="1:15" hidden="1" x14ac:dyDescent="0.2">
      <c r="A36" s="92" t="s">
        <v>357</v>
      </c>
      <c r="B36" s="173">
        <v>17.898506907298014</v>
      </c>
      <c r="C36" s="173">
        <v>12.530306663469482</v>
      </c>
      <c r="D36" s="173">
        <v>11.979084924129157</v>
      </c>
      <c r="E36" s="173">
        <v>15.034560442373662</v>
      </c>
      <c r="F36" s="173">
        <v>23.679472293738538</v>
      </c>
      <c r="G36" s="92"/>
      <c r="H36" s="92"/>
    </row>
    <row r="37" spans="1:15" hidden="1" x14ac:dyDescent="0.2">
      <c r="A37" s="92" t="s">
        <v>362</v>
      </c>
      <c r="B37" s="173">
        <v>16.430475655956222</v>
      </c>
      <c r="C37" s="173">
        <v>12.159661644197726</v>
      </c>
      <c r="D37" s="173">
        <v>11.580776861401237</v>
      </c>
      <c r="E37" s="173">
        <v>14.748040768262477</v>
      </c>
      <c r="F37" s="173">
        <v>23.317464294662994</v>
      </c>
      <c r="G37" s="95"/>
      <c r="H37" s="92"/>
      <c r="L37" s="174"/>
    </row>
    <row r="38" spans="1:15" hidden="1" x14ac:dyDescent="0.2">
      <c r="A38" s="92" t="s">
        <v>363</v>
      </c>
      <c r="B38" s="173">
        <v>16.932289267618607</v>
      </c>
      <c r="C38" s="173">
        <v>11.626895761137391</v>
      </c>
      <c r="D38" s="173">
        <v>10.887766710589853</v>
      </c>
      <c r="E38" s="173">
        <v>14.105681173514872</v>
      </c>
      <c r="F38" s="173">
        <v>22.956325125937255</v>
      </c>
      <c r="G38" s="92"/>
      <c r="H38" s="92"/>
      <c r="I38" s="175"/>
      <c r="J38" s="175"/>
      <c r="K38" s="175"/>
      <c r="L38" s="174"/>
      <c r="M38" s="174"/>
      <c r="N38" s="174"/>
    </row>
    <row r="39" spans="1:15" hidden="1" x14ac:dyDescent="0.2">
      <c r="A39" s="92" t="s">
        <v>364</v>
      </c>
      <c r="B39" s="173">
        <v>15.111131820511625</v>
      </c>
      <c r="C39" s="173">
        <v>10.141640805283679</v>
      </c>
      <c r="D39" s="173">
        <v>9.8019111676167814</v>
      </c>
      <c r="E39" s="173">
        <v>13.062720139671324</v>
      </c>
      <c r="F39" s="173">
        <v>22.210220191109265</v>
      </c>
      <c r="G39" s="92"/>
      <c r="H39" s="92"/>
      <c r="I39" s="175"/>
      <c r="J39" s="175"/>
      <c r="K39" s="176"/>
      <c r="L39" s="174"/>
      <c r="M39" s="174"/>
      <c r="N39" s="174"/>
      <c r="O39" s="97"/>
    </row>
    <row r="40" spans="1:15" hidden="1" x14ac:dyDescent="0.2">
      <c r="A40" s="92" t="s">
        <v>366</v>
      </c>
      <c r="B40" s="173">
        <v>15.346419787461135</v>
      </c>
      <c r="C40" s="173">
        <v>10.418647649234019</v>
      </c>
      <c r="D40" s="173">
        <v>9.8505751831989183</v>
      </c>
      <c r="E40" s="173">
        <v>12.929984161150143</v>
      </c>
      <c r="F40" s="173">
        <v>21.980455158406446</v>
      </c>
      <c r="G40" s="92"/>
      <c r="H40" s="92"/>
      <c r="I40" s="175"/>
      <c r="J40" s="175"/>
      <c r="K40" s="176"/>
      <c r="L40" s="174"/>
      <c r="M40" s="174"/>
      <c r="N40" s="174"/>
    </row>
    <row r="41" spans="1:15" hidden="1" x14ac:dyDescent="0.2">
      <c r="A41" s="92" t="s">
        <v>369</v>
      </c>
      <c r="B41" s="173">
        <v>13.26181664870942</v>
      </c>
      <c r="C41" s="173">
        <v>9.8923380819695712</v>
      </c>
      <c r="D41" s="173">
        <v>9.4120697478446882</v>
      </c>
      <c r="E41" s="173">
        <v>12.519591689105011</v>
      </c>
      <c r="F41" s="173">
        <v>21.548610538467884</v>
      </c>
      <c r="G41" s="92"/>
      <c r="H41" s="92"/>
      <c r="I41" s="175"/>
      <c r="J41" s="175"/>
      <c r="K41" s="176"/>
      <c r="L41" s="174"/>
      <c r="M41" s="174"/>
      <c r="N41" s="174"/>
    </row>
    <row r="42" spans="1:15" hidden="1" x14ac:dyDescent="0.2">
      <c r="A42" s="92" t="s">
        <v>370</v>
      </c>
      <c r="B42" s="135">
        <v>12.976431779341043</v>
      </c>
      <c r="C42" s="101">
        <v>9.9169894853348097</v>
      </c>
      <c r="D42" s="135">
        <v>9.2666621304392205</v>
      </c>
      <c r="E42" s="135">
        <v>11.136616977460372</v>
      </c>
      <c r="F42" s="135">
        <v>20.804438280166433</v>
      </c>
      <c r="G42" s="92"/>
      <c r="H42" s="92"/>
      <c r="I42" s="177"/>
      <c r="J42" s="94"/>
      <c r="K42" s="177"/>
      <c r="L42" s="178"/>
      <c r="M42" s="178"/>
      <c r="N42" s="174"/>
    </row>
    <row r="43" spans="1:15" x14ac:dyDescent="0.2">
      <c r="A43" s="92" t="s">
        <v>371</v>
      </c>
      <c r="B43" s="173">
        <v>11.244607507156394</v>
      </c>
      <c r="C43" s="101">
        <v>8.8181235901863033</v>
      </c>
      <c r="D43" s="173">
        <v>8.261062930842785</v>
      </c>
      <c r="E43" s="173">
        <v>10.15500341919307</v>
      </c>
      <c r="F43" s="173">
        <v>19.872793354101763</v>
      </c>
      <c r="G43" s="92"/>
      <c r="H43" s="92"/>
      <c r="I43" s="177"/>
      <c r="J43" s="177"/>
      <c r="K43" s="179"/>
      <c r="L43" s="178"/>
      <c r="M43" s="178"/>
      <c r="N43" s="174"/>
    </row>
    <row r="44" spans="1:15" x14ac:dyDescent="0.2">
      <c r="A44" s="92" t="s">
        <v>372</v>
      </c>
      <c r="B44" s="173">
        <v>11.868417938705479</v>
      </c>
      <c r="C44" s="101">
        <v>9.048349121173958</v>
      </c>
      <c r="D44" s="173">
        <v>8.1445099875946223</v>
      </c>
      <c r="E44" s="173">
        <v>10.148088516119369</v>
      </c>
      <c r="F44" s="173">
        <v>19.63263014357905</v>
      </c>
      <c r="G44" s="92"/>
      <c r="H44" s="92"/>
      <c r="I44" s="94"/>
      <c r="J44" s="94"/>
      <c r="K44" s="177"/>
      <c r="L44" s="94"/>
      <c r="M44" s="178"/>
      <c r="N44" s="174"/>
    </row>
    <row r="45" spans="1:15" x14ac:dyDescent="0.2">
      <c r="A45" s="92" t="s">
        <v>374</v>
      </c>
      <c r="B45" s="173">
        <v>10.251979262950609</v>
      </c>
      <c r="C45" s="101">
        <v>9.1028536234859381</v>
      </c>
      <c r="D45" s="173">
        <v>8.2781121958622084</v>
      </c>
      <c r="E45" s="173">
        <v>10.240603191827724</v>
      </c>
      <c r="F45" s="173">
        <v>19.448198198198199</v>
      </c>
      <c r="G45" s="92"/>
      <c r="H45" s="92"/>
      <c r="I45" s="94"/>
      <c r="J45" s="94"/>
      <c r="K45" s="179"/>
      <c r="L45" s="94"/>
      <c r="M45" s="178"/>
      <c r="N45" s="174"/>
    </row>
    <row r="46" spans="1:15" x14ac:dyDescent="0.2">
      <c r="A46" s="92" t="s">
        <v>375</v>
      </c>
      <c r="B46" s="135">
        <v>11.450829940494831</v>
      </c>
      <c r="C46" s="101">
        <v>9.1105733482945546</v>
      </c>
      <c r="D46" s="135">
        <v>8.0306533879840725</v>
      </c>
      <c r="E46" s="135">
        <v>9.8555484427621138</v>
      </c>
      <c r="F46" s="135">
        <v>19.030357228405805</v>
      </c>
      <c r="G46" s="92"/>
      <c r="H46" s="92"/>
      <c r="I46" s="134"/>
      <c r="J46" s="94"/>
      <c r="K46" s="179"/>
      <c r="L46" s="94"/>
      <c r="M46" s="178"/>
      <c r="N46" s="174"/>
    </row>
    <row r="47" spans="1:15" x14ac:dyDescent="0.2">
      <c r="A47" s="92" t="s">
        <v>381</v>
      </c>
      <c r="B47" s="173">
        <v>10.50153049211208</v>
      </c>
      <c r="C47" s="101">
        <v>8.2418697811641479</v>
      </c>
      <c r="D47" s="173">
        <v>7.2843370477025164</v>
      </c>
      <c r="E47" s="173">
        <v>9.1534602509296263</v>
      </c>
      <c r="F47" s="173">
        <v>18.423613881132827</v>
      </c>
      <c r="G47" s="92"/>
      <c r="H47" s="92"/>
      <c r="I47" s="134"/>
      <c r="J47" s="94"/>
      <c r="K47" s="177"/>
      <c r="L47" s="94"/>
      <c r="M47" s="178"/>
      <c r="N47" s="174"/>
    </row>
    <row r="48" spans="1:15" x14ac:dyDescent="0.2">
      <c r="A48" s="92" t="s">
        <v>382</v>
      </c>
      <c r="B48" s="173">
        <v>11.915057915057915</v>
      </c>
      <c r="C48" s="101">
        <v>8.612582022986647</v>
      </c>
      <c r="D48" s="173">
        <v>7.3989518151595188</v>
      </c>
      <c r="E48" s="173">
        <v>9.2659624695655385</v>
      </c>
      <c r="F48" s="173">
        <v>18.447283224088164</v>
      </c>
      <c r="G48" s="92"/>
      <c r="H48" s="92"/>
      <c r="I48" s="134"/>
      <c r="J48" s="94"/>
      <c r="K48" s="177"/>
      <c r="L48" s="94"/>
      <c r="M48" s="178"/>
      <c r="N48" s="174"/>
    </row>
    <row r="49" spans="1:13" x14ac:dyDescent="0.2">
      <c r="A49" s="92" t="s">
        <v>383</v>
      </c>
      <c r="B49" s="135">
        <v>10.936954413191078</v>
      </c>
      <c r="C49" s="101">
        <v>8.5583714167012879</v>
      </c>
      <c r="D49" s="135">
        <v>7.3571943548988576</v>
      </c>
      <c r="E49" s="135">
        <v>9.1358161224621455</v>
      </c>
      <c r="F49" s="135">
        <v>18.215489285941374</v>
      </c>
      <c r="G49" s="92"/>
      <c r="H49" s="92"/>
      <c r="I49" s="134"/>
      <c r="J49" s="94"/>
      <c r="K49" s="177"/>
      <c r="L49" s="94"/>
      <c r="M49" s="94"/>
    </row>
    <row r="50" spans="1:13" x14ac:dyDescent="0.2">
      <c r="A50" s="92" t="s">
        <v>384</v>
      </c>
      <c r="B50" s="135">
        <v>12.470712720126976</v>
      </c>
      <c r="C50" s="135">
        <v>8.4272428520110161</v>
      </c>
      <c r="D50" s="135">
        <v>7.0492640878150086</v>
      </c>
      <c r="E50" s="135">
        <v>8.9382151029748282</v>
      </c>
      <c r="F50" s="135">
        <v>18.266414737836563</v>
      </c>
      <c r="G50" s="92"/>
      <c r="H50" s="92"/>
      <c r="J50" s="94"/>
    </row>
    <row r="51" spans="1:13" x14ac:dyDescent="0.2">
      <c r="A51" s="92" t="s">
        <v>389</v>
      </c>
      <c r="B51" s="101">
        <v>10.559389336520297</v>
      </c>
      <c r="C51" s="101">
        <v>7.6593350657700858</v>
      </c>
      <c r="D51" s="101">
        <v>6.5463781064892954</v>
      </c>
      <c r="E51" s="101">
        <v>8.5227690047741458</v>
      </c>
      <c r="F51" s="101">
        <v>17.984192841029202</v>
      </c>
      <c r="G51" s="92"/>
      <c r="H51" s="92"/>
    </row>
    <row r="52" spans="1:13" x14ac:dyDescent="0.2">
      <c r="A52" s="92" t="s">
        <v>390</v>
      </c>
      <c r="B52" s="101">
        <v>11.877923472126371</v>
      </c>
      <c r="C52" s="101">
        <v>8.159533126252235</v>
      </c>
      <c r="D52" s="101">
        <v>6.8523927207369137</v>
      </c>
      <c r="E52" s="101">
        <v>8.7828224033113447</v>
      </c>
      <c r="F52" s="101">
        <v>18.452550584212027</v>
      </c>
      <c r="G52" s="92"/>
      <c r="H52" s="92"/>
    </row>
    <row r="53" spans="1:13" x14ac:dyDescent="0.2">
      <c r="A53" s="92" t="s">
        <v>393</v>
      </c>
      <c r="B53" s="101">
        <v>10.828733517325974</v>
      </c>
      <c r="C53" s="101">
        <v>8.3924146247730622</v>
      </c>
      <c r="D53" s="101">
        <v>6.8750359659002154</v>
      </c>
      <c r="E53" s="101">
        <v>8.8446484129084055</v>
      </c>
      <c r="F53" s="101">
        <v>18.334795688142393</v>
      </c>
      <c r="G53" s="92"/>
      <c r="H53" s="92"/>
    </row>
    <row r="54" spans="1:13" x14ac:dyDescent="0.2">
      <c r="A54" s="92" t="s">
        <v>396</v>
      </c>
      <c r="B54" s="101">
        <v>12.300187617260788</v>
      </c>
      <c r="C54" s="101">
        <v>10.110763599612122</v>
      </c>
      <c r="D54" s="101">
        <v>8.1577634423661021</v>
      </c>
      <c r="E54" s="101">
        <v>9.4233053190814218</v>
      </c>
      <c r="F54" s="101">
        <v>18.932486746008166</v>
      </c>
      <c r="G54" s="92"/>
      <c r="H54" s="92"/>
    </row>
    <row r="55" spans="1:13" x14ac:dyDescent="0.2">
      <c r="A55" s="92" t="s">
        <v>415</v>
      </c>
      <c r="B55" s="101">
        <v>15.348648847654811</v>
      </c>
      <c r="C55" s="101">
        <v>12.566512708316452</v>
      </c>
      <c r="D55" s="101">
        <v>9.7827322404371593</v>
      </c>
      <c r="E55" s="101">
        <v>10.875223317523512</v>
      </c>
      <c r="F55" s="101">
        <v>20.018509513576259</v>
      </c>
      <c r="G55" s="92"/>
      <c r="H55" s="92"/>
    </row>
    <row r="56" spans="1:13" x14ac:dyDescent="0.2">
      <c r="A56" s="92"/>
      <c r="B56" s="92"/>
      <c r="C56" s="95"/>
      <c r="D56" s="92"/>
      <c r="E56" s="92"/>
      <c r="F56" s="92"/>
      <c r="G56" s="92"/>
      <c r="H56" s="92"/>
    </row>
    <row r="57" spans="1:13" x14ac:dyDescent="0.2">
      <c r="A57" s="92"/>
      <c r="B57" s="92"/>
      <c r="C57" s="92"/>
      <c r="D57" s="92"/>
      <c r="E57" s="92"/>
      <c r="F57" s="92"/>
      <c r="G57" s="92"/>
      <c r="H57" s="92"/>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61"/>
  <sheetViews>
    <sheetView zoomScaleNormal="100" workbookViewId="0">
      <selection activeCell="I32" sqref="A6:I32"/>
    </sheetView>
  </sheetViews>
  <sheetFormatPr baseColWidth="10" defaultColWidth="13.33203125" defaultRowHeight="12.75" x14ac:dyDescent="0.2"/>
  <cols>
    <col min="1" max="16384" width="13.33203125" style="88"/>
  </cols>
  <sheetData>
    <row r="1" spans="1:10" x14ac:dyDescent="0.2">
      <c r="A1" s="47" t="s">
        <v>34</v>
      </c>
      <c r="B1" s="45"/>
      <c r="C1" s="47" t="s">
        <v>91</v>
      </c>
      <c r="D1" s="45"/>
      <c r="E1" s="47" t="s">
        <v>47</v>
      </c>
      <c r="F1" s="45"/>
    </row>
    <row r="3" spans="1:10" x14ac:dyDescent="0.2">
      <c r="A3" s="23" t="s">
        <v>452</v>
      </c>
      <c r="B3" s="23"/>
      <c r="C3" s="23"/>
      <c r="D3" s="23"/>
      <c r="E3" s="23"/>
      <c r="F3" s="23"/>
      <c r="G3" s="23"/>
      <c r="H3" s="23"/>
      <c r="I3" s="23"/>
    </row>
    <row r="5" spans="1:10" x14ac:dyDescent="0.2">
      <c r="A5" s="49" t="str">
        <f>Índex!B63</f>
        <v>Gràfic A9</v>
      </c>
      <c r="B5" s="49"/>
    </row>
    <row r="6" spans="1:10" x14ac:dyDescent="0.2">
      <c r="A6" s="49" t="str">
        <f>Índex!C63</f>
        <v>Evolució de l'atur registrat i del nombre de prestacions per desocupació. Baix Llobregat</v>
      </c>
      <c r="B6" s="45"/>
    </row>
    <row r="7" spans="1:10" x14ac:dyDescent="0.2">
      <c r="A7" s="49"/>
      <c r="B7" s="45"/>
    </row>
    <row r="8" spans="1:10" x14ac:dyDescent="0.2">
      <c r="J8" s="89"/>
    </row>
    <row r="9" spans="1:10" x14ac:dyDescent="0.2">
      <c r="H9" s="89"/>
    </row>
    <row r="32" spans="1:1" x14ac:dyDescent="0.2">
      <c r="A32" s="77" t="s">
        <v>453</v>
      </c>
    </row>
    <row r="34" spans="1:14" ht="25.5" x14ac:dyDescent="0.2">
      <c r="A34" s="90" t="s">
        <v>277</v>
      </c>
      <c r="B34" s="91" t="s">
        <v>30</v>
      </c>
      <c r="C34" s="91" t="s">
        <v>321</v>
      </c>
      <c r="D34" s="169"/>
      <c r="E34" s="169"/>
      <c r="F34" s="197"/>
      <c r="G34" s="175"/>
      <c r="H34" s="175"/>
      <c r="I34" s="175"/>
    </row>
    <row r="35" spans="1:14" hidden="1" x14ac:dyDescent="0.2">
      <c r="A35" s="92" t="s">
        <v>355</v>
      </c>
      <c r="B35" s="95">
        <v>56155</v>
      </c>
      <c r="C35" s="95">
        <v>31801</v>
      </c>
      <c r="D35" s="180">
        <f>C35/B35</f>
        <v>0.56630754162585706</v>
      </c>
      <c r="E35" s="173"/>
      <c r="F35" s="199"/>
      <c r="G35" s="175"/>
      <c r="H35" s="175"/>
      <c r="I35" s="175"/>
    </row>
    <row r="36" spans="1:14" hidden="1" x14ac:dyDescent="0.2">
      <c r="A36" s="92" t="s">
        <v>357</v>
      </c>
      <c r="B36" s="95">
        <v>56510</v>
      </c>
      <c r="C36" s="95">
        <v>30760</v>
      </c>
      <c r="D36" s="180">
        <f>C36/B36</f>
        <v>0.54432843744470005</v>
      </c>
      <c r="E36" s="173"/>
      <c r="F36" s="199"/>
      <c r="G36" s="175"/>
      <c r="H36" s="175"/>
      <c r="I36" s="175"/>
    </row>
    <row r="37" spans="1:14" hidden="1" x14ac:dyDescent="0.2">
      <c r="A37" s="92" t="s">
        <v>362</v>
      </c>
      <c r="B37" s="95">
        <v>55326</v>
      </c>
      <c r="C37" s="95">
        <v>30204</v>
      </c>
      <c r="D37" s="180">
        <f>C37/B37</f>
        <v>0.54592777356035138</v>
      </c>
      <c r="E37" s="173"/>
      <c r="F37" s="199"/>
      <c r="G37" s="175"/>
      <c r="H37" s="175"/>
      <c r="I37" s="175"/>
    </row>
    <row r="38" spans="1:14" hidden="1" x14ac:dyDescent="0.2">
      <c r="A38" s="92" t="s">
        <v>363</v>
      </c>
      <c r="B38" s="95">
        <v>53535</v>
      </c>
      <c r="C38" s="95">
        <v>29004</v>
      </c>
      <c r="D38" s="180">
        <v>0.54177640800000004</v>
      </c>
      <c r="E38" s="173"/>
      <c r="F38" s="199"/>
      <c r="G38" s="198"/>
      <c r="H38" s="175"/>
      <c r="I38" s="175"/>
    </row>
    <row r="39" spans="1:14" hidden="1" x14ac:dyDescent="0.2">
      <c r="A39" s="92" t="s">
        <v>364</v>
      </c>
      <c r="B39" s="95">
        <v>49074</v>
      </c>
      <c r="C39" s="95">
        <v>27949</v>
      </c>
      <c r="D39" s="180">
        <f t="shared" ref="D39:D46" si="0">C39/B39</f>
        <v>0.56952765211721079</v>
      </c>
      <c r="E39" s="173"/>
      <c r="F39" s="199"/>
      <c r="G39" s="198"/>
      <c r="H39" s="175"/>
      <c r="I39" s="175"/>
      <c r="L39" s="174"/>
      <c r="M39" s="174"/>
      <c r="N39" s="174"/>
    </row>
    <row r="40" spans="1:14" hidden="1" x14ac:dyDescent="0.2">
      <c r="A40" s="92" t="s">
        <v>366</v>
      </c>
      <c r="B40" s="95">
        <v>49165</v>
      </c>
      <c r="C40" s="95">
        <v>26699</v>
      </c>
      <c r="D40" s="180">
        <f t="shared" si="0"/>
        <v>0.54304891691243773</v>
      </c>
      <c r="E40" s="173"/>
      <c r="F40" s="199"/>
      <c r="G40" s="175"/>
      <c r="H40" s="175"/>
      <c r="I40" s="175"/>
      <c r="L40" s="174"/>
      <c r="M40" s="174"/>
      <c r="N40" s="174"/>
    </row>
    <row r="41" spans="1:14" hidden="1" x14ac:dyDescent="0.2">
      <c r="A41" s="92" t="s">
        <v>369</v>
      </c>
      <c r="B41" s="95">
        <v>47536</v>
      </c>
      <c r="C41" s="95">
        <v>26351</v>
      </c>
      <c r="D41" s="180">
        <f t="shared" si="0"/>
        <v>0.55433776506226862</v>
      </c>
      <c r="E41" s="173"/>
      <c r="F41" s="199"/>
      <c r="G41" s="175"/>
      <c r="H41" s="175"/>
      <c r="I41" s="175"/>
      <c r="L41" s="174"/>
      <c r="M41" s="174"/>
      <c r="N41" s="174"/>
    </row>
    <row r="42" spans="1:14" hidden="1" x14ac:dyDescent="0.2">
      <c r="A42" s="92" t="s">
        <v>370</v>
      </c>
      <c r="B42" s="95">
        <v>46017</v>
      </c>
      <c r="C42" s="95">
        <v>25480</v>
      </c>
      <c r="D42" s="180">
        <f t="shared" si="0"/>
        <v>0.55370841210856858</v>
      </c>
      <c r="E42" s="173"/>
      <c r="F42" s="199"/>
      <c r="G42" s="175"/>
      <c r="H42" s="175"/>
      <c r="I42" s="175"/>
      <c r="L42" s="174"/>
      <c r="M42" s="174"/>
      <c r="N42" s="174"/>
    </row>
    <row r="43" spans="1:14" x14ac:dyDescent="0.2">
      <c r="A43" s="92" t="s">
        <v>371</v>
      </c>
      <c r="B43" s="95">
        <v>41721</v>
      </c>
      <c r="C43" s="95">
        <v>24188</v>
      </c>
      <c r="D43" s="180">
        <f t="shared" si="0"/>
        <v>0.57975599817837542</v>
      </c>
      <c r="E43" s="173"/>
      <c r="F43" s="199"/>
      <c r="G43" s="175"/>
      <c r="H43" s="175"/>
      <c r="I43" s="175"/>
      <c r="L43" s="174"/>
      <c r="M43" s="174"/>
      <c r="N43" s="174"/>
    </row>
    <row r="44" spans="1:14" x14ac:dyDescent="0.2">
      <c r="A44" s="92" t="s">
        <v>372</v>
      </c>
      <c r="B44" s="95">
        <v>42349</v>
      </c>
      <c r="C44" s="95">
        <v>23115</v>
      </c>
      <c r="D44" s="180">
        <f t="shared" si="0"/>
        <v>0.54582162506788823</v>
      </c>
      <c r="E44" s="173"/>
      <c r="F44" s="199"/>
      <c r="G44" s="175"/>
      <c r="H44" s="175"/>
      <c r="I44" s="175"/>
      <c r="L44" s="174"/>
      <c r="M44" s="174"/>
      <c r="N44" s="174"/>
    </row>
    <row r="45" spans="1:14" x14ac:dyDescent="0.2">
      <c r="A45" s="92" t="s">
        <v>374</v>
      </c>
      <c r="B45" s="95">
        <v>42057</v>
      </c>
      <c r="C45" s="95">
        <v>23537</v>
      </c>
      <c r="D45" s="180">
        <f t="shared" si="0"/>
        <v>0.55964524336020161</v>
      </c>
      <c r="E45" s="173"/>
      <c r="F45" s="199"/>
      <c r="G45" s="175"/>
      <c r="H45" s="175"/>
      <c r="I45" s="175"/>
      <c r="L45" s="174"/>
      <c r="M45" s="174"/>
      <c r="N45" s="174"/>
    </row>
    <row r="46" spans="1:14" x14ac:dyDescent="0.2">
      <c r="A46" s="92" t="s">
        <v>375</v>
      </c>
      <c r="B46" s="95">
        <v>41824</v>
      </c>
      <c r="C46" s="95">
        <v>23572</v>
      </c>
      <c r="D46" s="180">
        <f t="shared" si="0"/>
        <v>0.56359984697781174</v>
      </c>
      <c r="E46" s="92"/>
      <c r="F46" s="175"/>
      <c r="G46" s="175"/>
      <c r="H46" s="175"/>
      <c r="I46" s="175"/>
      <c r="L46" s="174"/>
      <c r="M46" s="174"/>
      <c r="N46" s="174"/>
    </row>
    <row r="47" spans="1:14" x14ac:dyDescent="0.2">
      <c r="A47" s="92" t="s">
        <v>381</v>
      </c>
      <c r="B47" s="95">
        <v>38911</v>
      </c>
      <c r="C47" s="95">
        <v>22734</v>
      </c>
      <c r="D47" s="180">
        <f t="shared" ref="D47:D52" si="1">C47/B47</f>
        <v>0.58425637994397472</v>
      </c>
      <c r="E47" s="92"/>
      <c r="F47" s="175"/>
      <c r="G47" s="175"/>
      <c r="H47" s="175"/>
      <c r="I47" s="175"/>
    </row>
    <row r="48" spans="1:14" x14ac:dyDescent="0.2">
      <c r="A48" s="92" t="s">
        <v>382</v>
      </c>
      <c r="B48" s="95">
        <v>39934</v>
      </c>
      <c r="C48" s="95">
        <v>22590</v>
      </c>
      <c r="D48" s="180">
        <f t="shared" si="1"/>
        <v>0.56568337757299547</v>
      </c>
      <c r="E48" s="92"/>
      <c r="F48" s="175"/>
      <c r="G48" s="175"/>
      <c r="H48" s="175"/>
      <c r="I48" s="175"/>
    </row>
    <row r="49" spans="1:9" x14ac:dyDescent="0.2">
      <c r="A49" s="92" t="s">
        <v>383</v>
      </c>
      <c r="B49" s="95">
        <v>39455</v>
      </c>
      <c r="C49" s="95">
        <v>22949</v>
      </c>
      <c r="D49" s="180">
        <f t="shared" si="1"/>
        <v>0.5816499809910024</v>
      </c>
      <c r="E49" s="92"/>
      <c r="F49" s="175"/>
      <c r="G49" s="175"/>
      <c r="H49" s="175"/>
      <c r="I49" s="175"/>
    </row>
    <row r="50" spans="1:9" x14ac:dyDescent="0.2">
      <c r="A50" s="92" t="s">
        <v>384</v>
      </c>
      <c r="B50" s="95">
        <v>39554</v>
      </c>
      <c r="C50" s="95">
        <v>23796</v>
      </c>
      <c r="D50" s="180">
        <f t="shared" si="1"/>
        <v>0.60160792840167876</v>
      </c>
      <c r="E50" s="92"/>
      <c r="F50" s="175"/>
      <c r="G50" s="175"/>
      <c r="H50" s="175"/>
      <c r="I50" s="175"/>
    </row>
    <row r="51" spans="1:9" x14ac:dyDescent="0.2">
      <c r="A51" s="92" t="s">
        <v>389</v>
      </c>
      <c r="B51" s="95">
        <v>37053</v>
      </c>
      <c r="C51" s="95">
        <v>23759</v>
      </c>
      <c r="D51" s="180">
        <f t="shared" si="1"/>
        <v>0.6412166356300435</v>
      </c>
      <c r="E51" s="92"/>
      <c r="F51" s="175"/>
      <c r="G51" s="175"/>
      <c r="H51" s="175"/>
      <c r="I51" s="175"/>
    </row>
    <row r="52" spans="1:9" x14ac:dyDescent="0.2">
      <c r="A52" s="92" t="s">
        <v>390</v>
      </c>
      <c r="B52" s="95">
        <v>38562</v>
      </c>
      <c r="C52" s="95">
        <v>24145</v>
      </c>
      <c r="D52" s="180">
        <f t="shared" si="1"/>
        <v>0.62613453659042584</v>
      </c>
      <c r="E52" s="92"/>
      <c r="F52" s="175"/>
      <c r="G52" s="175"/>
      <c r="H52" s="175"/>
      <c r="I52" s="175"/>
    </row>
    <row r="53" spans="1:9" x14ac:dyDescent="0.2">
      <c r="A53" s="92" t="s">
        <v>393</v>
      </c>
      <c r="B53" s="95">
        <v>38917</v>
      </c>
      <c r="C53" s="95">
        <v>25080</v>
      </c>
      <c r="D53" s="180">
        <f>C53/B53</f>
        <v>0.6444484415551045</v>
      </c>
      <c r="E53" s="92"/>
      <c r="F53" s="175"/>
      <c r="G53" s="175"/>
      <c r="H53" s="175"/>
      <c r="I53" s="175"/>
    </row>
    <row r="54" spans="1:9" x14ac:dyDescent="0.2">
      <c r="A54" s="92" t="s">
        <v>396</v>
      </c>
      <c r="B54" s="95">
        <v>42501</v>
      </c>
      <c r="C54" s="95">
        <v>27580</v>
      </c>
      <c r="D54" s="180">
        <v>0.6489259076257029</v>
      </c>
      <c r="E54" s="92"/>
      <c r="F54" s="175"/>
      <c r="G54" s="175"/>
      <c r="H54" s="175"/>
      <c r="I54" s="175"/>
    </row>
    <row r="55" spans="1:9" x14ac:dyDescent="0.2">
      <c r="A55" s="92" t="s">
        <v>415</v>
      </c>
      <c r="B55" s="95">
        <v>49417</v>
      </c>
      <c r="C55" s="92"/>
      <c r="D55" s="92"/>
      <c r="E55" s="92"/>
      <c r="F55" s="175"/>
      <c r="G55" s="175"/>
      <c r="H55" s="175"/>
      <c r="I55" s="175"/>
    </row>
    <row r="56" spans="1:9" x14ac:dyDescent="0.2">
      <c r="A56" s="92"/>
      <c r="B56" s="92"/>
      <c r="C56" s="92"/>
      <c r="D56" s="92"/>
      <c r="E56" s="92"/>
      <c r="F56" s="175"/>
      <c r="G56" s="175"/>
      <c r="H56" s="175"/>
      <c r="I56" s="175"/>
    </row>
    <row r="57" spans="1:9" x14ac:dyDescent="0.2">
      <c r="A57" s="92"/>
      <c r="B57" s="92"/>
      <c r="C57" s="92"/>
      <c r="D57" s="92"/>
      <c r="E57" s="92"/>
      <c r="F57" s="175"/>
      <c r="G57" s="175"/>
      <c r="H57" s="175"/>
      <c r="I57" s="175"/>
    </row>
    <row r="58" spans="1:9" x14ac:dyDescent="0.2">
      <c r="A58" s="175"/>
      <c r="B58" s="175"/>
      <c r="C58" s="175"/>
      <c r="D58" s="175"/>
      <c r="E58" s="175"/>
      <c r="F58" s="175"/>
      <c r="G58" s="175"/>
      <c r="H58" s="175"/>
      <c r="I58" s="175"/>
    </row>
    <row r="59" spans="1:9" x14ac:dyDescent="0.2">
      <c r="A59" s="175"/>
      <c r="B59" s="175"/>
      <c r="C59" s="175"/>
      <c r="D59" s="175"/>
      <c r="E59" s="175"/>
      <c r="F59" s="175"/>
      <c r="G59" s="175"/>
      <c r="H59" s="175"/>
      <c r="I59" s="175"/>
    </row>
    <row r="60" spans="1:9" x14ac:dyDescent="0.2">
      <c r="A60" s="92"/>
      <c r="B60" s="92"/>
      <c r="C60" s="92"/>
      <c r="D60" s="92"/>
      <c r="E60" s="92"/>
      <c r="F60" s="92"/>
      <c r="G60" s="92"/>
      <c r="H60" s="92"/>
      <c r="I60" s="92"/>
    </row>
    <row r="61" spans="1:9" x14ac:dyDescent="0.2">
      <c r="A61" s="92"/>
      <c r="B61" s="92"/>
      <c r="C61" s="92"/>
      <c r="D61" s="92"/>
      <c r="E61" s="92"/>
      <c r="F61" s="92"/>
      <c r="G61" s="92"/>
      <c r="H61" s="92"/>
      <c r="I61" s="92"/>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heetViews>
  <sheetFormatPr baseColWidth="10" defaultColWidth="12.83203125" defaultRowHeight="12.75" x14ac:dyDescent="0.2"/>
  <cols>
    <col min="1" max="1" width="28.6640625" style="45" customWidth="1"/>
    <col min="2" max="16384" width="12.83203125" style="45"/>
  </cols>
  <sheetData>
    <row r="1" spans="1:9" x14ac:dyDescent="0.2">
      <c r="A1" s="47" t="s">
        <v>34</v>
      </c>
      <c r="C1" s="47" t="s">
        <v>91</v>
      </c>
      <c r="F1" s="47" t="s">
        <v>47</v>
      </c>
    </row>
    <row r="2" spans="1:9" x14ac:dyDescent="0.2">
      <c r="A2" s="47"/>
    </row>
    <row r="3" spans="1:9" x14ac:dyDescent="0.2">
      <c r="A3" s="23" t="s">
        <v>454</v>
      </c>
      <c r="B3" s="23"/>
      <c r="C3" s="23"/>
      <c r="D3" s="23"/>
      <c r="E3" s="23"/>
      <c r="F3" s="23"/>
      <c r="G3" s="23"/>
    </row>
    <row r="4" spans="1:9" x14ac:dyDescent="0.2">
      <c r="A4" s="47"/>
    </row>
    <row r="5" spans="1:9" x14ac:dyDescent="0.2">
      <c r="A5" s="49" t="str">
        <f>Índex!B64</f>
        <v>Taula A9</v>
      </c>
      <c r="B5" s="49" t="str">
        <f>Índex!A8</f>
        <v>2n trimestre 2020</v>
      </c>
    </row>
    <row r="6" spans="1:9" ht="13.5" thickBot="1" x14ac:dyDescent="0.25">
      <c r="A6" s="68" t="str">
        <f>Índex!C64</f>
        <v>Posicionament comarcal en el context de l'àmbit territorial metropolità i Catalunya. Atur registrat</v>
      </c>
      <c r="B6" s="64"/>
      <c r="C6" s="64"/>
      <c r="D6" s="64"/>
      <c r="E6" s="64"/>
      <c r="F6" s="64"/>
      <c r="I6" s="114" t="s">
        <v>46</v>
      </c>
    </row>
    <row r="7" spans="1:9" ht="12.75" customHeight="1" x14ac:dyDescent="0.2">
      <c r="A7" s="207" t="s">
        <v>1</v>
      </c>
      <c r="B7" s="201" t="s">
        <v>37</v>
      </c>
      <c r="C7" s="205" t="s">
        <v>311</v>
      </c>
      <c r="D7" s="205" t="s">
        <v>303</v>
      </c>
      <c r="E7" s="206" t="s">
        <v>39</v>
      </c>
      <c r="F7" s="206"/>
      <c r="G7" s="205" t="s">
        <v>358</v>
      </c>
      <c r="I7" s="114" t="s">
        <v>42</v>
      </c>
    </row>
    <row r="8" spans="1:9" x14ac:dyDescent="0.2">
      <c r="A8" s="208"/>
      <c r="B8" s="202"/>
      <c r="C8" s="218"/>
      <c r="D8" s="218"/>
      <c r="E8" s="140" t="s">
        <v>37</v>
      </c>
      <c r="F8" s="140" t="s">
        <v>38</v>
      </c>
      <c r="G8" s="218"/>
      <c r="I8" s="115" t="s">
        <v>43</v>
      </c>
    </row>
    <row r="9" spans="1:9" x14ac:dyDescent="0.2">
      <c r="A9" s="49" t="s">
        <v>35</v>
      </c>
      <c r="B9" s="56">
        <v>49417</v>
      </c>
      <c r="C9" s="125">
        <f t="shared" ref="C9:C14" si="0">B9/$B$15*100</f>
        <v>16.014738861594701</v>
      </c>
      <c r="D9" s="125">
        <f t="shared" ref="D9:D15" si="1">B9/$B$16*100</f>
        <v>10.188673021056907</v>
      </c>
      <c r="E9" s="124">
        <f t="shared" ref="E9:E16" si="2">B9-I9</f>
        <v>6916</v>
      </c>
      <c r="F9" s="125">
        <f t="shared" ref="F9:F16" si="3">E9/I9*100</f>
        <v>16.272558292746055</v>
      </c>
      <c r="G9" s="125">
        <v>10.943712019775466</v>
      </c>
      <c r="I9" s="117">
        <v>42501</v>
      </c>
    </row>
    <row r="10" spans="1:9" x14ac:dyDescent="0.2">
      <c r="A10" s="45" t="s">
        <v>307</v>
      </c>
      <c r="B10" s="56">
        <v>140856</v>
      </c>
      <c r="C10" s="57">
        <f t="shared" si="0"/>
        <v>45.647693245012512</v>
      </c>
      <c r="D10" s="57">
        <f t="shared" si="1"/>
        <v>29.041336524960876</v>
      </c>
      <c r="E10" s="56">
        <f t="shared" si="2"/>
        <v>23800</v>
      </c>
      <c r="F10" s="57">
        <f t="shared" si="3"/>
        <v>20.332148715144889</v>
      </c>
      <c r="G10" s="57">
        <v>10.678742773630468</v>
      </c>
      <c r="I10" s="117">
        <v>117056</v>
      </c>
    </row>
    <row r="11" spans="1:9" x14ac:dyDescent="0.2">
      <c r="A11" s="45" t="s">
        <v>304</v>
      </c>
      <c r="B11" s="56">
        <v>29617</v>
      </c>
      <c r="C11" s="57">
        <f t="shared" si="0"/>
        <v>9.5980840776220777</v>
      </c>
      <c r="D11" s="57">
        <f t="shared" si="1"/>
        <v>6.1063587199676714</v>
      </c>
      <c r="E11" s="56">
        <f t="shared" si="2"/>
        <v>3402</v>
      </c>
      <c r="F11" s="57">
        <f t="shared" si="3"/>
        <v>12.977303070761014</v>
      </c>
      <c r="G11" s="57">
        <v>12.99766969111012</v>
      </c>
      <c r="I11" s="117">
        <v>26215</v>
      </c>
    </row>
    <row r="12" spans="1:9" x14ac:dyDescent="0.2">
      <c r="A12" s="45" t="s">
        <v>306</v>
      </c>
      <c r="B12" s="56">
        <v>61987</v>
      </c>
      <c r="C12" s="57">
        <f t="shared" si="0"/>
        <v>20.088342428995499</v>
      </c>
      <c r="D12" s="57">
        <f t="shared" si="1"/>
        <v>12.780324069778709</v>
      </c>
      <c r="E12" s="56">
        <f t="shared" si="2"/>
        <v>9307</v>
      </c>
      <c r="F12" s="57">
        <f t="shared" si="3"/>
        <v>17.667046317388003</v>
      </c>
      <c r="G12" s="57">
        <v>11.784670062299181</v>
      </c>
      <c r="I12" s="117">
        <v>52680</v>
      </c>
    </row>
    <row r="13" spans="1:9" x14ac:dyDescent="0.2">
      <c r="A13" s="139" t="s">
        <v>305</v>
      </c>
      <c r="B13" s="119">
        <v>26695</v>
      </c>
      <c r="C13" s="136">
        <f t="shared" si="0"/>
        <v>8.6511413867752101</v>
      </c>
      <c r="D13" s="136">
        <f t="shared" si="1"/>
        <v>5.5039080943220782</v>
      </c>
      <c r="E13" s="119">
        <f t="shared" si="2"/>
        <v>3882</v>
      </c>
      <c r="F13" s="136">
        <f t="shared" si="3"/>
        <v>17.016613334502257</v>
      </c>
      <c r="G13" s="136">
        <v>11.89272169044609</v>
      </c>
      <c r="I13" s="117">
        <v>22813</v>
      </c>
    </row>
    <row r="14" spans="1:9" ht="13.5" x14ac:dyDescent="0.25">
      <c r="A14" s="59" t="s">
        <v>377</v>
      </c>
      <c r="B14" s="56">
        <v>200320</v>
      </c>
      <c r="C14" s="57">
        <f t="shared" si="0"/>
        <v>64.918398299262421</v>
      </c>
      <c r="D14" s="57">
        <f>B14/$B$16*100</f>
        <v>41.30147478758564</v>
      </c>
      <c r="E14" s="56">
        <f>B14-I14</f>
        <v>31479</v>
      </c>
      <c r="F14" s="57">
        <f>E14/I14*100</f>
        <v>18.644168181898944</v>
      </c>
      <c r="G14" s="57">
        <v>10.677290988535924</v>
      </c>
      <c r="I14" s="117">
        <v>168841</v>
      </c>
    </row>
    <row r="15" spans="1:9" x14ac:dyDescent="0.2">
      <c r="A15" s="45" t="s">
        <v>309</v>
      </c>
      <c r="B15" s="56">
        <f>B9+B10+B11+B13+B12</f>
        <v>308572</v>
      </c>
      <c r="C15" s="57">
        <f>SUM(C9:C13)</f>
        <v>100</v>
      </c>
      <c r="D15" s="57">
        <f t="shared" si="1"/>
        <v>63.620600430086249</v>
      </c>
      <c r="E15" s="56">
        <f>B15-I15</f>
        <v>47307</v>
      </c>
      <c r="F15" s="57">
        <f t="shared" si="3"/>
        <v>18.106902952940501</v>
      </c>
      <c r="G15" s="57">
        <v>11.248084706453684</v>
      </c>
      <c r="I15" s="117">
        <v>261265</v>
      </c>
    </row>
    <row r="16" spans="1:9" x14ac:dyDescent="0.2">
      <c r="A16" s="139" t="s">
        <v>36</v>
      </c>
      <c r="B16" s="119">
        <v>485019</v>
      </c>
      <c r="C16" s="136" t="s">
        <v>254</v>
      </c>
      <c r="D16" s="136">
        <v>100</v>
      </c>
      <c r="E16" s="119">
        <f t="shared" si="2"/>
        <v>67972</v>
      </c>
      <c r="F16" s="136">
        <f t="shared" si="3"/>
        <v>16.298402817907814</v>
      </c>
      <c r="G16" s="136">
        <v>11.699999999999998</v>
      </c>
      <c r="I16" s="117">
        <v>417047</v>
      </c>
    </row>
    <row r="17" spans="1:7" x14ac:dyDescent="0.2">
      <c r="A17" s="77" t="s">
        <v>379</v>
      </c>
      <c r="B17" s="58"/>
      <c r="C17" s="76"/>
      <c r="D17" s="76"/>
      <c r="E17" s="58"/>
      <c r="F17" s="76"/>
      <c r="G17" s="76"/>
    </row>
    <row r="23" spans="1:7" x14ac:dyDescent="0.2">
      <c r="B23" s="58"/>
    </row>
    <row r="25" spans="1:7" x14ac:dyDescent="0.2">
      <c r="B25" s="58"/>
      <c r="C25" s="58"/>
    </row>
    <row r="28" spans="1:7" x14ac:dyDescent="0.2">
      <c r="B28" s="58"/>
    </row>
    <row r="29" spans="1:7" x14ac:dyDescent="0.2">
      <c r="B29" s="58"/>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45" customWidth="1"/>
    <col min="2" max="8" width="12.83203125" style="45" customWidth="1"/>
    <col min="9" max="13" width="12.83203125" style="45"/>
    <col min="14" max="15" width="12.83203125" style="45" customWidth="1"/>
    <col min="16" max="16384" width="12.83203125" style="45"/>
  </cols>
  <sheetData>
    <row r="1" spans="1:18" x14ac:dyDescent="0.2">
      <c r="A1" s="47" t="s">
        <v>34</v>
      </c>
      <c r="C1" s="47" t="s">
        <v>91</v>
      </c>
      <c r="E1" s="47" t="s">
        <v>47</v>
      </c>
    </row>
    <row r="2" spans="1:18" x14ac:dyDescent="0.2">
      <c r="A2" s="47"/>
    </row>
    <row r="3" spans="1:18" x14ac:dyDescent="0.2">
      <c r="A3" s="23" t="s">
        <v>456</v>
      </c>
      <c r="B3" s="23"/>
      <c r="C3" s="23"/>
      <c r="D3" s="23"/>
      <c r="E3" s="23"/>
      <c r="F3" s="23"/>
    </row>
    <row r="4" spans="1:18" x14ac:dyDescent="0.2">
      <c r="A4" s="47"/>
      <c r="H4" s="114"/>
      <c r="I4" s="114"/>
      <c r="J4" s="114"/>
      <c r="K4" s="114" t="s">
        <v>455</v>
      </c>
      <c r="L4" s="114"/>
      <c r="M4" s="114"/>
      <c r="N4" s="114"/>
      <c r="O4" s="114"/>
      <c r="P4" s="114"/>
    </row>
    <row r="5" spans="1:18" x14ac:dyDescent="0.2">
      <c r="A5" s="49" t="str">
        <f>Índex!B68</f>
        <v>Taula C1</v>
      </c>
      <c r="B5" s="49" t="str">
        <f>Índex!A8</f>
        <v>2n trimestre 2020</v>
      </c>
      <c r="H5" s="114"/>
      <c r="I5" s="114"/>
      <c r="J5" s="114"/>
      <c r="K5" s="114"/>
      <c r="L5" s="114"/>
      <c r="M5" s="114"/>
      <c r="N5" s="114"/>
      <c r="O5" s="114"/>
      <c r="P5" s="114"/>
    </row>
    <row r="6" spans="1:18" ht="13.5" thickBot="1" x14ac:dyDescent="0.25">
      <c r="A6" s="68" t="str">
        <f>Índex!C68</f>
        <v>Contractació registrada per municipis i àmbits territorials</v>
      </c>
      <c r="B6" s="64"/>
      <c r="C6" s="64"/>
      <c r="D6" s="64"/>
      <c r="E6" s="64"/>
      <c r="F6" s="64"/>
      <c r="H6" s="114" t="s">
        <v>46</v>
      </c>
      <c r="I6" s="114"/>
      <c r="J6" s="114"/>
      <c r="K6" s="114"/>
      <c r="L6" s="114"/>
      <c r="M6" s="114"/>
      <c r="N6" s="114"/>
      <c r="O6" s="114"/>
      <c r="P6" s="114"/>
    </row>
    <row r="7" spans="1:18" x14ac:dyDescent="0.2">
      <c r="A7" s="203"/>
      <c r="B7" s="201" t="s">
        <v>37</v>
      </c>
      <c r="C7" s="206" t="s">
        <v>39</v>
      </c>
      <c r="D7" s="206"/>
      <c r="E7" s="206" t="s">
        <v>40</v>
      </c>
      <c r="F7" s="206"/>
      <c r="G7" s="72"/>
      <c r="H7" s="153" t="s">
        <v>42</v>
      </c>
      <c r="I7" s="153" t="s">
        <v>44</v>
      </c>
      <c r="J7" s="114"/>
      <c r="K7" s="114"/>
      <c r="L7" s="114"/>
      <c r="M7" s="114"/>
      <c r="N7" s="114"/>
      <c r="O7" s="114"/>
      <c r="P7" s="114"/>
    </row>
    <row r="8" spans="1:18" x14ac:dyDescent="0.2">
      <c r="A8" s="204"/>
      <c r="B8" s="202"/>
      <c r="C8" s="141" t="s">
        <v>37</v>
      </c>
      <c r="D8" s="141" t="s">
        <v>38</v>
      </c>
      <c r="E8" s="141" t="s">
        <v>37</v>
      </c>
      <c r="F8" s="141" t="s">
        <v>38</v>
      </c>
      <c r="G8" s="72"/>
      <c r="H8" s="168" t="s">
        <v>43</v>
      </c>
      <c r="I8" s="168" t="s">
        <v>45</v>
      </c>
      <c r="J8" s="114"/>
      <c r="K8" s="114"/>
      <c r="L8" s="114"/>
      <c r="M8" s="114"/>
      <c r="N8" s="114"/>
      <c r="O8" s="114"/>
      <c r="P8" s="114"/>
      <c r="Q8" s="181"/>
      <c r="R8" s="181"/>
    </row>
    <row r="9" spans="1:18" x14ac:dyDescent="0.2">
      <c r="A9" s="45" t="s">
        <v>49</v>
      </c>
      <c r="B9" s="56">
        <v>1385</v>
      </c>
      <c r="C9" s="56">
        <f t="shared" ref="C9:C42" si="0">B9-H9</f>
        <v>-1028</v>
      </c>
      <c r="D9" s="57">
        <f>C9/H9*100</f>
        <v>-42.602569415665151</v>
      </c>
      <c r="E9" s="56">
        <f t="shared" ref="E9:E42" si="1">B9-I9</f>
        <v>-1321</v>
      </c>
      <c r="F9" s="57">
        <f t="shared" ref="F9:F42" si="2">E9/I9*100</f>
        <v>-48.81744271988174</v>
      </c>
      <c r="G9" s="72"/>
      <c r="H9" s="155">
        <v>2413</v>
      </c>
      <c r="I9" s="155">
        <v>2706</v>
      </c>
      <c r="J9" s="114"/>
      <c r="K9" s="114"/>
      <c r="L9" s="114"/>
      <c r="M9" s="114"/>
      <c r="N9" s="114"/>
      <c r="O9" s="114"/>
      <c r="P9" s="114"/>
      <c r="Q9" s="181"/>
      <c r="R9" s="181"/>
    </row>
    <row r="10" spans="1:18" x14ac:dyDescent="0.2">
      <c r="A10" s="45" t="s">
        <v>50</v>
      </c>
      <c r="B10" s="56">
        <v>82</v>
      </c>
      <c r="C10" s="56">
        <f t="shared" si="0"/>
        <v>-112</v>
      </c>
      <c r="D10" s="57">
        <f t="shared" ref="D10:D37" si="3">C10/H10*100</f>
        <v>-57.731958762886592</v>
      </c>
      <c r="E10" s="56">
        <f t="shared" si="1"/>
        <v>-101</v>
      </c>
      <c r="F10" s="57">
        <f t="shared" si="2"/>
        <v>-55.191256830601091</v>
      </c>
      <c r="G10" s="72"/>
      <c r="H10" s="155">
        <v>194</v>
      </c>
      <c r="I10" s="155">
        <v>183</v>
      </c>
      <c r="J10" s="114"/>
      <c r="K10" s="114"/>
      <c r="L10" s="117"/>
      <c r="M10" s="117"/>
      <c r="N10" s="117"/>
      <c r="O10" s="114"/>
      <c r="P10" s="117"/>
      <c r="Q10" s="181"/>
      <c r="R10" s="181"/>
    </row>
    <row r="11" spans="1:18" x14ac:dyDescent="0.2">
      <c r="A11" s="45" t="s">
        <v>51</v>
      </c>
      <c r="B11" s="56">
        <v>1866</v>
      </c>
      <c r="C11" s="56">
        <f t="shared" si="0"/>
        <v>-1177</v>
      </c>
      <c r="D11" s="57">
        <f t="shared" si="3"/>
        <v>-38.67893526125534</v>
      </c>
      <c r="E11" s="56">
        <f t="shared" si="1"/>
        <v>-1664</v>
      </c>
      <c r="F11" s="57">
        <f t="shared" si="2"/>
        <v>-47.138810198300284</v>
      </c>
      <c r="G11" s="72"/>
      <c r="H11" s="155">
        <v>3043</v>
      </c>
      <c r="I11" s="155">
        <v>3530</v>
      </c>
      <c r="J11" s="114"/>
      <c r="K11" s="114"/>
      <c r="L11" s="182"/>
      <c r="M11" s="117"/>
      <c r="N11" s="117"/>
      <c r="O11" s="114"/>
      <c r="P11" s="114"/>
      <c r="Q11" s="181"/>
      <c r="R11" s="181"/>
    </row>
    <row r="12" spans="1:18" x14ac:dyDescent="0.2">
      <c r="A12" s="45" t="s">
        <v>52</v>
      </c>
      <c r="B12" s="56">
        <v>64</v>
      </c>
      <c r="C12" s="56">
        <f t="shared" si="0"/>
        <v>-90</v>
      </c>
      <c r="D12" s="57">
        <f t="shared" si="3"/>
        <v>-58.441558441558442</v>
      </c>
      <c r="E12" s="56">
        <f t="shared" si="1"/>
        <v>-125</v>
      </c>
      <c r="F12" s="57">
        <f t="shared" si="2"/>
        <v>-66.137566137566139</v>
      </c>
      <c r="G12" s="72"/>
      <c r="H12" s="155">
        <v>154</v>
      </c>
      <c r="I12" s="155">
        <v>189</v>
      </c>
      <c r="J12" s="114"/>
      <c r="K12" s="114"/>
      <c r="L12" s="182"/>
      <c r="M12" s="117"/>
      <c r="N12" s="117"/>
      <c r="O12" s="114"/>
      <c r="P12" s="114"/>
      <c r="Q12" s="181"/>
      <c r="R12" s="181"/>
    </row>
    <row r="13" spans="1:18" x14ac:dyDescent="0.2">
      <c r="A13" s="45" t="s">
        <v>53</v>
      </c>
      <c r="B13" s="56">
        <v>202</v>
      </c>
      <c r="C13" s="56">
        <f t="shared" si="0"/>
        <v>-153</v>
      </c>
      <c r="D13" s="57">
        <f t="shared" si="3"/>
        <v>-43.098591549295776</v>
      </c>
      <c r="E13" s="56">
        <f t="shared" si="1"/>
        <v>-343</v>
      </c>
      <c r="F13" s="57">
        <f t="shared" si="2"/>
        <v>-62.935779816513758</v>
      </c>
      <c r="G13" s="72"/>
      <c r="H13" s="155">
        <v>355</v>
      </c>
      <c r="I13" s="155">
        <v>545</v>
      </c>
      <c r="J13" s="114"/>
      <c r="K13" s="114"/>
      <c r="L13" s="182"/>
      <c r="M13" s="117"/>
      <c r="N13" s="117"/>
      <c r="O13" s="114"/>
      <c r="P13" s="114"/>
      <c r="Q13" s="181"/>
      <c r="R13" s="181"/>
    </row>
    <row r="14" spans="1:18" x14ac:dyDescent="0.2">
      <c r="A14" s="45" t="s">
        <v>54</v>
      </c>
      <c r="B14" s="56">
        <v>65</v>
      </c>
      <c r="C14" s="56">
        <f t="shared" si="0"/>
        <v>-55</v>
      </c>
      <c r="D14" s="57">
        <f t="shared" si="3"/>
        <v>-45.833333333333329</v>
      </c>
      <c r="E14" s="56">
        <f t="shared" si="1"/>
        <v>-202</v>
      </c>
      <c r="F14" s="57">
        <f t="shared" si="2"/>
        <v>-75.655430711610478</v>
      </c>
      <c r="G14" s="72"/>
      <c r="H14" s="155">
        <v>120</v>
      </c>
      <c r="I14" s="155">
        <v>267</v>
      </c>
      <c r="J14" s="114"/>
      <c r="K14" s="114"/>
      <c r="L14" s="182"/>
      <c r="M14" s="117"/>
      <c r="N14" s="117" t="s">
        <v>399</v>
      </c>
      <c r="O14" s="114" t="s">
        <v>49</v>
      </c>
      <c r="P14" s="114"/>
      <c r="Q14" s="181"/>
      <c r="R14" s="181"/>
    </row>
    <row r="15" spans="1:18" x14ac:dyDescent="0.2">
      <c r="A15" s="45" t="s">
        <v>55</v>
      </c>
      <c r="B15" s="56">
        <v>155</v>
      </c>
      <c r="C15" s="56">
        <f t="shared" si="0"/>
        <v>-138</v>
      </c>
      <c r="D15" s="57">
        <f t="shared" si="3"/>
        <v>-47.098976109215016</v>
      </c>
      <c r="E15" s="56">
        <f t="shared" si="1"/>
        <v>-147</v>
      </c>
      <c r="F15" s="57">
        <f t="shared" si="2"/>
        <v>-48.675496688741724</v>
      </c>
      <c r="G15" s="72"/>
      <c r="H15" s="155">
        <v>293</v>
      </c>
      <c r="I15" s="155">
        <v>302</v>
      </c>
      <c r="J15" s="114"/>
      <c r="K15" s="114"/>
      <c r="L15" s="182"/>
      <c r="M15" s="117"/>
      <c r="N15" s="117" t="s">
        <v>399</v>
      </c>
      <c r="O15" s="114" t="s">
        <v>52</v>
      </c>
      <c r="P15" s="114"/>
      <c r="Q15" s="181"/>
      <c r="R15" s="181"/>
    </row>
    <row r="16" spans="1:18" x14ac:dyDescent="0.2">
      <c r="A16" s="45" t="s">
        <v>56</v>
      </c>
      <c r="B16" s="56">
        <v>2929</v>
      </c>
      <c r="C16" s="56">
        <f t="shared" si="0"/>
        <v>-4166</v>
      </c>
      <c r="D16" s="57">
        <f t="shared" si="3"/>
        <v>-58.717406624383372</v>
      </c>
      <c r="E16" s="56">
        <f t="shared" si="1"/>
        <v>-4909</v>
      </c>
      <c r="F16" s="57">
        <f t="shared" si="2"/>
        <v>-62.630773156417455</v>
      </c>
      <c r="G16" s="72"/>
      <c r="H16" s="155">
        <v>7095</v>
      </c>
      <c r="I16" s="155">
        <v>7838</v>
      </c>
      <c r="J16" s="114"/>
      <c r="K16" s="117"/>
      <c r="L16" s="182"/>
      <c r="M16" s="117"/>
      <c r="N16" s="117" t="s">
        <v>399</v>
      </c>
      <c r="O16" s="114" t="s">
        <v>54</v>
      </c>
      <c r="P16" s="114"/>
      <c r="Q16" s="181"/>
      <c r="R16" s="181"/>
    </row>
    <row r="17" spans="1:18" x14ac:dyDescent="0.2">
      <c r="A17" s="45" t="s">
        <v>57</v>
      </c>
      <c r="B17" s="56">
        <v>513</v>
      </c>
      <c r="C17" s="56">
        <f t="shared" si="0"/>
        <v>-480</v>
      </c>
      <c r="D17" s="57">
        <f t="shared" si="3"/>
        <v>-48.338368580060425</v>
      </c>
      <c r="E17" s="56">
        <f t="shared" si="1"/>
        <v>-612</v>
      </c>
      <c r="F17" s="57">
        <f t="shared" si="2"/>
        <v>-54.400000000000006</v>
      </c>
      <c r="G17" s="72"/>
      <c r="H17" s="155">
        <v>993</v>
      </c>
      <c r="I17" s="155">
        <v>1125</v>
      </c>
      <c r="J17" s="114"/>
      <c r="K17" s="117"/>
      <c r="L17" s="182"/>
      <c r="M17" s="117"/>
      <c r="N17" s="117" t="s">
        <v>399</v>
      </c>
      <c r="O17" s="114" t="s">
        <v>57</v>
      </c>
      <c r="P17" s="114"/>
      <c r="Q17" s="181"/>
      <c r="R17" s="181"/>
    </row>
    <row r="18" spans="1:18" x14ac:dyDescent="0.2">
      <c r="A18" s="45" t="s">
        <v>58</v>
      </c>
      <c r="B18" s="56">
        <v>1750</v>
      </c>
      <c r="C18" s="56">
        <f t="shared" si="0"/>
        <v>-1639</v>
      </c>
      <c r="D18" s="57">
        <f t="shared" si="3"/>
        <v>-48.362348775449988</v>
      </c>
      <c r="E18" s="56">
        <f t="shared" si="1"/>
        <v>-2187</v>
      </c>
      <c r="F18" s="57">
        <f t="shared" si="2"/>
        <v>-55.549911099822204</v>
      </c>
      <c r="G18" s="72"/>
      <c r="H18" s="155">
        <v>3389</v>
      </c>
      <c r="I18" s="155">
        <v>3937</v>
      </c>
      <c r="J18" s="114"/>
      <c r="K18" s="117"/>
      <c r="L18" s="182"/>
      <c r="M18" s="117"/>
      <c r="N18" s="117" t="s">
        <v>399</v>
      </c>
      <c r="O18" s="114" t="s">
        <v>60</v>
      </c>
      <c r="P18" s="114"/>
      <c r="Q18" s="181"/>
      <c r="R18" s="181"/>
    </row>
    <row r="19" spans="1:18" x14ac:dyDescent="0.2">
      <c r="A19" s="45" t="s">
        <v>59</v>
      </c>
      <c r="B19" s="56">
        <v>2240</v>
      </c>
      <c r="C19" s="56">
        <f t="shared" si="0"/>
        <v>-980</v>
      </c>
      <c r="D19" s="57">
        <f t="shared" si="3"/>
        <v>-30.434782608695656</v>
      </c>
      <c r="E19" s="56">
        <f t="shared" si="1"/>
        <v>-1780</v>
      </c>
      <c r="F19" s="57">
        <f t="shared" si="2"/>
        <v>-44.278606965174127</v>
      </c>
      <c r="G19" s="72"/>
      <c r="H19" s="155">
        <v>3220</v>
      </c>
      <c r="I19" s="155">
        <v>4020</v>
      </c>
      <c r="J19" s="114"/>
      <c r="K19" s="117"/>
      <c r="L19" s="182"/>
      <c r="M19" s="117"/>
      <c r="N19" s="117" t="s">
        <v>399</v>
      </c>
      <c r="O19" s="114" t="s">
        <v>62</v>
      </c>
      <c r="P19" s="114"/>
      <c r="Q19" s="181"/>
      <c r="R19" s="181"/>
    </row>
    <row r="20" spans="1:18" x14ac:dyDescent="0.2">
      <c r="A20" s="45" t="s">
        <v>60</v>
      </c>
      <c r="B20" s="56">
        <v>2476</v>
      </c>
      <c r="C20" s="56">
        <f t="shared" si="0"/>
        <v>-4439</v>
      </c>
      <c r="D20" s="57">
        <f t="shared" si="3"/>
        <v>-64.193781634128712</v>
      </c>
      <c r="E20" s="56">
        <f t="shared" si="1"/>
        <v>-5227</v>
      </c>
      <c r="F20" s="57">
        <f t="shared" si="2"/>
        <v>-67.856679215889912</v>
      </c>
      <c r="G20" s="72"/>
      <c r="H20" s="155">
        <v>6915</v>
      </c>
      <c r="I20" s="155">
        <v>7703</v>
      </c>
      <c r="J20" s="114"/>
      <c r="K20" s="117"/>
      <c r="L20" s="182"/>
      <c r="M20" s="117"/>
      <c r="N20" s="117" t="s">
        <v>399</v>
      </c>
      <c r="O20" s="114" t="s">
        <v>67</v>
      </c>
      <c r="P20" s="114"/>
      <c r="Q20" s="181"/>
      <c r="R20" s="181"/>
    </row>
    <row r="21" spans="1:18" x14ac:dyDescent="0.2">
      <c r="A21" s="45" t="s">
        <v>61</v>
      </c>
      <c r="B21" s="56">
        <v>901</v>
      </c>
      <c r="C21" s="56">
        <f t="shared" si="0"/>
        <v>-561</v>
      </c>
      <c r="D21" s="57">
        <f t="shared" si="3"/>
        <v>-38.372093023255815</v>
      </c>
      <c r="E21" s="56">
        <f t="shared" si="1"/>
        <v>-847</v>
      </c>
      <c r="F21" s="57">
        <f t="shared" si="2"/>
        <v>-48.455377574370715</v>
      </c>
      <c r="G21" s="72"/>
      <c r="H21" s="155">
        <v>1462</v>
      </c>
      <c r="I21" s="155">
        <v>1748</v>
      </c>
      <c r="J21" s="114"/>
      <c r="K21" s="117"/>
      <c r="L21" s="182"/>
      <c r="M21" s="117"/>
      <c r="N21" s="117" t="s">
        <v>399</v>
      </c>
      <c r="O21" s="114" t="s">
        <v>70</v>
      </c>
      <c r="P21" s="117"/>
      <c r="Q21" s="181"/>
      <c r="R21" s="181"/>
    </row>
    <row r="22" spans="1:18" x14ac:dyDescent="0.2">
      <c r="A22" s="45" t="s">
        <v>62</v>
      </c>
      <c r="B22" s="56">
        <v>419</v>
      </c>
      <c r="C22" s="56">
        <f t="shared" si="0"/>
        <v>-777</v>
      </c>
      <c r="D22" s="57">
        <f t="shared" si="3"/>
        <v>-64.966555183946483</v>
      </c>
      <c r="E22" s="56">
        <f t="shared" si="1"/>
        <v>-693</v>
      </c>
      <c r="F22" s="57">
        <f t="shared" si="2"/>
        <v>-62.32014388489209</v>
      </c>
      <c r="G22" s="72"/>
      <c r="H22" s="155">
        <v>1196</v>
      </c>
      <c r="I22" s="155">
        <v>1112</v>
      </c>
      <c r="J22" s="114"/>
      <c r="K22" s="114"/>
      <c r="L22" s="182"/>
      <c r="M22" s="117"/>
      <c r="N22" s="117" t="s">
        <v>400</v>
      </c>
      <c r="O22" s="114" t="s">
        <v>50</v>
      </c>
      <c r="P22" s="114"/>
      <c r="Q22" s="181"/>
      <c r="R22" s="181"/>
    </row>
    <row r="23" spans="1:18" x14ac:dyDescent="0.2">
      <c r="A23" s="45" t="s">
        <v>63</v>
      </c>
      <c r="B23" s="56">
        <v>64</v>
      </c>
      <c r="C23" s="56">
        <f t="shared" si="0"/>
        <v>-65</v>
      </c>
      <c r="D23" s="57">
        <f t="shared" si="3"/>
        <v>-50.387596899224803</v>
      </c>
      <c r="E23" s="56">
        <f t="shared" si="1"/>
        <v>-89</v>
      </c>
      <c r="F23" s="57">
        <f t="shared" si="2"/>
        <v>-58.169934640522882</v>
      </c>
      <c r="G23" s="72"/>
      <c r="H23" s="155">
        <v>129</v>
      </c>
      <c r="I23" s="155">
        <v>153</v>
      </c>
      <c r="J23" s="114"/>
      <c r="K23" s="114"/>
      <c r="L23" s="182"/>
      <c r="M23" s="117"/>
      <c r="N23" s="182" t="s">
        <v>400</v>
      </c>
      <c r="O23" s="114" t="s">
        <v>51</v>
      </c>
      <c r="P23" s="114"/>
      <c r="Q23" s="181"/>
      <c r="R23" s="181"/>
    </row>
    <row r="24" spans="1:18" x14ac:dyDescent="0.2">
      <c r="A24" s="45" t="s">
        <v>64</v>
      </c>
      <c r="B24" s="56">
        <v>432</v>
      </c>
      <c r="C24" s="56">
        <f t="shared" si="0"/>
        <v>-87</v>
      </c>
      <c r="D24" s="57">
        <f t="shared" si="3"/>
        <v>-16.76300578034682</v>
      </c>
      <c r="E24" s="56">
        <f t="shared" si="1"/>
        <v>-229</v>
      </c>
      <c r="F24" s="57">
        <f t="shared" si="2"/>
        <v>-34.644478063540092</v>
      </c>
      <c r="G24" s="72"/>
      <c r="H24" s="155">
        <v>519</v>
      </c>
      <c r="I24" s="155">
        <v>661</v>
      </c>
      <c r="J24" s="114"/>
      <c r="K24" s="114"/>
      <c r="L24" s="182"/>
      <c r="M24" s="117"/>
      <c r="N24" s="117" t="s">
        <v>400</v>
      </c>
      <c r="O24" s="114" t="s">
        <v>59</v>
      </c>
      <c r="P24" s="114"/>
      <c r="Q24" s="181"/>
      <c r="R24" s="181"/>
    </row>
    <row r="25" spans="1:18" x14ac:dyDescent="0.2">
      <c r="A25" s="45" t="s">
        <v>65</v>
      </c>
      <c r="B25" s="56">
        <v>162</v>
      </c>
      <c r="C25" s="56">
        <f t="shared" si="0"/>
        <v>-191</v>
      </c>
      <c r="D25" s="57">
        <f t="shared" si="3"/>
        <v>-54.107648725212464</v>
      </c>
      <c r="E25" s="56">
        <f t="shared" si="1"/>
        <v>-225</v>
      </c>
      <c r="F25" s="57">
        <f t="shared" si="2"/>
        <v>-58.139534883720934</v>
      </c>
      <c r="G25" s="72"/>
      <c r="H25" s="155">
        <v>353</v>
      </c>
      <c r="I25" s="155">
        <v>387</v>
      </c>
      <c r="J25" s="114"/>
      <c r="K25" s="114"/>
      <c r="L25" s="182"/>
      <c r="M25" s="117"/>
      <c r="N25" s="117" t="s">
        <v>400</v>
      </c>
      <c r="O25" s="114" t="s">
        <v>66</v>
      </c>
      <c r="P25" s="117"/>
      <c r="Q25" s="181"/>
      <c r="R25" s="181"/>
    </row>
    <row r="26" spans="1:18" x14ac:dyDescent="0.2">
      <c r="A26" s="45" t="s">
        <v>66</v>
      </c>
      <c r="B26" s="56">
        <v>5798</v>
      </c>
      <c r="C26" s="56">
        <f t="shared" si="0"/>
        <v>-5801</v>
      </c>
      <c r="D26" s="57">
        <f t="shared" si="3"/>
        <v>-50.01293214932322</v>
      </c>
      <c r="E26" s="56">
        <f t="shared" si="1"/>
        <v>-6377</v>
      </c>
      <c r="F26" s="57">
        <f t="shared" si="2"/>
        <v>-52.377823408624224</v>
      </c>
      <c r="G26" s="72"/>
      <c r="H26" s="155">
        <v>11599</v>
      </c>
      <c r="I26" s="155">
        <v>12175</v>
      </c>
      <c r="J26" s="114"/>
      <c r="K26" s="114"/>
      <c r="L26" s="183"/>
      <c r="M26" s="114"/>
      <c r="N26" s="114" t="s">
        <v>400</v>
      </c>
      <c r="O26" s="114" t="s">
        <v>68</v>
      </c>
      <c r="P26" s="114"/>
      <c r="Q26" s="181"/>
      <c r="R26" s="181"/>
    </row>
    <row r="27" spans="1:18" x14ac:dyDescent="0.2">
      <c r="A27" s="45" t="s">
        <v>67</v>
      </c>
      <c r="B27" s="56">
        <v>1071</v>
      </c>
      <c r="C27" s="56">
        <f t="shared" si="0"/>
        <v>-2780</v>
      </c>
      <c r="D27" s="57">
        <f t="shared" si="3"/>
        <v>-72.189041807322781</v>
      </c>
      <c r="E27" s="56">
        <f t="shared" si="1"/>
        <v>-2838</v>
      </c>
      <c r="F27" s="57">
        <f t="shared" si="2"/>
        <v>-72.601688411358396</v>
      </c>
      <c r="G27" s="72"/>
      <c r="H27" s="155">
        <v>3851</v>
      </c>
      <c r="I27" s="155">
        <v>3909</v>
      </c>
      <c r="J27" s="114"/>
      <c r="K27" s="114"/>
      <c r="L27" s="183"/>
      <c r="M27" s="114"/>
      <c r="N27" s="114" t="s">
        <v>400</v>
      </c>
      <c r="O27" s="114" t="s">
        <v>69</v>
      </c>
      <c r="P27" s="114"/>
      <c r="Q27" s="181"/>
      <c r="R27" s="181"/>
    </row>
    <row r="28" spans="1:18" x14ac:dyDescent="0.2">
      <c r="A28" s="45" t="s">
        <v>68</v>
      </c>
      <c r="B28" s="56">
        <v>4833</v>
      </c>
      <c r="C28" s="56">
        <f t="shared" si="0"/>
        <v>-2942</v>
      </c>
      <c r="D28" s="57">
        <f t="shared" si="3"/>
        <v>-37.839228295819936</v>
      </c>
      <c r="E28" s="56">
        <f t="shared" si="1"/>
        <v>-2920</v>
      </c>
      <c r="F28" s="57">
        <f t="shared" si="2"/>
        <v>-37.662840190893846</v>
      </c>
      <c r="G28" s="72"/>
      <c r="H28" s="155">
        <v>7775</v>
      </c>
      <c r="I28" s="155">
        <v>7753</v>
      </c>
      <c r="J28" s="114"/>
      <c r="K28" s="114"/>
      <c r="L28" s="114"/>
      <c r="M28" s="114"/>
      <c r="N28" s="114" t="s">
        <v>400</v>
      </c>
      <c r="O28" s="183" t="s">
        <v>78</v>
      </c>
      <c r="P28" s="114"/>
      <c r="Q28" s="181"/>
      <c r="R28" s="181"/>
    </row>
    <row r="29" spans="1:18" x14ac:dyDescent="0.2">
      <c r="A29" s="45" t="s">
        <v>69</v>
      </c>
      <c r="B29" s="56">
        <v>49</v>
      </c>
      <c r="C29" s="56">
        <f t="shared" si="0"/>
        <v>-24</v>
      </c>
      <c r="D29" s="57">
        <f t="shared" si="3"/>
        <v>-32.87671232876712</v>
      </c>
      <c r="E29" s="56">
        <f t="shared" si="1"/>
        <v>-62</v>
      </c>
      <c r="F29" s="57">
        <f t="shared" si="2"/>
        <v>-55.85585585585585</v>
      </c>
      <c r="G29" s="72"/>
      <c r="H29" s="155">
        <v>73</v>
      </c>
      <c r="I29" s="155">
        <v>111</v>
      </c>
      <c r="J29" s="114"/>
      <c r="K29" s="114"/>
      <c r="L29" s="183"/>
      <c r="M29" s="114"/>
      <c r="N29" s="114" t="s">
        <v>401</v>
      </c>
      <c r="O29" s="183" t="s">
        <v>56</v>
      </c>
      <c r="P29" s="114"/>
    </row>
    <row r="30" spans="1:18" x14ac:dyDescent="0.2">
      <c r="A30" s="45" t="s">
        <v>70</v>
      </c>
      <c r="B30" s="56">
        <v>1020</v>
      </c>
      <c r="C30" s="56">
        <f t="shared" si="0"/>
        <v>-1136</v>
      </c>
      <c r="D30" s="57">
        <f t="shared" si="3"/>
        <v>-52.690166975881262</v>
      </c>
      <c r="E30" s="56">
        <f t="shared" si="1"/>
        <v>-2045</v>
      </c>
      <c r="F30" s="57">
        <f t="shared" si="2"/>
        <v>-66.721044045677004</v>
      </c>
      <c r="G30" s="72"/>
      <c r="H30" s="155">
        <v>2156</v>
      </c>
      <c r="I30" s="155">
        <v>3065</v>
      </c>
      <c r="J30" s="114"/>
      <c r="K30" s="114"/>
      <c r="L30" s="114"/>
      <c r="M30" s="114"/>
      <c r="N30" s="114" t="s">
        <v>401</v>
      </c>
      <c r="O30" s="183" t="s">
        <v>58</v>
      </c>
      <c r="P30" s="114"/>
    </row>
    <row r="31" spans="1:18" x14ac:dyDescent="0.2">
      <c r="A31" s="45" t="s">
        <v>71</v>
      </c>
      <c r="B31" s="56">
        <v>783</v>
      </c>
      <c r="C31" s="56">
        <f t="shared" si="0"/>
        <v>-642</v>
      </c>
      <c r="D31" s="57">
        <f t="shared" si="3"/>
        <v>-45.05263157894737</v>
      </c>
      <c r="E31" s="56">
        <f t="shared" si="1"/>
        <v>-964</v>
      </c>
      <c r="F31" s="57">
        <f t="shared" si="2"/>
        <v>-55.180309101316539</v>
      </c>
      <c r="G31" s="72"/>
      <c r="H31" s="155">
        <v>1425</v>
      </c>
      <c r="I31" s="155">
        <v>1747</v>
      </c>
      <c r="J31" s="114"/>
      <c r="K31" s="114"/>
      <c r="L31" s="183"/>
      <c r="M31" s="114"/>
      <c r="N31" s="114" t="s">
        <v>401</v>
      </c>
      <c r="O31" s="114" t="s">
        <v>72</v>
      </c>
      <c r="P31" s="114"/>
    </row>
    <row r="32" spans="1:18" x14ac:dyDescent="0.2">
      <c r="A32" s="45" t="s">
        <v>72</v>
      </c>
      <c r="B32" s="56">
        <v>1919</v>
      </c>
      <c r="C32" s="56">
        <f t="shared" si="0"/>
        <v>-1470</v>
      </c>
      <c r="D32" s="57">
        <f t="shared" si="3"/>
        <v>-43.375627028622013</v>
      </c>
      <c r="E32" s="56">
        <f t="shared" si="1"/>
        <v>-1475</v>
      </c>
      <c r="F32" s="57">
        <f t="shared" si="2"/>
        <v>-43.459045374189749</v>
      </c>
      <c r="G32" s="72"/>
      <c r="H32" s="155">
        <v>3389</v>
      </c>
      <c r="I32" s="155">
        <v>3394</v>
      </c>
      <c r="J32" s="114"/>
      <c r="K32" s="114"/>
      <c r="L32" s="183"/>
      <c r="M32" s="114"/>
      <c r="N32" s="114" t="s">
        <v>401</v>
      </c>
      <c r="O32" s="114" t="s">
        <v>73</v>
      </c>
      <c r="P32" s="114"/>
    </row>
    <row r="33" spans="1:16" x14ac:dyDescent="0.2">
      <c r="A33" s="45" t="s">
        <v>73</v>
      </c>
      <c r="B33" s="56">
        <v>831</v>
      </c>
      <c r="C33" s="56">
        <f t="shared" si="0"/>
        <v>-736</v>
      </c>
      <c r="D33" s="57">
        <f t="shared" si="3"/>
        <v>-46.968730057434591</v>
      </c>
      <c r="E33" s="56">
        <f t="shared" si="1"/>
        <v>-1352</v>
      </c>
      <c r="F33" s="57">
        <f t="shared" si="2"/>
        <v>-61.933119560238204</v>
      </c>
      <c r="G33" s="72"/>
      <c r="H33" s="155">
        <v>1567</v>
      </c>
      <c r="I33" s="155">
        <v>2183</v>
      </c>
      <c r="J33" s="114"/>
      <c r="K33" s="114"/>
      <c r="L33" s="183"/>
      <c r="M33" s="114"/>
      <c r="N33" s="114" t="s">
        <v>402</v>
      </c>
      <c r="O33" s="114" t="s">
        <v>53</v>
      </c>
      <c r="P33" s="114"/>
    </row>
    <row r="34" spans="1:16" x14ac:dyDescent="0.2">
      <c r="A34" s="45" t="s">
        <v>74</v>
      </c>
      <c r="B34" s="56">
        <v>484</v>
      </c>
      <c r="C34" s="56">
        <f t="shared" si="0"/>
        <v>-455</v>
      </c>
      <c r="D34" s="57">
        <f t="shared" si="3"/>
        <v>-48.455804046858361</v>
      </c>
      <c r="E34" s="56">
        <f t="shared" si="1"/>
        <v>-585</v>
      </c>
      <c r="F34" s="57">
        <f t="shared" si="2"/>
        <v>-54.724041159962574</v>
      </c>
      <c r="G34" s="72"/>
      <c r="H34" s="155">
        <v>939</v>
      </c>
      <c r="I34" s="155">
        <v>1069</v>
      </c>
      <c r="J34" s="114"/>
      <c r="K34" s="114"/>
      <c r="L34" s="183"/>
      <c r="M34" s="114"/>
      <c r="N34" s="114" t="s">
        <v>402</v>
      </c>
      <c r="O34" s="114" t="s">
        <v>55</v>
      </c>
      <c r="P34" s="114"/>
    </row>
    <row r="35" spans="1:16" x14ac:dyDescent="0.2">
      <c r="A35" s="45" t="s">
        <v>75</v>
      </c>
      <c r="B35" s="56">
        <v>103</v>
      </c>
      <c r="C35" s="56">
        <f t="shared" si="0"/>
        <v>-120</v>
      </c>
      <c r="D35" s="57">
        <f t="shared" si="3"/>
        <v>-53.811659192825111</v>
      </c>
      <c r="E35" s="56">
        <f t="shared" si="1"/>
        <v>-180</v>
      </c>
      <c r="F35" s="57">
        <f t="shared" si="2"/>
        <v>-63.60424028268551</v>
      </c>
      <c r="G35" s="72"/>
      <c r="H35" s="155">
        <v>223</v>
      </c>
      <c r="I35" s="155">
        <v>283</v>
      </c>
      <c r="J35" s="114"/>
      <c r="K35" s="114"/>
      <c r="L35" s="183"/>
      <c r="M35" s="114"/>
      <c r="N35" s="114" t="s">
        <v>402</v>
      </c>
      <c r="O35" s="114" t="s">
        <v>61</v>
      </c>
      <c r="P35" s="114"/>
    </row>
    <row r="36" spans="1:16" x14ac:dyDescent="0.2">
      <c r="A36" s="45" t="s">
        <v>76</v>
      </c>
      <c r="B36" s="56">
        <v>46</v>
      </c>
      <c r="C36" s="56">
        <f t="shared" si="0"/>
        <v>-74</v>
      </c>
      <c r="D36" s="57">
        <f t="shared" si="3"/>
        <v>-61.666666666666671</v>
      </c>
      <c r="E36" s="56">
        <f t="shared" si="1"/>
        <v>-70</v>
      </c>
      <c r="F36" s="57">
        <f t="shared" si="2"/>
        <v>-60.344827586206897</v>
      </c>
      <c r="G36" s="72"/>
      <c r="H36" s="155">
        <v>120</v>
      </c>
      <c r="I36" s="155">
        <v>116</v>
      </c>
      <c r="J36" s="114"/>
      <c r="K36" s="114"/>
      <c r="L36" s="183"/>
      <c r="M36" s="114"/>
      <c r="N36" s="114" t="s">
        <v>402</v>
      </c>
      <c r="O36" s="114" t="s">
        <v>64</v>
      </c>
      <c r="P36" s="114"/>
    </row>
    <row r="37" spans="1:16" x14ac:dyDescent="0.2">
      <c r="A37" s="45" t="s">
        <v>77</v>
      </c>
      <c r="B37" s="56">
        <v>263</v>
      </c>
      <c r="C37" s="56">
        <f t="shared" si="0"/>
        <v>-175</v>
      </c>
      <c r="D37" s="57">
        <f t="shared" si="3"/>
        <v>-39.954337899543383</v>
      </c>
      <c r="E37" s="56">
        <f t="shared" si="1"/>
        <v>-144</v>
      </c>
      <c r="F37" s="57">
        <f t="shared" si="2"/>
        <v>-35.380835380835379</v>
      </c>
      <c r="G37" s="72"/>
      <c r="H37" s="155">
        <v>438</v>
      </c>
      <c r="I37" s="155">
        <v>407</v>
      </c>
      <c r="J37" s="114"/>
      <c r="K37" s="114"/>
      <c r="L37" s="183"/>
      <c r="M37" s="114"/>
      <c r="N37" s="114" t="s">
        <v>402</v>
      </c>
      <c r="O37" s="114" t="s">
        <v>63</v>
      </c>
      <c r="P37" s="114"/>
    </row>
    <row r="38" spans="1:16" x14ac:dyDescent="0.2">
      <c r="A38" s="45" t="s">
        <v>78</v>
      </c>
      <c r="B38" s="56">
        <v>1886</v>
      </c>
      <c r="C38" s="56">
        <f t="shared" si="0"/>
        <v>-1527</v>
      </c>
      <c r="D38" s="57">
        <f t="shared" ref="D38:D42" si="4">C38/H38*100</f>
        <v>-44.740697333723993</v>
      </c>
      <c r="E38" s="56">
        <f t="shared" si="1"/>
        <v>-2518</v>
      </c>
      <c r="F38" s="57">
        <f t="shared" si="2"/>
        <v>-57.175295186194361</v>
      </c>
      <c r="G38" s="72"/>
      <c r="H38" s="155">
        <v>3413</v>
      </c>
      <c r="I38" s="155">
        <v>4404</v>
      </c>
      <c r="J38" s="114"/>
      <c r="K38" s="114"/>
      <c r="L38" s="114"/>
      <c r="M38" s="114"/>
      <c r="N38" s="114" t="s">
        <v>402</v>
      </c>
      <c r="O38" s="114" t="s">
        <v>65</v>
      </c>
      <c r="P38" s="114"/>
    </row>
    <row r="39" spans="1:16" x14ac:dyDescent="0.2">
      <c r="A39" s="61" t="s">
        <v>35</v>
      </c>
      <c r="B39" s="62">
        <v>34791</v>
      </c>
      <c r="C39" s="62">
        <f t="shared" si="0"/>
        <v>-34020</v>
      </c>
      <c r="D39" s="63">
        <f t="shared" si="4"/>
        <v>-49.439769804246417</v>
      </c>
      <c r="E39" s="62">
        <f t="shared" si="1"/>
        <v>-42231</v>
      </c>
      <c r="F39" s="63">
        <f>E39/I39*100</f>
        <v>-54.829788891485556</v>
      </c>
      <c r="G39" s="72"/>
      <c r="H39" s="155">
        <v>68811</v>
      </c>
      <c r="I39" s="155">
        <v>77022</v>
      </c>
      <c r="J39" s="114"/>
      <c r="K39" s="114"/>
      <c r="L39" s="114"/>
      <c r="M39" s="114"/>
      <c r="N39" s="114" t="s">
        <v>402</v>
      </c>
      <c r="O39" s="114" t="s">
        <v>77</v>
      </c>
      <c r="P39" s="114"/>
    </row>
    <row r="40" spans="1:16" x14ac:dyDescent="0.2">
      <c r="A40" s="60" t="s">
        <v>376</v>
      </c>
      <c r="B40" s="73">
        <v>153642</v>
      </c>
      <c r="C40" s="73">
        <f t="shared" si="0"/>
        <v>-191261</v>
      </c>
      <c r="D40" s="80">
        <f>C40/H40*100</f>
        <v>-55.453562305923697</v>
      </c>
      <c r="E40" s="73">
        <f t="shared" si="1"/>
        <v>-286835</v>
      </c>
      <c r="F40" s="80">
        <f>E40/I40*100</f>
        <v>-65.119177618808692</v>
      </c>
      <c r="G40" s="72"/>
      <c r="H40" s="155">
        <v>344903</v>
      </c>
      <c r="I40" s="155">
        <v>440477</v>
      </c>
      <c r="J40" s="114"/>
      <c r="K40" s="114"/>
      <c r="L40" s="114"/>
      <c r="M40" s="114"/>
      <c r="N40" s="114"/>
      <c r="O40" s="114"/>
      <c r="P40" s="114"/>
    </row>
    <row r="41" spans="1:16" s="60" customFormat="1" x14ac:dyDescent="0.2">
      <c r="A41" s="60" t="s">
        <v>309</v>
      </c>
      <c r="B41" s="73">
        <v>216228</v>
      </c>
      <c r="C41" s="73">
        <f t="shared" si="0"/>
        <v>-245903</v>
      </c>
      <c r="D41" s="80">
        <f>C41/H41*100</f>
        <v>-53.210669701881066</v>
      </c>
      <c r="E41" s="73">
        <f t="shared" si="1"/>
        <v>-359227</v>
      </c>
      <c r="F41" s="80">
        <f>E41/I41*100</f>
        <v>-62.424863803425112</v>
      </c>
      <c r="G41" s="184"/>
      <c r="H41" s="155">
        <v>462131</v>
      </c>
      <c r="I41" s="155">
        <v>575455</v>
      </c>
      <c r="J41" s="155"/>
      <c r="K41" s="114"/>
      <c r="L41" s="114"/>
      <c r="M41" s="114"/>
      <c r="N41" s="114"/>
      <c r="O41" s="114"/>
      <c r="P41" s="114"/>
    </row>
    <row r="42" spans="1:16" ht="13.5" thickBot="1" x14ac:dyDescent="0.25">
      <c r="A42" s="64" t="s">
        <v>36</v>
      </c>
      <c r="B42" s="65">
        <v>365625</v>
      </c>
      <c r="C42" s="65">
        <f t="shared" si="0"/>
        <v>-306988</v>
      </c>
      <c r="D42" s="66">
        <f t="shared" si="4"/>
        <v>-45.641104171343699</v>
      </c>
      <c r="E42" s="65">
        <f t="shared" si="1"/>
        <v>-513285</v>
      </c>
      <c r="F42" s="66">
        <f t="shared" si="2"/>
        <v>-58.400177492576034</v>
      </c>
      <c r="G42" s="72"/>
      <c r="H42" s="155">
        <v>672613</v>
      </c>
      <c r="I42" s="155">
        <v>878910</v>
      </c>
      <c r="J42" s="155"/>
      <c r="K42" s="114"/>
      <c r="L42" s="114"/>
      <c r="M42" s="114"/>
      <c r="N42" s="117"/>
      <c r="O42" s="114"/>
      <c r="P42" s="114"/>
    </row>
    <row r="43" spans="1:16" x14ac:dyDescent="0.2">
      <c r="A43" s="77" t="s">
        <v>373</v>
      </c>
      <c r="H43" s="114"/>
      <c r="I43" s="114"/>
      <c r="J43" s="114"/>
      <c r="K43" s="117"/>
      <c r="L43" s="114"/>
      <c r="M43" s="114"/>
      <c r="N43" s="114"/>
      <c r="O43" s="114"/>
      <c r="P43" s="114"/>
    </row>
    <row r="44" spans="1:16" x14ac:dyDescent="0.2">
      <c r="H44" s="114"/>
      <c r="I44" s="114"/>
      <c r="J44" s="114"/>
      <c r="K44" s="114"/>
      <c r="L44" s="114"/>
      <c r="M44" s="114"/>
      <c r="N44" s="114"/>
      <c r="O44" s="114"/>
      <c r="P44" s="114"/>
    </row>
    <row r="45" spans="1:16" x14ac:dyDescent="0.2">
      <c r="B45" s="58"/>
      <c r="H45" s="117"/>
      <c r="I45" s="114"/>
      <c r="J45" s="114"/>
      <c r="K45" s="114"/>
      <c r="L45" s="114"/>
      <c r="M45" s="114"/>
      <c r="N45" s="114"/>
      <c r="O45" s="114"/>
      <c r="P45" s="114"/>
    </row>
    <row r="46" spans="1:16" x14ac:dyDescent="0.2">
      <c r="A46" s="60"/>
      <c r="B46" s="58"/>
      <c r="H46" s="114"/>
      <c r="I46" s="114"/>
      <c r="J46" s="114"/>
      <c r="K46" s="114"/>
      <c r="L46" s="114"/>
      <c r="M46" s="114"/>
      <c r="N46" s="114"/>
      <c r="O46" s="114"/>
      <c r="P46" s="114"/>
    </row>
    <row r="47" spans="1:16" x14ac:dyDescent="0.2">
      <c r="A47" s="60"/>
      <c r="B47" s="58"/>
      <c r="C47" s="58"/>
      <c r="D47" s="58"/>
      <c r="H47" s="114"/>
      <c r="I47" s="114"/>
      <c r="J47" s="114"/>
      <c r="K47" s="114"/>
      <c r="L47" s="114"/>
      <c r="M47" s="114"/>
      <c r="N47" s="114"/>
      <c r="O47" s="114"/>
      <c r="P47" s="114"/>
    </row>
    <row r="48" spans="1:16" x14ac:dyDescent="0.2">
      <c r="A48" s="60"/>
      <c r="H48" s="114"/>
      <c r="I48" s="117"/>
      <c r="J48" s="114"/>
      <c r="K48" s="117"/>
      <c r="L48" s="114"/>
      <c r="M48" s="114"/>
      <c r="N48" s="114"/>
      <c r="O48" s="114"/>
      <c r="P48" s="114"/>
    </row>
    <row r="49" spans="1:16" x14ac:dyDescent="0.2">
      <c r="A49" s="60"/>
      <c r="H49" s="114"/>
      <c r="I49" s="117"/>
      <c r="J49" s="114"/>
      <c r="K49" s="114"/>
      <c r="L49" s="114"/>
      <c r="M49" s="114"/>
      <c r="N49" s="114"/>
      <c r="O49" s="114"/>
      <c r="P49" s="114"/>
    </row>
    <row r="50" spans="1:16" x14ac:dyDescent="0.2">
      <c r="A50" s="60"/>
      <c r="H50" s="114"/>
      <c r="I50" s="114"/>
      <c r="J50" s="114"/>
      <c r="K50" s="114"/>
      <c r="L50" s="114"/>
      <c r="M50" s="114"/>
      <c r="N50" s="114"/>
      <c r="O50" s="114"/>
      <c r="P50" s="114"/>
    </row>
    <row r="51" spans="1:16" x14ac:dyDescent="0.2">
      <c r="A51" s="60"/>
      <c r="B51" s="58"/>
      <c r="H51" s="114"/>
      <c r="I51" s="114"/>
      <c r="J51" s="114"/>
      <c r="K51" s="114"/>
      <c r="L51" s="114"/>
      <c r="M51" s="114"/>
      <c r="N51" s="114"/>
      <c r="O51" s="114"/>
      <c r="P51" s="114"/>
    </row>
    <row r="52" spans="1:16" x14ac:dyDescent="0.2">
      <c r="B52" s="58"/>
      <c r="C52" s="58"/>
      <c r="D52" s="58"/>
    </row>
    <row r="53" spans="1:16" x14ac:dyDescent="0.2">
      <c r="C53" s="58"/>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76"/>
  <sheetViews>
    <sheetView zoomScaleNormal="100" workbookViewId="0">
      <selection activeCell="A3" sqref="A3"/>
    </sheetView>
  </sheetViews>
  <sheetFormatPr baseColWidth="10" defaultColWidth="12.83203125" defaultRowHeight="12.75" x14ac:dyDescent="0.2"/>
  <cols>
    <col min="1" max="1" width="67.33203125" style="45" customWidth="1"/>
    <col min="2" max="8" width="12.83203125" style="45"/>
    <col min="9" max="10" width="12.83203125" style="114"/>
    <col min="11" max="16384" width="12.83203125" style="45"/>
  </cols>
  <sheetData>
    <row r="1" spans="1:15" x14ac:dyDescent="0.2">
      <c r="A1" s="47" t="s">
        <v>34</v>
      </c>
      <c r="C1" s="47" t="s">
        <v>91</v>
      </c>
      <c r="E1" s="47" t="s">
        <v>47</v>
      </c>
    </row>
    <row r="2" spans="1:15" x14ac:dyDescent="0.2">
      <c r="A2" s="47"/>
    </row>
    <row r="3" spans="1:15" x14ac:dyDescent="0.2">
      <c r="A3" s="23" t="s">
        <v>457</v>
      </c>
      <c r="B3" s="23"/>
      <c r="C3" s="23"/>
      <c r="D3" s="23"/>
      <c r="E3" s="23"/>
      <c r="F3" s="23"/>
      <c r="G3" s="23"/>
    </row>
    <row r="4" spans="1:15" x14ac:dyDescent="0.2">
      <c r="A4" s="47"/>
    </row>
    <row r="5" spans="1:15" x14ac:dyDescent="0.2">
      <c r="A5" s="49" t="str">
        <f>Índex!B70</f>
        <v>Taula C2</v>
      </c>
      <c r="B5" s="49" t="str">
        <f>Índex!A8</f>
        <v>2n trimestre 2020</v>
      </c>
      <c r="C5" s="49"/>
    </row>
    <row r="6" spans="1:15" ht="13.5" thickBot="1" x14ac:dyDescent="0.25">
      <c r="A6" s="68" t="str">
        <f>Índex!C70</f>
        <v>Contractació registrada per sexe, edat, sectors econòmics, nivell formatiu i ocupacions. Baix Llobregat</v>
      </c>
      <c r="B6" s="64"/>
      <c r="C6" s="64"/>
      <c r="D6" s="64"/>
      <c r="E6" s="64"/>
      <c r="F6" s="64"/>
      <c r="G6" s="64"/>
      <c r="I6" s="114" t="s">
        <v>46</v>
      </c>
    </row>
    <row r="7" spans="1:15" x14ac:dyDescent="0.2">
      <c r="A7" s="203"/>
      <c r="B7" s="201" t="s">
        <v>37</v>
      </c>
      <c r="C7" s="205" t="s">
        <v>213</v>
      </c>
      <c r="D7" s="206" t="s">
        <v>39</v>
      </c>
      <c r="E7" s="206"/>
      <c r="F7" s="206" t="s">
        <v>40</v>
      </c>
      <c r="G7" s="206"/>
      <c r="I7" s="114" t="s">
        <v>42</v>
      </c>
      <c r="J7" s="114" t="s">
        <v>44</v>
      </c>
    </row>
    <row r="8" spans="1:15" x14ac:dyDescent="0.2">
      <c r="A8" s="229"/>
      <c r="B8" s="216"/>
      <c r="C8" s="221"/>
      <c r="D8" s="142" t="s">
        <v>37</v>
      </c>
      <c r="E8" s="142" t="s">
        <v>38</v>
      </c>
      <c r="F8" s="142" t="s">
        <v>37</v>
      </c>
      <c r="G8" s="142" t="s">
        <v>38</v>
      </c>
      <c r="I8" s="115" t="s">
        <v>43</v>
      </c>
      <c r="J8" s="115" t="s">
        <v>45</v>
      </c>
      <c r="L8" s="58"/>
    </row>
    <row r="9" spans="1:15" x14ac:dyDescent="0.2">
      <c r="A9" s="61" t="s">
        <v>214</v>
      </c>
      <c r="B9" s="185"/>
      <c r="C9" s="185"/>
      <c r="D9" s="185"/>
      <c r="E9" s="186"/>
      <c r="F9" s="185"/>
      <c r="G9" s="186"/>
      <c r="L9" s="58"/>
      <c r="M9" s="58"/>
    </row>
    <row r="10" spans="1:15" x14ac:dyDescent="0.2">
      <c r="A10" s="45" t="s">
        <v>129</v>
      </c>
      <c r="B10" s="56">
        <v>20000</v>
      </c>
      <c r="C10" s="57">
        <f>B10/TaulaC1!$B$39*100</f>
        <v>57.486131470782674</v>
      </c>
      <c r="D10" s="56">
        <f>B10-I10</f>
        <v>-17296</v>
      </c>
      <c r="E10" s="57">
        <f>D10/I10*100</f>
        <v>-46.374946374946376</v>
      </c>
      <c r="F10" s="56">
        <f t="shared" ref="F10:F49" si="0">B10-J10</f>
        <v>-22761</v>
      </c>
      <c r="G10" s="57">
        <f>F10/J10*100</f>
        <v>-53.228409064334329</v>
      </c>
      <c r="I10" s="117">
        <v>37296</v>
      </c>
      <c r="J10" s="117">
        <v>42761</v>
      </c>
      <c r="K10" s="58"/>
      <c r="L10" s="58"/>
      <c r="M10" s="58"/>
    </row>
    <row r="11" spans="1:15" x14ac:dyDescent="0.2">
      <c r="A11" s="45" t="s">
        <v>128</v>
      </c>
      <c r="B11" s="56">
        <v>14791</v>
      </c>
      <c r="C11" s="57">
        <f>B11/TaulaC1!$B$39*100</f>
        <v>42.513868529217326</v>
      </c>
      <c r="D11" s="56">
        <f t="shared" ref="D11:D49" si="1">B11-I11</f>
        <v>-16724</v>
      </c>
      <c r="E11" s="57">
        <f>D11/I11*100</f>
        <v>-53.066793590353797</v>
      </c>
      <c r="F11" s="56">
        <f t="shared" si="0"/>
        <v>-19470</v>
      </c>
      <c r="G11" s="57">
        <f>F11/J11*100</f>
        <v>-56.828463851025944</v>
      </c>
      <c r="I11" s="117">
        <v>31515</v>
      </c>
      <c r="J11" s="117">
        <v>34261</v>
      </c>
      <c r="K11" s="58"/>
      <c r="L11" s="58"/>
      <c r="M11" s="58"/>
    </row>
    <row r="12" spans="1:15" x14ac:dyDescent="0.2">
      <c r="A12" s="61" t="s">
        <v>215</v>
      </c>
      <c r="B12" s="185"/>
      <c r="C12" s="186"/>
      <c r="D12" s="185"/>
      <c r="E12" s="186"/>
      <c r="F12" s="185"/>
      <c r="G12" s="186"/>
      <c r="I12" s="117"/>
      <c r="J12" s="117"/>
      <c r="K12" s="58"/>
      <c r="L12" s="58"/>
      <c r="M12" s="58"/>
    </row>
    <row r="13" spans="1:15" x14ac:dyDescent="0.2">
      <c r="A13" s="45" t="s">
        <v>134</v>
      </c>
      <c r="B13" s="56">
        <v>8753</v>
      </c>
      <c r="C13" s="57">
        <f>B13/TaulaC1!$B$39*100</f>
        <v>25.158805438188036</v>
      </c>
      <c r="D13" s="56">
        <f>B13-I13</f>
        <v>-7788</v>
      </c>
      <c r="E13" s="57">
        <f t="shared" ref="E13:E18" si="2">D13/I13*100</f>
        <v>-47.08300586421619</v>
      </c>
      <c r="F13" s="56">
        <f t="shared" si="0"/>
        <v>-11702</v>
      </c>
      <c r="G13" s="57">
        <f t="shared" ref="G13:G49" si="3">F13/J13*100</f>
        <v>-57.208506477633833</v>
      </c>
      <c r="I13" s="117">
        <v>16541</v>
      </c>
      <c r="J13" s="114">
        <v>20455</v>
      </c>
      <c r="K13" s="58"/>
      <c r="L13" s="58"/>
      <c r="M13" s="58"/>
      <c r="N13" s="58"/>
      <c r="O13" s="58"/>
    </row>
    <row r="14" spans="1:15" x14ac:dyDescent="0.2">
      <c r="A14" s="45" t="s">
        <v>135</v>
      </c>
      <c r="B14" s="56">
        <v>9992</v>
      </c>
      <c r="C14" s="57">
        <f>B14/TaulaC1!$B$39*100</f>
        <v>28.720071282803023</v>
      </c>
      <c r="D14" s="56">
        <f>B14-I14</f>
        <v>-9370</v>
      </c>
      <c r="E14" s="57">
        <f t="shared" si="2"/>
        <v>-48.393760975105877</v>
      </c>
      <c r="F14" s="56">
        <f t="shared" si="0"/>
        <v>-11165</v>
      </c>
      <c r="G14" s="57">
        <f t="shared" si="3"/>
        <v>-52.772132154842367</v>
      </c>
      <c r="I14" s="117">
        <v>19362</v>
      </c>
      <c r="J14" s="114">
        <v>21157</v>
      </c>
      <c r="K14" s="58"/>
      <c r="L14" s="58"/>
      <c r="M14" s="58"/>
      <c r="N14" s="58"/>
      <c r="O14" s="58"/>
    </row>
    <row r="15" spans="1:15" x14ac:dyDescent="0.2">
      <c r="A15" s="45" t="s">
        <v>136</v>
      </c>
      <c r="B15" s="56">
        <v>8378</v>
      </c>
      <c r="C15" s="57">
        <f>B15/TaulaC1!$B$39*100</f>
        <v>24.080940473110861</v>
      </c>
      <c r="D15" s="56">
        <f>B15-I15</f>
        <v>-8473</v>
      </c>
      <c r="E15" s="57">
        <f t="shared" si="2"/>
        <v>-50.281882380867607</v>
      </c>
      <c r="F15" s="56">
        <f t="shared" si="0"/>
        <v>-10289</v>
      </c>
      <c r="G15" s="57">
        <f t="shared" si="3"/>
        <v>-55.118658595382229</v>
      </c>
      <c r="I15" s="117">
        <v>16851</v>
      </c>
      <c r="J15" s="114">
        <v>18667</v>
      </c>
      <c r="N15" s="58"/>
    </row>
    <row r="16" spans="1:15" x14ac:dyDescent="0.2">
      <c r="A16" s="45" t="s">
        <v>137</v>
      </c>
      <c r="B16" s="56">
        <v>5853</v>
      </c>
      <c r="C16" s="57">
        <f>B16/TaulaC1!$B$39*100</f>
        <v>16.823316374924548</v>
      </c>
      <c r="D16" s="56">
        <f>B16-I16</f>
        <v>-6291</v>
      </c>
      <c r="E16" s="57">
        <f t="shared" si="2"/>
        <v>-51.803359683794469</v>
      </c>
      <c r="F16" s="56">
        <f t="shared" si="0"/>
        <v>-6793</v>
      </c>
      <c r="G16" s="57">
        <f t="shared" si="3"/>
        <v>-53.716590226158466</v>
      </c>
      <c r="I16" s="117">
        <v>12144</v>
      </c>
      <c r="J16" s="114">
        <v>12646</v>
      </c>
      <c r="N16" s="58"/>
    </row>
    <row r="17" spans="1:14" x14ac:dyDescent="0.2">
      <c r="A17" s="45" t="s">
        <v>138</v>
      </c>
      <c r="B17" s="56">
        <v>1763</v>
      </c>
      <c r="C17" s="57">
        <f>B17/TaulaC1!$B$39*100</f>
        <v>5.0674024891494929</v>
      </c>
      <c r="D17" s="56">
        <f>B17-I17</f>
        <v>-1976</v>
      </c>
      <c r="E17" s="57">
        <f t="shared" si="2"/>
        <v>-52.848355175180529</v>
      </c>
      <c r="F17" s="56">
        <f t="shared" si="0"/>
        <v>-2204</v>
      </c>
      <c r="G17" s="57">
        <f t="shared" si="3"/>
        <v>-55.558356440635237</v>
      </c>
      <c r="I17" s="117">
        <v>3739</v>
      </c>
      <c r="J17" s="114">
        <v>3967</v>
      </c>
      <c r="M17" s="58"/>
      <c r="N17" s="58"/>
    </row>
    <row r="18" spans="1:14" x14ac:dyDescent="0.2">
      <c r="A18" s="45" t="s">
        <v>216</v>
      </c>
      <c r="B18" s="56">
        <v>52</v>
      </c>
      <c r="C18" s="57">
        <f>B18/TaulaC1!$B$39*100</f>
        <v>0.14946394182403497</v>
      </c>
      <c r="D18" s="56">
        <f t="shared" si="1"/>
        <v>-122</v>
      </c>
      <c r="E18" s="57">
        <f t="shared" si="2"/>
        <v>-70.114942528735639</v>
      </c>
      <c r="F18" s="56">
        <f t="shared" si="0"/>
        <v>-78</v>
      </c>
      <c r="G18" s="57">
        <f t="shared" si="3"/>
        <v>-60</v>
      </c>
      <c r="H18" s="58"/>
      <c r="I18" s="117">
        <v>174</v>
      </c>
      <c r="J18" s="114">
        <v>130</v>
      </c>
      <c r="K18" s="58"/>
      <c r="L18" s="58"/>
      <c r="M18" s="58"/>
      <c r="N18" s="58"/>
    </row>
    <row r="19" spans="1:14" x14ac:dyDescent="0.2">
      <c r="A19" s="61" t="s">
        <v>217</v>
      </c>
      <c r="B19" s="185"/>
      <c r="C19" s="186"/>
      <c r="D19" s="185"/>
      <c r="E19" s="186"/>
      <c r="F19" s="185"/>
      <c r="G19" s="186"/>
      <c r="I19" s="117"/>
      <c r="J19" s="117"/>
      <c r="L19" s="58"/>
      <c r="M19" s="58"/>
    </row>
    <row r="20" spans="1:14" x14ac:dyDescent="0.2">
      <c r="A20" s="45" t="s">
        <v>83</v>
      </c>
      <c r="B20" s="56">
        <v>242</v>
      </c>
      <c r="C20" s="57">
        <f>B20/TaulaC1!$B$39*100</f>
        <v>0.69558219079647032</v>
      </c>
      <c r="D20" s="56">
        <f t="shared" si="1"/>
        <v>40</v>
      </c>
      <c r="E20" s="57">
        <f t="shared" ref="E20:E27" si="4">D20/I20*100</f>
        <v>19.801980198019802</v>
      </c>
      <c r="F20" s="56">
        <f t="shared" si="0"/>
        <v>53</v>
      </c>
      <c r="G20" s="57">
        <f t="shared" si="3"/>
        <v>28.042328042328041</v>
      </c>
      <c r="I20" s="117">
        <v>202</v>
      </c>
      <c r="J20" s="117">
        <v>189</v>
      </c>
    </row>
    <row r="21" spans="1:14" x14ac:dyDescent="0.2">
      <c r="A21" s="45" t="s">
        <v>84</v>
      </c>
      <c r="B21" s="56">
        <v>6606</v>
      </c>
      <c r="C21" s="57">
        <f>B21/TaulaC1!$B$39*100</f>
        <v>18.987669224799518</v>
      </c>
      <c r="D21" s="56">
        <f t="shared" si="1"/>
        <v>-6946</v>
      </c>
      <c r="E21" s="57">
        <f t="shared" si="4"/>
        <v>-51.254427390791022</v>
      </c>
      <c r="F21" s="56">
        <f t="shared" si="0"/>
        <v>-8630</v>
      </c>
      <c r="G21" s="57">
        <f t="shared" si="3"/>
        <v>-56.642163297453394</v>
      </c>
      <c r="I21" s="117">
        <v>13552</v>
      </c>
      <c r="J21" s="117">
        <v>15236</v>
      </c>
      <c r="L21" s="58"/>
      <c r="N21" s="58"/>
    </row>
    <row r="22" spans="1:14" x14ac:dyDescent="0.2">
      <c r="A22" s="45" t="s">
        <v>85</v>
      </c>
      <c r="B22" s="56">
        <v>2440</v>
      </c>
      <c r="C22" s="57">
        <f>B22/TaulaC1!$B$39*100</f>
        <v>7.0133080394354872</v>
      </c>
      <c r="D22" s="56">
        <f t="shared" si="1"/>
        <v>-1458</v>
      </c>
      <c r="E22" s="57">
        <f t="shared" si="4"/>
        <v>-37.403796818881482</v>
      </c>
      <c r="F22" s="56">
        <f t="shared" si="0"/>
        <v>-1662</v>
      </c>
      <c r="G22" s="57">
        <f t="shared" si="3"/>
        <v>-40.516821062896149</v>
      </c>
      <c r="I22" s="117">
        <v>3898</v>
      </c>
      <c r="J22" s="117">
        <v>4102</v>
      </c>
    </row>
    <row r="23" spans="1:14" x14ac:dyDescent="0.2">
      <c r="A23" s="45" t="s">
        <v>86</v>
      </c>
      <c r="B23" s="56">
        <v>6251</v>
      </c>
      <c r="C23" s="57">
        <f>B23/TaulaC1!$B$39*100</f>
        <v>17.967290391193124</v>
      </c>
      <c r="D23" s="56">
        <f t="shared" si="1"/>
        <v>-7285</v>
      </c>
      <c r="E23" s="57">
        <f t="shared" si="4"/>
        <v>-53.819444444444443</v>
      </c>
      <c r="F23" s="56">
        <f t="shared" si="0"/>
        <v>-9944</v>
      </c>
      <c r="G23" s="57">
        <f t="shared" si="3"/>
        <v>-61.401667181228767</v>
      </c>
      <c r="I23" s="117">
        <v>13536</v>
      </c>
      <c r="J23" s="117">
        <v>16195</v>
      </c>
    </row>
    <row r="24" spans="1:14" x14ac:dyDescent="0.2">
      <c r="A24" s="45" t="s">
        <v>87</v>
      </c>
      <c r="B24" s="56">
        <v>5189</v>
      </c>
      <c r="C24" s="57">
        <f>B24/TaulaC1!$B$39*100</f>
        <v>14.914776810094565</v>
      </c>
      <c r="D24" s="56">
        <f t="shared" si="1"/>
        <v>-3175</v>
      </c>
      <c r="E24" s="57">
        <f t="shared" si="4"/>
        <v>-37.960306073648972</v>
      </c>
      <c r="F24" s="56">
        <f t="shared" si="0"/>
        <v>-3346</v>
      </c>
      <c r="G24" s="57">
        <f t="shared" si="3"/>
        <v>-39.203280609256005</v>
      </c>
      <c r="I24" s="117">
        <v>8364</v>
      </c>
      <c r="J24" s="117">
        <v>8535</v>
      </c>
      <c r="L24" s="58"/>
    </row>
    <row r="25" spans="1:14" x14ac:dyDescent="0.2">
      <c r="A25" s="45" t="s">
        <v>88</v>
      </c>
      <c r="B25" s="56">
        <v>7302</v>
      </c>
      <c r="C25" s="57">
        <f>B25/TaulaC1!$B$39*100</f>
        <v>20.988186599982754</v>
      </c>
      <c r="D25" s="56">
        <f t="shared" si="1"/>
        <v>-7676</v>
      </c>
      <c r="E25" s="57">
        <f t="shared" si="4"/>
        <v>-51.248497796768589</v>
      </c>
      <c r="F25" s="56">
        <f t="shared" si="0"/>
        <v>-11706</v>
      </c>
      <c r="G25" s="57">
        <f t="shared" si="3"/>
        <v>-61.584595959595958</v>
      </c>
      <c r="I25" s="117">
        <v>14978</v>
      </c>
      <c r="J25" s="117">
        <v>19008</v>
      </c>
    </row>
    <row r="26" spans="1:14" x14ac:dyDescent="0.2">
      <c r="A26" s="45" t="s">
        <v>89</v>
      </c>
      <c r="B26" s="56">
        <v>485</v>
      </c>
      <c r="C26" s="57">
        <f>B26/TaulaC1!$B$39*100</f>
        <v>1.3940386881664797</v>
      </c>
      <c r="D26" s="56">
        <f t="shared" si="1"/>
        <v>-4011</v>
      </c>
      <c r="E26" s="57">
        <f t="shared" si="4"/>
        <v>-89.212633451957288</v>
      </c>
      <c r="F26" s="56">
        <f t="shared" si="0"/>
        <v>-3922</v>
      </c>
      <c r="G26" s="57">
        <f t="shared" si="3"/>
        <v>-88.994781030179254</v>
      </c>
      <c r="I26" s="117">
        <v>4496</v>
      </c>
      <c r="J26" s="117">
        <v>4407</v>
      </c>
      <c r="K26" s="58"/>
      <c r="L26" s="58"/>
    </row>
    <row r="27" spans="1:14" x14ac:dyDescent="0.2">
      <c r="A27" s="45" t="s">
        <v>90</v>
      </c>
      <c r="B27" s="56">
        <v>6276</v>
      </c>
      <c r="C27" s="57">
        <f>B27/TaulaC1!$B$39*100</f>
        <v>18.039148055531605</v>
      </c>
      <c r="D27" s="56">
        <f t="shared" si="1"/>
        <v>-3509</v>
      </c>
      <c r="E27" s="57">
        <f t="shared" si="4"/>
        <v>-35.861011752682678</v>
      </c>
      <c r="F27" s="56">
        <f t="shared" si="0"/>
        <v>-3074</v>
      </c>
      <c r="G27" s="57">
        <f>F27/J27*100</f>
        <v>-32.877005347593588</v>
      </c>
      <c r="I27" s="117">
        <v>9785</v>
      </c>
      <c r="J27" s="117">
        <v>9350</v>
      </c>
      <c r="K27" s="58"/>
      <c r="L27" s="58"/>
    </row>
    <row r="28" spans="1:14" x14ac:dyDescent="0.2">
      <c r="A28" s="61" t="s">
        <v>218</v>
      </c>
      <c r="B28" s="185"/>
      <c r="C28" s="186"/>
      <c r="D28" s="185"/>
      <c r="E28" s="186"/>
      <c r="F28" s="185"/>
      <c r="G28" s="186"/>
      <c r="I28" s="117"/>
      <c r="J28" s="187"/>
    </row>
    <row r="29" spans="1:14" x14ac:dyDescent="0.2">
      <c r="A29" s="45" t="s">
        <v>165</v>
      </c>
      <c r="B29" s="188">
        <v>427</v>
      </c>
      <c r="C29" s="57">
        <f>B29/TaulaC1!$B$39*100</f>
        <v>1.2273289069012101</v>
      </c>
      <c r="D29" s="56">
        <f t="shared" ref="D29:D37" si="5">B29-I29</f>
        <v>-609</v>
      </c>
      <c r="E29" s="57">
        <f>D29/I29*100</f>
        <v>-58.783783783783782</v>
      </c>
      <c r="F29" s="56">
        <f t="shared" ref="F29:F37" si="6">B29-J29</f>
        <v>-808</v>
      </c>
      <c r="G29" s="57">
        <f>F29/J29*100</f>
        <v>-65.425101214574894</v>
      </c>
      <c r="I29" s="117">
        <v>1036</v>
      </c>
      <c r="J29" s="117">
        <v>1235</v>
      </c>
    </row>
    <row r="30" spans="1:14" x14ac:dyDescent="0.2">
      <c r="A30" s="45" t="s">
        <v>166</v>
      </c>
      <c r="B30" s="188">
        <v>588</v>
      </c>
      <c r="C30" s="57">
        <f>B30/TaulaC1!$B$39*100</f>
        <v>1.6900922652410106</v>
      </c>
      <c r="D30" s="56">
        <f t="shared" si="5"/>
        <v>-672</v>
      </c>
      <c r="E30" s="57">
        <f t="shared" ref="E30:E36" si="7">D30/I30*100</f>
        <v>-53.333333333333336</v>
      </c>
      <c r="F30" s="56">
        <f t="shared" si="6"/>
        <v>-700</v>
      </c>
      <c r="G30" s="57">
        <f t="shared" ref="G30:G36" si="8">F30/J30*100</f>
        <v>-54.347826086956516</v>
      </c>
      <c r="I30" s="117">
        <v>1260</v>
      </c>
      <c r="J30" s="117">
        <v>1288</v>
      </c>
      <c r="K30" s="58"/>
      <c r="L30" s="58"/>
    </row>
    <row r="31" spans="1:14" x14ac:dyDescent="0.2">
      <c r="A31" s="45" t="s">
        <v>167</v>
      </c>
      <c r="B31" s="188">
        <v>6704</v>
      </c>
      <c r="C31" s="57">
        <f>B31/TaulaC1!$B$39*100</f>
        <v>19.26935126900635</v>
      </c>
      <c r="D31" s="56">
        <f t="shared" si="5"/>
        <v>-3788</v>
      </c>
      <c r="E31" s="57">
        <f t="shared" si="7"/>
        <v>-36.103698055661454</v>
      </c>
      <c r="F31" s="56">
        <f t="shared" si="6"/>
        <v>-4892</v>
      </c>
      <c r="G31" s="57">
        <f>F31/J31*100</f>
        <v>-42.186961021041739</v>
      </c>
      <c r="I31" s="117">
        <v>10492</v>
      </c>
      <c r="J31" s="117">
        <v>11596</v>
      </c>
    </row>
    <row r="32" spans="1:14" x14ac:dyDescent="0.2">
      <c r="A32" s="45" t="s">
        <v>168</v>
      </c>
      <c r="B32" s="188">
        <v>3551</v>
      </c>
      <c r="C32" s="57">
        <f>B32/TaulaC1!$B$39*100</f>
        <v>10.206662642637463</v>
      </c>
      <c r="D32" s="56">
        <f t="shared" si="5"/>
        <v>-3044</v>
      </c>
      <c r="E32" s="57">
        <f t="shared" si="7"/>
        <v>-46.156178923426836</v>
      </c>
      <c r="F32" s="56">
        <f t="shared" si="6"/>
        <v>-3845</v>
      </c>
      <c r="G32" s="57">
        <f t="shared" si="8"/>
        <v>-51.987560843699299</v>
      </c>
      <c r="I32" s="117">
        <v>6595</v>
      </c>
      <c r="J32" s="117">
        <v>7396</v>
      </c>
    </row>
    <row r="33" spans="1:12" x14ac:dyDescent="0.2">
      <c r="A33" s="45" t="s">
        <v>169</v>
      </c>
      <c r="B33" s="188">
        <v>17270</v>
      </c>
      <c r="C33" s="57">
        <f>B33/TaulaC1!$B$39*100</f>
        <v>49.639274525020838</v>
      </c>
      <c r="D33" s="56">
        <f t="shared" si="5"/>
        <v>-20628</v>
      </c>
      <c r="E33" s="57">
        <f t="shared" si="7"/>
        <v>-54.43031294527416</v>
      </c>
      <c r="F33" s="56">
        <f t="shared" si="6"/>
        <v>-26462</v>
      </c>
      <c r="G33" s="57">
        <f t="shared" si="8"/>
        <v>-60.509466752035124</v>
      </c>
      <c r="I33" s="117">
        <v>37898</v>
      </c>
      <c r="J33" s="117">
        <v>43732</v>
      </c>
    </row>
    <row r="34" spans="1:12" x14ac:dyDescent="0.2">
      <c r="A34" s="45" t="s">
        <v>170</v>
      </c>
      <c r="B34" s="188">
        <v>1531</v>
      </c>
      <c r="C34" s="57">
        <f>B34/TaulaC1!$B$39*100</f>
        <v>4.4005633640884136</v>
      </c>
      <c r="D34" s="56">
        <f t="shared" si="5"/>
        <v>-1562</v>
      </c>
      <c r="E34" s="57">
        <f t="shared" si="7"/>
        <v>-50.501131587455546</v>
      </c>
      <c r="F34" s="56">
        <f t="shared" si="6"/>
        <v>-2023</v>
      </c>
      <c r="G34" s="57">
        <f t="shared" si="8"/>
        <v>-56.921778277996623</v>
      </c>
      <c r="I34" s="117">
        <v>3093</v>
      </c>
      <c r="J34" s="117">
        <v>3554</v>
      </c>
    </row>
    <row r="35" spans="1:12" x14ac:dyDescent="0.2">
      <c r="A35" s="45" t="s">
        <v>171</v>
      </c>
      <c r="B35" s="188">
        <v>1140</v>
      </c>
      <c r="C35" s="57">
        <f>B35/TaulaC1!$B$39*100</f>
        <v>3.2767094938346126</v>
      </c>
      <c r="D35" s="56">
        <f t="shared" si="5"/>
        <v>-1006</v>
      </c>
      <c r="E35" s="57">
        <f t="shared" si="7"/>
        <v>-46.877912395153778</v>
      </c>
      <c r="F35" s="56">
        <f t="shared" si="6"/>
        <v>-737</v>
      </c>
      <c r="G35" s="57">
        <f t="shared" si="8"/>
        <v>-39.264784230154504</v>
      </c>
      <c r="I35" s="117">
        <v>2146</v>
      </c>
      <c r="J35" s="117">
        <v>1877</v>
      </c>
    </row>
    <row r="36" spans="1:12" x14ac:dyDescent="0.2">
      <c r="A36" s="45" t="s">
        <v>172</v>
      </c>
      <c r="B36" s="188">
        <v>3064</v>
      </c>
      <c r="C36" s="57">
        <f>B36/TaulaC1!$B$39*100</f>
        <v>8.8068753413239058</v>
      </c>
      <c r="D36" s="56">
        <f t="shared" si="5"/>
        <v>-2344</v>
      </c>
      <c r="E36" s="57">
        <f t="shared" si="7"/>
        <v>-43.34319526627219</v>
      </c>
      <c r="F36" s="56">
        <f t="shared" si="6"/>
        <v>-2213</v>
      </c>
      <c r="G36" s="57">
        <f t="shared" si="8"/>
        <v>-41.936706462004928</v>
      </c>
      <c r="I36" s="117">
        <v>5408</v>
      </c>
      <c r="J36" s="117">
        <v>5277</v>
      </c>
    </row>
    <row r="37" spans="1:12" x14ac:dyDescent="0.2">
      <c r="A37" s="45" t="s">
        <v>173</v>
      </c>
      <c r="B37" s="188">
        <v>427</v>
      </c>
      <c r="C37" s="57">
        <f>B37/TaulaC1!$B$39*100</f>
        <v>1.2273289069012101</v>
      </c>
      <c r="D37" s="56">
        <f t="shared" si="5"/>
        <v>-288</v>
      </c>
      <c r="E37" s="57">
        <f>D37/I37*100</f>
        <v>-40.27972027972028</v>
      </c>
      <c r="F37" s="56">
        <f t="shared" si="6"/>
        <v>-456</v>
      </c>
      <c r="G37" s="57">
        <f>F37/J37*100</f>
        <v>-51.642129105322766</v>
      </c>
      <c r="I37" s="117">
        <v>715</v>
      </c>
      <c r="J37" s="117">
        <v>883</v>
      </c>
      <c r="K37" s="58"/>
    </row>
    <row r="38" spans="1:12" x14ac:dyDescent="0.2">
      <c r="A38" s="60" t="s">
        <v>386</v>
      </c>
      <c r="B38" s="188">
        <v>89</v>
      </c>
      <c r="C38" s="57">
        <f>B38/TaulaC1!$B$39*100</f>
        <v>0.25581328504498291</v>
      </c>
      <c r="D38" s="56">
        <f>B38-I38</f>
        <v>-79</v>
      </c>
      <c r="E38" s="57">
        <f>D38/I38*100</f>
        <v>-47.023809523809526</v>
      </c>
      <c r="F38" s="56">
        <f>B38-J38</f>
        <v>-95</v>
      </c>
      <c r="G38" s="57">
        <f>F38/J38*100</f>
        <v>-51.630434782608688</v>
      </c>
      <c r="I38" s="117">
        <v>168</v>
      </c>
      <c r="J38" s="117">
        <v>184</v>
      </c>
      <c r="K38" s="58"/>
    </row>
    <row r="39" spans="1:12" x14ac:dyDescent="0.2">
      <c r="A39" s="61" t="s">
        <v>356</v>
      </c>
      <c r="B39" s="189"/>
      <c r="C39" s="186"/>
      <c r="D39" s="185"/>
      <c r="E39" s="186"/>
      <c r="F39" s="185"/>
      <c r="G39" s="186"/>
      <c r="I39" s="117"/>
      <c r="J39" s="117"/>
      <c r="K39" s="190"/>
      <c r="L39" s="190"/>
    </row>
    <row r="40" spans="1:12" x14ac:dyDescent="0.2">
      <c r="A40" s="45" t="s">
        <v>279</v>
      </c>
      <c r="B40" s="56">
        <v>0</v>
      </c>
      <c r="C40" s="57">
        <f>B40/TaulaC1!$B$39*100</f>
        <v>0</v>
      </c>
      <c r="D40" s="56">
        <f t="shared" si="1"/>
        <v>-2</v>
      </c>
      <c r="E40" s="57">
        <f t="shared" ref="E40:E49" si="9">D40/I40*100</f>
        <v>-100</v>
      </c>
      <c r="F40" s="56">
        <f t="shared" si="0"/>
        <v>-2</v>
      </c>
      <c r="G40" s="57">
        <f t="shared" si="3"/>
        <v>-100</v>
      </c>
      <c r="I40" s="117">
        <v>2</v>
      </c>
      <c r="J40" s="117">
        <v>2</v>
      </c>
      <c r="K40" s="190"/>
      <c r="L40" s="190"/>
    </row>
    <row r="41" spans="1:12" x14ac:dyDescent="0.2">
      <c r="A41" s="45" t="s">
        <v>280</v>
      </c>
      <c r="B41" s="56">
        <v>117</v>
      </c>
      <c r="C41" s="57">
        <f>B41/TaulaC1!$B$39*100</f>
        <v>0.33629386910407866</v>
      </c>
      <c r="D41" s="56">
        <f t="shared" si="1"/>
        <v>-107</v>
      </c>
      <c r="E41" s="57">
        <f t="shared" si="9"/>
        <v>-47.767857142857146</v>
      </c>
      <c r="F41" s="56">
        <f t="shared" si="0"/>
        <v>-99</v>
      </c>
      <c r="G41" s="57">
        <f t="shared" si="3"/>
        <v>-45.833333333333329</v>
      </c>
      <c r="I41" s="117">
        <v>224</v>
      </c>
      <c r="J41" s="117">
        <v>216</v>
      </c>
      <c r="K41" s="190"/>
    </row>
    <row r="42" spans="1:12" x14ac:dyDescent="0.2">
      <c r="A42" s="45" t="s">
        <v>281</v>
      </c>
      <c r="B42" s="56">
        <v>2826</v>
      </c>
      <c r="C42" s="57">
        <f>B42/TaulaC1!$B$39*100</f>
        <v>8.122790376821591</v>
      </c>
      <c r="D42" s="56">
        <f t="shared" si="1"/>
        <v>-2556</v>
      </c>
      <c r="E42" s="57">
        <f t="shared" si="9"/>
        <v>-47.491638795986624</v>
      </c>
      <c r="F42" s="56">
        <f t="shared" si="0"/>
        <v>-1958</v>
      </c>
      <c r="G42" s="57">
        <f t="shared" si="3"/>
        <v>-40.92809364548495</v>
      </c>
      <c r="I42" s="117">
        <v>5382</v>
      </c>
      <c r="J42" s="117">
        <v>4784</v>
      </c>
      <c r="K42" s="190"/>
      <c r="L42" s="190"/>
    </row>
    <row r="43" spans="1:12" x14ac:dyDescent="0.2">
      <c r="A43" s="45" t="s">
        <v>219</v>
      </c>
      <c r="B43" s="56">
        <v>2048</v>
      </c>
      <c r="C43" s="57">
        <f>B43/TaulaC1!$B$39*100</f>
        <v>5.8865798626081451</v>
      </c>
      <c r="D43" s="56">
        <f t="shared" si="1"/>
        <v>-5847</v>
      </c>
      <c r="E43" s="57">
        <f t="shared" si="9"/>
        <v>-74.059531348955034</v>
      </c>
      <c r="F43" s="56">
        <f t="shared" si="0"/>
        <v>-7166</v>
      </c>
      <c r="G43" s="57">
        <f t="shared" si="3"/>
        <v>-77.772954200130243</v>
      </c>
      <c r="I43" s="117">
        <v>7895</v>
      </c>
      <c r="J43" s="117">
        <v>9214</v>
      </c>
      <c r="K43" s="190"/>
      <c r="L43" s="190"/>
    </row>
    <row r="44" spans="1:12" x14ac:dyDescent="0.2">
      <c r="A44" s="45" t="s">
        <v>288</v>
      </c>
      <c r="B44" s="56">
        <v>2521</v>
      </c>
      <c r="C44" s="57">
        <f>B44/TaulaC1!$B$39*100</f>
        <v>7.2461268718921552</v>
      </c>
      <c r="D44" s="56">
        <f t="shared" si="1"/>
        <v>-3181</v>
      </c>
      <c r="E44" s="57">
        <f t="shared" si="9"/>
        <v>-55.787443002455284</v>
      </c>
      <c r="F44" s="56">
        <f t="shared" si="0"/>
        <v>-3737</v>
      </c>
      <c r="G44" s="57">
        <f t="shared" si="3"/>
        <v>-59.71556407798019</v>
      </c>
      <c r="I44" s="117">
        <v>5702</v>
      </c>
      <c r="J44" s="117">
        <v>6258</v>
      </c>
      <c r="K44" s="190"/>
      <c r="L44" s="190"/>
    </row>
    <row r="45" spans="1:12" x14ac:dyDescent="0.2">
      <c r="A45" s="45" t="s">
        <v>289</v>
      </c>
      <c r="B45" s="56">
        <v>7515</v>
      </c>
      <c r="C45" s="57">
        <f>B45/TaulaC1!$B$39*100</f>
        <v>21.600413900146588</v>
      </c>
      <c r="D45" s="56">
        <f t="shared" si="1"/>
        <v>-5888</v>
      </c>
      <c r="E45" s="57">
        <f t="shared" si="9"/>
        <v>-43.930463329105422</v>
      </c>
      <c r="F45" s="56">
        <f t="shared" si="0"/>
        <v>-10327</v>
      </c>
      <c r="G45" s="57">
        <f t="shared" si="3"/>
        <v>-57.880282479542657</v>
      </c>
      <c r="I45" s="117">
        <v>13403</v>
      </c>
      <c r="J45" s="117">
        <v>17842</v>
      </c>
      <c r="K45" s="190"/>
      <c r="L45" s="190"/>
    </row>
    <row r="46" spans="1:12" x14ac:dyDescent="0.2">
      <c r="A46" s="45" t="s">
        <v>292</v>
      </c>
      <c r="B46" s="56">
        <v>62</v>
      </c>
      <c r="C46" s="57">
        <f>B46/TaulaC1!$B$39*100</f>
        <v>0.17820700755942628</v>
      </c>
      <c r="D46" s="56">
        <f t="shared" si="1"/>
        <v>-24</v>
      </c>
      <c r="E46" s="57">
        <f t="shared" si="9"/>
        <v>-27.906976744186046</v>
      </c>
      <c r="F46" s="56">
        <f t="shared" si="0"/>
        <v>-30</v>
      </c>
      <c r="G46" s="57">
        <f t="shared" si="3"/>
        <v>-32.608695652173914</v>
      </c>
      <c r="I46" s="117">
        <v>86</v>
      </c>
      <c r="J46" s="117">
        <v>92</v>
      </c>
      <c r="K46" s="190"/>
      <c r="L46" s="190"/>
    </row>
    <row r="47" spans="1:12" x14ac:dyDescent="0.2">
      <c r="A47" s="45" t="s">
        <v>290</v>
      </c>
      <c r="B47" s="56">
        <v>2743</v>
      </c>
      <c r="C47" s="57">
        <f>B47/TaulaC1!$B$39*100</f>
        <v>7.8842229312178436</v>
      </c>
      <c r="D47" s="56">
        <f t="shared" si="1"/>
        <v>-1763</v>
      </c>
      <c r="E47" s="57">
        <f t="shared" si="9"/>
        <v>-39.125610297381272</v>
      </c>
      <c r="F47" s="56">
        <f t="shared" si="0"/>
        <v>-1957</v>
      </c>
      <c r="G47" s="57">
        <f t="shared" si="3"/>
        <v>-41.638297872340424</v>
      </c>
      <c r="I47" s="117">
        <v>4506</v>
      </c>
      <c r="J47" s="117">
        <v>4700</v>
      </c>
      <c r="K47" s="190"/>
      <c r="L47" s="190"/>
    </row>
    <row r="48" spans="1:12" x14ac:dyDescent="0.2">
      <c r="A48" s="45" t="s">
        <v>291</v>
      </c>
      <c r="B48" s="56">
        <v>2194</v>
      </c>
      <c r="C48" s="57">
        <f>B48/TaulaC1!$B$39*100</f>
        <v>6.3062286223448591</v>
      </c>
      <c r="D48" s="56">
        <f t="shared" si="1"/>
        <v>-3622</v>
      </c>
      <c r="E48" s="57">
        <f t="shared" si="9"/>
        <v>-62.276478679504812</v>
      </c>
      <c r="F48" s="56">
        <f t="shared" si="0"/>
        <v>-4507</v>
      </c>
      <c r="G48" s="57">
        <f t="shared" si="3"/>
        <v>-67.258618116698997</v>
      </c>
      <c r="I48" s="117">
        <v>5816</v>
      </c>
      <c r="J48" s="117">
        <v>6701</v>
      </c>
      <c r="K48" s="190"/>
      <c r="L48" s="190"/>
    </row>
    <row r="49" spans="1:12" x14ac:dyDescent="0.2">
      <c r="A49" s="139" t="s">
        <v>287</v>
      </c>
      <c r="B49" s="119">
        <v>14765</v>
      </c>
      <c r="C49" s="136">
        <f>B49/TaulaC1!$B$39*100</f>
        <v>42.439136558305307</v>
      </c>
      <c r="D49" s="119">
        <f t="shared" si="1"/>
        <v>-11030</v>
      </c>
      <c r="E49" s="136">
        <f t="shared" si="9"/>
        <v>-42.760224849777089</v>
      </c>
      <c r="F49" s="119">
        <f t="shared" si="0"/>
        <v>-12448</v>
      </c>
      <c r="G49" s="136">
        <f t="shared" si="3"/>
        <v>-45.74284349391835</v>
      </c>
      <c r="I49" s="117">
        <v>25795</v>
      </c>
      <c r="J49" s="117">
        <v>27213</v>
      </c>
      <c r="K49" s="190"/>
      <c r="L49" s="190"/>
    </row>
    <row r="50" spans="1:12" x14ac:dyDescent="0.2">
      <c r="A50" s="55" t="s">
        <v>373</v>
      </c>
      <c r="B50" s="58"/>
      <c r="L50" s="190"/>
    </row>
    <row r="51" spans="1:12" x14ac:dyDescent="0.2">
      <c r="B51" s="58"/>
      <c r="I51" s="117"/>
      <c r="J51" s="117"/>
    </row>
    <row r="52" spans="1:12" s="114" customFormat="1" x14ac:dyDescent="0.2">
      <c r="B52" s="117">
        <f>SUM(B40:B49)</f>
        <v>34791</v>
      </c>
      <c r="C52" s="117"/>
      <c r="I52" s="117">
        <f>SUM(I40:I51)</f>
        <v>68811</v>
      </c>
      <c r="J52" s="117"/>
    </row>
    <row r="53" spans="1:12" s="114" customFormat="1" x14ac:dyDescent="0.2">
      <c r="B53" s="117">
        <f>SUM(B29:B38)</f>
        <v>34791</v>
      </c>
      <c r="I53" s="117">
        <f>SUM(I29:I38)</f>
        <v>68811</v>
      </c>
      <c r="J53" s="117"/>
    </row>
    <row r="54" spans="1:12" s="114" customFormat="1" x14ac:dyDescent="0.2">
      <c r="B54" s="117">
        <f>SUM(B20:B27)</f>
        <v>34791</v>
      </c>
      <c r="I54" s="117">
        <f>SUM(I20:I27)</f>
        <v>68811</v>
      </c>
      <c r="J54" s="117"/>
    </row>
    <row r="55" spans="1:12" s="114" customFormat="1" x14ac:dyDescent="0.2">
      <c r="B55" s="117">
        <f>SUM(B13:B18)</f>
        <v>34791</v>
      </c>
      <c r="I55" s="117">
        <f>SUM(I13:I18)</f>
        <v>68811</v>
      </c>
      <c r="J55" s="117"/>
    </row>
    <row r="56" spans="1:12" s="114" customFormat="1" x14ac:dyDescent="0.2">
      <c r="B56" s="117">
        <f>SUM(B10:B11)</f>
        <v>34791</v>
      </c>
      <c r="I56" s="117">
        <f>SUM(I10:I11)</f>
        <v>68811</v>
      </c>
      <c r="J56" s="117"/>
    </row>
    <row r="57" spans="1:12" s="114" customFormat="1" x14ac:dyDescent="0.2">
      <c r="B57" s="117"/>
    </row>
    <row r="58" spans="1:12" s="114" customFormat="1" x14ac:dyDescent="0.2">
      <c r="B58" s="117"/>
    </row>
    <row r="59" spans="1:12" s="114" customFormat="1" x14ac:dyDescent="0.2">
      <c r="C59" s="114" t="s">
        <v>403</v>
      </c>
    </row>
    <row r="66" spans="1:2" x14ac:dyDescent="0.2">
      <c r="B66" s="191"/>
    </row>
    <row r="67" spans="1:2" x14ac:dyDescent="0.2">
      <c r="A67" s="192"/>
      <c r="B67" s="191"/>
    </row>
    <row r="68" spans="1:2" x14ac:dyDescent="0.2">
      <c r="A68" s="192"/>
      <c r="B68" s="193"/>
    </row>
    <row r="69" spans="1:2" x14ac:dyDescent="0.2">
      <c r="A69" s="192"/>
      <c r="B69" s="193"/>
    </row>
    <row r="70" spans="1:2" x14ac:dyDescent="0.2">
      <c r="A70" s="192"/>
      <c r="B70" s="193"/>
    </row>
    <row r="71" spans="1:2" x14ac:dyDescent="0.2">
      <c r="A71" s="192"/>
      <c r="B71" s="193"/>
    </row>
    <row r="72" spans="1:2" x14ac:dyDescent="0.2">
      <c r="A72" s="192"/>
      <c r="B72" s="191"/>
    </row>
    <row r="73" spans="1:2" x14ac:dyDescent="0.2">
      <c r="A73" s="192"/>
      <c r="B73" s="193"/>
    </row>
    <row r="74" spans="1:2" x14ac:dyDescent="0.2">
      <c r="A74" s="192"/>
      <c r="B74" s="193"/>
    </row>
    <row r="75" spans="1:2" x14ac:dyDescent="0.2">
      <c r="A75" s="192"/>
      <c r="B75" s="193"/>
    </row>
    <row r="76" spans="1:2" x14ac:dyDescent="0.2">
      <c r="A76" s="192"/>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R59"/>
  <sheetViews>
    <sheetView zoomScaleNormal="100" workbookViewId="0">
      <selection activeCell="A3" sqref="A3"/>
    </sheetView>
  </sheetViews>
  <sheetFormatPr baseColWidth="10" defaultColWidth="12.83203125" defaultRowHeight="12.75" x14ac:dyDescent="0.2"/>
  <cols>
    <col min="1" max="1" width="27.83203125" style="45" customWidth="1"/>
    <col min="2" max="12" width="12.83203125" style="45" customWidth="1"/>
    <col min="13" max="16384" width="12.83203125" style="45"/>
  </cols>
  <sheetData>
    <row r="1" spans="1:13" x14ac:dyDescent="0.2">
      <c r="A1" s="47" t="s">
        <v>34</v>
      </c>
      <c r="C1" s="47" t="s">
        <v>91</v>
      </c>
      <c r="E1" s="47" t="s">
        <v>47</v>
      </c>
    </row>
    <row r="2" spans="1:13" x14ac:dyDescent="0.2">
      <c r="A2" s="47"/>
    </row>
    <row r="3" spans="1:13" x14ac:dyDescent="0.2">
      <c r="A3" s="23" t="s">
        <v>457</v>
      </c>
      <c r="B3" s="23"/>
      <c r="C3" s="23"/>
      <c r="D3" s="23"/>
      <c r="E3" s="23"/>
      <c r="F3" s="23"/>
      <c r="G3" s="23"/>
      <c r="H3" s="23"/>
      <c r="I3" s="23"/>
    </row>
    <row r="4" spans="1:13" x14ac:dyDescent="0.2">
      <c r="A4" s="47"/>
    </row>
    <row r="5" spans="1:13" x14ac:dyDescent="0.2">
      <c r="A5" s="49" t="str">
        <f>Índex!B71</f>
        <v>Taula C3</v>
      </c>
      <c r="B5" s="49" t="str">
        <f>Índex!A8</f>
        <v>2n trimestre 2020</v>
      </c>
      <c r="C5" s="49"/>
    </row>
    <row r="6" spans="1:13" ht="13.5" thickBot="1" x14ac:dyDescent="0.25">
      <c r="A6" s="68" t="str">
        <f>Índex!C71</f>
        <v>Contractació registrada de persones estrangeres per municipis i àmbits territorials</v>
      </c>
      <c r="B6" s="64"/>
      <c r="C6" s="64"/>
      <c r="D6" s="64"/>
      <c r="E6" s="64"/>
      <c r="F6" s="64"/>
      <c r="G6" s="64"/>
      <c r="I6" s="114" t="s">
        <v>46</v>
      </c>
    </row>
    <row r="7" spans="1:13" x14ac:dyDescent="0.2">
      <c r="A7" s="203"/>
      <c r="B7" s="201" t="s">
        <v>37</v>
      </c>
      <c r="C7" s="205" t="s">
        <v>213</v>
      </c>
      <c r="D7" s="206" t="s">
        <v>39</v>
      </c>
      <c r="E7" s="206"/>
      <c r="F7" s="206" t="s">
        <v>40</v>
      </c>
      <c r="G7" s="206"/>
      <c r="I7" s="114" t="s">
        <v>42</v>
      </c>
      <c r="J7" s="114" t="s">
        <v>44</v>
      </c>
    </row>
    <row r="8" spans="1:13" x14ac:dyDescent="0.2">
      <c r="A8" s="204"/>
      <c r="B8" s="202"/>
      <c r="C8" s="218"/>
      <c r="D8" s="141" t="s">
        <v>37</v>
      </c>
      <c r="E8" s="141" t="s">
        <v>38</v>
      </c>
      <c r="F8" s="141" t="s">
        <v>37</v>
      </c>
      <c r="G8" s="141" t="s">
        <v>38</v>
      </c>
      <c r="I8" s="115" t="s">
        <v>43</v>
      </c>
      <c r="J8" s="115" t="s">
        <v>45</v>
      </c>
    </row>
    <row r="9" spans="1:13" x14ac:dyDescent="0.2">
      <c r="A9" s="45" t="s">
        <v>49</v>
      </c>
      <c r="B9" s="56">
        <v>314</v>
      </c>
      <c r="C9" s="57">
        <f>B9/TaulaC1!B9*100</f>
        <v>22.671480144404331</v>
      </c>
      <c r="D9" s="56">
        <f>B9-I9</f>
        <v>-119</v>
      </c>
      <c r="E9" s="57">
        <f t="shared" ref="E9:E39" si="0">D9/I9*100</f>
        <v>-27.482678983833718</v>
      </c>
      <c r="F9" s="56">
        <f>B9-J9</f>
        <v>-35</v>
      </c>
      <c r="G9" s="57">
        <f>F9/J9*100</f>
        <v>-10.028653295128938</v>
      </c>
      <c r="I9" s="117">
        <v>433</v>
      </c>
      <c r="J9" s="114">
        <v>349</v>
      </c>
    </row>
    <row r="10" spans="1:13" x14ac:dyDescent="0.2">
      <c r="A10" s="45" t="s">
        <v>50</v>
      </c>
      <c r="B10" s="56">
        <v>11</v>
      </c>
      <c r="C10" s="57">
        <f>B10/TaulaC1!B10*100</f>
        <v>13.414634146341465</v>
      </c>
      <c r="D10" s="56">
        <f t="shared" ref="D10:D39" si="1">B10-I10</f>
        <v>-13</v>
      </c>
      <c r="E10" s="57">
        <f t="shared" si="0"/>
        <v>-54.166666666666664</v>
      </c>
      <c r="F10" s="56">
        <f t="shared" ref="F10:F39" si="2">B10-J10</f>
        <v>-20</v>
      </c>
      <c r="G10" s="57">
        <f>F10/J10*100</f>
        <v>-64.516129032258064</v>
      </c>
      <c r="I10" s="117">
        <v>24</v>
      </c>
      <c r="J10" s="114">
        <v>31</v>
      </c>
    </row>
    <row r="11" spans="1:13" x14ac:dyDescent="0.2">
      <c r="A11" s="45" t="s">
        <v>51</v>
      </c>
      <c r="B11" s="56">
        <v>565</v>
      </c>
      <c r="C11" s="57">
        <f>B11/TaulaC1!B11*100</f>
        <v>30.278670953912112</v>
      </c>
      <c r="D11" s="56">
        <f>B11-I11</f>
        <v>-383</v>
      </c>
      <c r="E11" s="57">
        <f t="shared" si="0"/>
        <v>-40.400843881856538</v>
      </c>
      <c r="F11" s="56">
        <f>B11-J11</f>
        <v>-415</v>
      </c>
      <c r="G11" s="57">
        <f t="shared" ref="G11:G42" si="3">F11/J11*100</f>
        <v>-42.346938775510203</v>
      </c>
      <c r="I11" s="117">
        <v>948</v>
      </c>
      <c r="J11" s="114">
        <v>980</v>
      </c>
    </row>
    <row r="12" spans="1:13" x14ac:dyDescent="0.2">
      <c r="A12" s="45" t="s">
        <v>52</v>
      </c>
      <c r="B12" s="56">
        <v>5</v>
      </c>
      <c r="C12" s="57">
        <f>B12/TaulaC1!B12*100</f>
        <v>7.8125</v>
      </c>
      <c r="D12" s="56">
        <f t="shared" si="1"/>
        <v>-23</v>
      </c>
      <c r="E12" s="57">
        <f t="shared" si="0"/>
        <v>-82.142857142857139</v>
      </c>
      <c r="F12" s="56">
        <f>B12-J12</f>
        <v>-33</v>
      </c>
      <c r="G12" s="57">
        <f>F12/J12*100</f>
        <v>-86.842105263157904</v>
      </c>
      <c r="I12" s="117">
        <v>28</v>
      </c>
      <c r="J12" s="114">
        <v>38</v>
      </c>
    </row>
    <row r="13" spans="1:13" x14ac:dyDescent="0.2">
      <c r="A13" s="45" t="s">
        <v>53</v>
      </c>
      <c r="B13" s="56">
        <v>51</v>
      </c>
      <c r="C13" s="57">
        <f>B13/TaulaC1!B13*100</f>
        <v>25.247524752475247</v>
      </c>
      <c r="D13" s="56">
        <f t="shared" si="1"/>
        <v>-57</v>
      </c>
      <c r="E13" s="57">
        <f t="shared" si="0"/>
        <v>-52.777777777777779</v>
      </c>
      <c r="F13" s="56">
        <f t="shared" si="2"/>
        <v>-89</v>
      </c>
      <c r="G13" s="57">
        <f>F13/J13*100</f>
        <v>-63.571428571428569</v>
      </c>
      <c r="I13" s="117">
        <v>108</v>
      </c>
      <c r="J13" s="114">
        <v>140</v>
      </c>
      <c r="L13" s="190"/>
      <c r="M13" s="190"/>
    </row>
    <row r="14" spans="1:13" x14ac:dyDescent="0.2">
      <c r="A14" s="45" t="s">
        <v>54</v>
      </c>
      <c r="B14" s="56">
        <v>0</v>
      </c>
      <c r="C14" s="57">
        <f>B14/TaulaC1!B14*100</f>
        <v>0</v>
      </c>
      <c r="D14" s="56">
        <f t="shared" si="1"/>
        <v>-21</v>
      </c>
      <c r="E14" s="57">
        <f t="shared" si="0"/>
        <v>-100</v>
      </c>
      <c r="F14" s="56">
        <f t="shared" si="2"/>
        <v>-31</v>
      </c>
      <c r="G14" s="57">
        <f>F14/J14*100</f>
        <v>-100</v>
      </c>
      <c r="I14" s="117">
        <v>21</v>
      </c>
      <c r="J14" s="114">
        <v>31</v>
      </c>
      <c r="L14" s="194"/>
      <c r="M14" s="194"/>
    </row>
    <row r="15" spans="1:13" x14ac:dyDescent="0.2">
      <c r="A15" s="45" t="s">
        <v>55</v>
      </c>
      <c r="B15" s="56">
        <v>35</v>
      </c>
      <c r="C15" s="57">
        <f>B15/TaulaC1!B15*100</f>
        <v>22.58064516129032</v>
      </c>
      <c r="D15" s="56">
        <f t="shared" si="1"/>
        <v>-15</v>
      </c>
      <c r="E15" s="57">
        <f t="shared" si="0"/>
        <v>-30</v>
      </c>
      <c r="F15" s="56">
        <f t="shared" si="2"/>
        <v>-28</v>
      </c>
      <c r="G15" s="57">
        <f t="shared" si="3"/>
        <v>-44.444444444444443</v>
      </c>
      <c r="I15" s="117">
        <v>50</v>
      </c>
      <c r="J15" s="114">
        <v>63</v>
      </c>
      <c r="L15" s="194"/>
      <c r="M15" s="190"/>
    </row>
    <row r="16" spans="1:13" x14ac:dyDescent="0.2">
      <c r="A16" s="45" t="s">
        <v>56</v>
      </c>
      <c r="B16" s="56">
        <v>792</v>
      </c>
      <c r="C16" s="57">
        <f>B16/TaulaC1!B16*100</f>
        <v>27.039945373847729</v>
      </c>
      <c r="D16" s="56">
        <f t="shared" si="1"/>
        <v>-745</v>
      </c>
      <c r="E16" s="57">
        <f t="shared" si="0"/>
        <v>-48.471047495120359</v>
      </c>
      <c r="F16" s="56">
        <f t="shared" si="2"/>
        <v>-861</v>
      </c>
      <c r="G16" s="57">
        <f t="shared" si="3"/>
        <v>-52.08711433756806</v>
      </c>
      <c r="I16" s="117">
        <v>1537</v>
      </c>
      <c r="J16" s="114">
        <v>1653</v>
      </c>
      <c r="L16" s="194"/>
      <c r="M16" s="190"/>
    </row>
    <row r="17" spans="1:17" x14ac:dyDescent="0.2">
      <c r="A17" s="45" t="s">
        <v>57</v>
      </c>
      <c r="B17" s="56">
        <v>122</v>
      </c>
      <c r="C17" s="57">
        <f>B17/TaulaC1!B17*100</f>
        <v>23.781676413255358</v>
      </c>
      <c r="D17" s="56">
        <f t="shared" si="1"/>
        <v>-91</v>
      </c>
      <c r="E17" s="57">
        <f t="shared" si="0"/>
        <v>-42.72300469483568</v>
      </c>
      <c r="F17" s="56">
        <f t="shared" si="2"/>
        <v>-64</v>
      </c>
      <c r="G17" s="57">
        <f t="shared" si="3"/>
        <v>-34.408602150537639</v>
      </c>
      <c r="I17" s="117">
        <v>213</v>
      </c>
      <c r="J17" s="114">
        <v>186</v>
      </c>
      <c r="L17" s="194"/>
      <c r="M17" s="194"/>
    </row>
    <row r="18" spans="1:17" x14ac:dyDescent="0.2">
      <c r="A18" s="45" t="s">
        <v>58</v>
      </c>
      <c r="B18" s="56">
        <v>361</v>
      </c>
      <c r="C18" s="57">
        <f>B18/TaulaC1!B18*100</f>
        <v>20.62857142857143</v>
      </c>
      <c r="D18" s="56">
        <f t="shared" si="1"/>
        <v>-416</v>
      </c>
      <c r="E18" s="57">
        <f t="shared" si="0"/>
        <v>-53.539253539253536</v>
      </c>
      <c r="F18" s="56">
        <f t="shared" si="2"/>
        <v>-348</v>
      </c>
      <c r="G18" s="57">
        <f t="shared" si="3"/>
        <v>-49.083215796897036</v>
      </c>
      <c r="I18" s="117">
        <v>777</v>
      </c>
      <c r="J18" s="114">
        <v>709</v>
      </c>
      <c r="L18" s="194"/>
      <c r="M18" s="194"/>
      <c r="N18" s="58"/>
      <c r="O18" s="58"/>
      <c r="Q18" s="58"/>
    </row>
    <row r="19" spans="1:17" x14ac:dyDescent="0.2">
      <c r="A19" s="45" t="s">
        <v>59</v>
      </c>
      <c r="B19" s="56">
        <v>447</v>
      </c>
      <c r="C19" s="57">
        <f>B19/TaulaC1!B19*100</f>
        <v>19.955357142857146</v>
      </c>
      <c r="D19" s="56">
        <f t="shared" si="1"/>
        <v>-158</v>
      </c>
      <c r="E19" s="57">
        <f t="shared" si="0"/>
        <v>-26.115702479338843</v>
      </c>
      <c r="F19" s="56">
        <f t="shared" si="2"/>
        <v>-398</v>
      </c>
      <c r="G19" s="57">
        <f t="shared" si="3"/>
        <v>-47.100591715976329</v>
      </c>
      <c r="I19" s="117">
        <v>605</v>
      </c>
      <c r="J19" s="114">
        <v>845</v>
      </c>
      <c r="L19" s="194"/>
      <c r="M19" s="58"/>
      <c r="N19" s="58"/>
      <c r="O19" s="58"/>
    </row>
    <row r="20" spans="1:17" x14ac:dyDescent="0.2">
      <c r="A20" s="45" t="s">
        <v>60</v>
      </c>
      <c r="B20" s="56">
        <v>335</v>
      </c>
      <c r="C20" s="57">
        <f>B20/TaulaC1!B20*100</f>
        <v>13.529886914378029</v>
      </c>
      <c r="D20" s="56">
        <f t="shared" si="1"/>
        <v>-624</v>
      </c>
      <c r="E20" s="57">
        <f t="shared" si="0"/>
        <v>-65.067778936392074</v>
      </c>
      <c r="F20" s="56">
        <f t="shared" si="2"/>
        <v>-967</v>
      </c>
      <c r="G20" s="57">
        <f t="shared" si="3"/>
        <v>-74.270353302611369</v>
      </c>
      <c r="I20" s="117">
        <v>959</v>
      </c>
      <c r="J20" s="114">
        <v>1302</v>
      </c>
      <c r="L20" s="190"/>
      <c r="M20" s="58"/>
      <c r="N20" s="58"/>
      <c r="O20" s="58"/>
    </row>
    <row r="21" spans="1:17" x14ac:dyDescent="0.2">
      <c r="A21" s="45" t="s">
        <v>61</v>
      </c>
      <c r="B21" s="56">
        <v>113</v>
      </c>
      <c r="C21" s="57">
        <f>B21/TaulaC1!B21*100</f>
        <v>12.541620421753608</v>
      </c>
      <c r="D21" s="56">
        <f t="shared" si="1"/>
        <v>-82</v>
      </c>
      <c r="E21" s="57">
        <f t="shared" si="0"/>
        <v>-42.051282051282051</v>
      </c>
      <c r="F21" s="56">
        <f t="shared" si="2"/>
        <v>-184</v>
      </c>
      <c r="G21" s="57">
        <f t="shared" si="3"/>
        <v>-61.952861952861952</v>
      </c>
      <c r="I21" s="117">
        <v>195</v>
      </c>
      <c r="J21" s="114">
        <v>297</v>
      </c>
      <c r="M21" s="58"/>
      <c r="N21" s="58"/>
      <c r="O21" s="58"/>
    </row>
    <row r="22" spans="1:17" x14ac:dyDescent="0.2">
      <c r="A22" s="45" t="s">
        <v>62</v>
      </c>
      <c r="B22" s="56">
        <v>78</v>
      </c>
      <c r="C22" s="57">
        <f>B22/TaulaC1!B22*100</f>
        <v>18.615751789976134</v>
      </c>
      <c r="D22" s="56">
        <f t="shared" si="1"/>
        <v>-199</v>
      </c>
      <c r="E22" s="57">
        <f t="shared" si="0"/>
        <v>-71.841155234657037</v>
      </c>
      <c r="F22" s="56">
        <f t="shared" si="2"/>
        <v>-115</v>
      </c>
      <c r="G22" s="57">
        <f t="shared" si="3"/>
        <v>-59.585492227979273</v>
      </c>
      <c r="I22" s="117">
        <v>277</v>
      </c>
      <c r="J22" s="114">
        <v>193</v>
      </c>
      <c r="M22" s="58"/>
      <c r="N22" s="58"/>
      <c r="O22" s="58"/>
    </row>
    <row r="23" spans="1:17" x14ac:dyDescent="0.2">
      <c r="A23" s="45" t="s">
        <v>63</v>
      </c>
      <c r="B23" s="56">
        <v>8</v>
      </c>
      <c r="C23" s="57">
        <f>B23/TaulaC1!B23*100</f>
        <v>12.5</v>
      </c>
      <c r="D23" s="56">
        <f t="shared" si="1"/>
        <v>-27</v>
      </c>
      <c r="E23" s="57">
        <f t="shared" si="0"/>
        <v>-77.142857142857153</v>
      </c>
      <c r="F23" s="56">
        <f t="shared" si="2"/>
        <v>-27</v>
      </c>
      <c r="G23" s="57">
        <f t="shared" si="3"/>
        <v>-77.142857142857153</v>
      </c>
      <c r="I23" s="117">
        <v>35</v>
      </c>
      <c r="J23" s="117">
        <v>35</v>
      </c>
      <c r="M23" s="58"/>
      <c r="N23" s="58"/>
    </row>
    <row r="24" spans="1:17" x14ac:dyDescent="0.2">
      <c r="A24" s="45" t="s">
        <v>64</v>
      </c>
      <c r="B24" s="56">
        <v>55</v>
      </c>
      <c r="C24" s="57">
        <f>B24/TaulaC1!B24*100</f>
        <v>12.731481481481483</v>
      </c>
      <c r="D24" s="56">
        <f t="shared" si="1"/>
        <v>-30</v>
      </c>
      <c r="E24" s="57">
        <f t="shared" si="0"/>
        <v>-35.294117647058826</v>
      </c>
      <c r="F24" s="56">
        <f t="shared" si="2"/>
        <v>-44</v>
      </c>
      <c r="G24" s="57">
        <f t="shared" si="3"/>
        <v>-44.444444444444443</v>
      </c>
      <c r="I24" s="117">
        <v>85</v>
      </c>
      <c r="J24" s="117">
        <v>99</v>
      </c>
      <c r="M24" s="58"/>
      <c r="N24" s="58"/>
      <c r="O24" s="58"/>
    </row>
    <row r="25" spans="1:17" x14ac:dyDescent="0.2">
      <c r="A25" s="45" t="s">
        <v>65</v>
      </c>
      <c r="B25" s="56">
        <v>30</v>
      </c>
      <c r="C25" s="57">
        <f>B25/TaulaC1!B25*100</f>
        <v>18.518518518518519</v>
      </c>
      <c r="D25" s="56">
        <f t="shared" si="1"/>
        <v>-23</v>
      </c>
      <c r="E25" s="57">
        <f t="shared" si="0"/>
        <v>-43.39622641509434</v>
      </c>
      <c r="F25" s="56">
        <f t="shared" si="2"/>
        <v>-16</v>
      </c>
      <c r="G25" s="57">
        <f t="shared" si="3"/>
        <v>-34.782608695652172</v>
      </c>
      <c r="I25" s="117">
        <v>53</v>
      </c>
      <c r="J25" s="117">
        <v>46</v>
      </c>
      <c r="L25" s="55"/>
      <c r="M25" s="58"/>
      <c r="N25" s="58"/>
      <c r="O25" s="58"/>
    </row>
    <row r="26" spans="1:17" x14ac:dyDescent="0.2">
      <c r="A26" s="45" t="s">
        <v>66</v>
      </c>
      <c r="B26" s="56">
        <v>1584</v>
      </c>
      <c r="C26" s="57">
        <f>B26/TaulaC1!B26*100</f>
        <v>27.319765436357361</v>
      </c>
      <c r="D26" s="56">
        <f t="shared" si="1"/>
        <v>-1115</v>
      </c>
      <c r="E26" s="57">
        <f t="shared" si="0"/>
        <v>-41.311596887736194</v>
      </c>
      <c r="F26" s="56">
        <f t="shared" si="2"/>
        <v>-722</v>
      </c>
      <c r="G26" s="57">
        <f t="shared" si="3"/>
        <v>-31.309627059843887</v>
      </c>
      <c r="I26" s="117">
        <v>2699</v>
      </c>
      <c r="J26" s="114">
        <v>2306</v>
      </c>
      <c r="L26" s="112"/>
      <c r="M26" s="58"/>
      <c r="N26" s="58"/>
      <c r="O26" s="58"/>
    </row>
    <row r="27" spans="1:17" x14ac:dyDescent="0.2">
      <c r="A27" s="45" t="s">
        <v>67</v>
      </c>
      <c r="B27" s="56">
        <v>262</v>
      </c>
      <c r="C27" s="57">
        <f>B27/TaulaC1!B27*100</f>
        <v>24.463118580765638</v>
      </c>
      <c r="D27" s="56">
        <f t="shared" si="1"/>
        <v>-475</v>
      </c>
      <c r="E27" s="57">
        <f t="shared" si="0"/>
        <v>-64.450474898236081</v>
      </c>
      <c r="F27" s="56">
        <f t="shared" si="2"/>
        <v>-613</v>
      </c>
      <c r="G27" s="57">
        <f t="shared" si="3"/>
        <v>-70.057142857142864</v>
      </c>
      <c r="I27" s="117">
        <v>737</v>
      </c>
      <c r="J27" s="114">
        <v>875</v>
      </c>
      <c r="L27" s="55"/>
      <c r="M27" s="58"/>
      <c r="N27" s="58"/>
      <c r="O27" s="58"/>
    </row>
    <row r="28" spans="1:17" x14ac:dyDescent="0.2">
      <c r="A28" s="45" t="s">
        <v>68</v>
      </c>
      <c r="B28" s="56">
        <v>682</v>
      </c>
      <c r="C28" s="57">
        <f>B28/TaulaC1!B28*100</f>
        <v>14.111318021932547</v>
      </c>
      <c r="D28" s="56">
        <f t="shared" si="1"/>
        <v>-254</v>
      </c>
      <c r="E28" s="57">
        <f t="shared" si="0"/>
        <v>-27.136752136752136</v>
      </c>
      <c r="F28" s="56">
        <f t="shared" si="2"/>
        <v>-357</v>
      </c>
      <c r="G28" s="57">
        <f t="shared" si="3"/>
        <v>-34.359961501443699</v>
      </c>
      <c r="I28" s="117">
        <v>936</v>
      </c>
      <c r="J28" s="114">
        <v>1039</v>
      </c>
      <c r="L28" s="55"/>
      <c r="M28" s="58"/>
      <c r="N28" s="58"/>
      <c r="O28" s="58"/>
    </row>
    <row r="29" spans="1:17" x14ac:dyDescent="0.2">
      <c r="A29" s="45" t="s">
        <v>69</v>
      </c>
      <c r="B29" s="56">
        <v>0</v>
      </c>
      <c r="C29" s="57">
        <f>B29/TaulaC1!B29*100</f>
        <v>0</v>
      </c>
      <c r="D29" s="56">
        <f t="shared" si="1"/>
        <v>-4</v>
      </c>
      <c r="E29" s="57">
        <f t="shared" si="0"/>
        <v>-100</v>
      </c>
      <c r="F29" s="56">
        <f t="shared" si="2"/>
        <v>-8</v>
      </c>
      <c r="G29" s="57">
        <f t="shared" si="3"/>
        <v>-100</v>
      </c>
      <c r="I29" s="117">
        <v>4</v>
      </c>
      <c r="J29" s="114">
        <v>8</v>
      </c>
      <c r="L29" s="55"/>
      <c r="M29" s="58"/>
      <c r="N29" s="58"/>
      <c r="O29" s="58"/>
      <c r="Q29" s="58"/>
    </row>
    <row r="30" spans="1:17" x14ac:dyDescent="0.2">
      <c r="A30" s="45" t="s">
        <v>70</v>
      </c>
      <c r="B30" s="56">
        <v>284</v>
      </c>
      <c r="C30" s="57">
        <f>B30/TaulaC1!B30*100</f>
        <v>27.843137254901961</v>
      </c>
      <c r="D30" s="56">
        <f t="shared" si="1"/>
        <v>-269</v>
      </c>
      <c r="E30" s="57">
        <f t="shared" si="0"/>
        <v>-48.643761301989151</v>
      </c>
      <c r="F30" s="56">
        <f t="shared" si="2"/>
        <v>-373</v>
      </c>
      <c r="G30" s="57">
        <f t="shared" si="3"/>
        <v>-56.773211567732119</v>
      </c>
      <c r="I30" s="117">
        <v>553</v>
      </c>
      <c r="J30" s="114">
        <v>657</v>
      </c>
      <c r="M30" s="58"/>
      <c r="N30" s="58"/>
      <c r="O30" s="58"/>
      <c r="P30" s="58"/>
      <c r="Q30" s="58"/>
    </row>
    <row r="31" spans="1:17" x14ac:dyDescent="0.2">
      <c r="A31" s="45" t="s">
        <v>71</v>
      </c>
      <c r="B31" s="56">
        <v>234</v>
      </c>
      <c r="C31" s="57">
        <f>B31/TaulaC1!B31*100</f>
        <v>29.885057471264371</v>
      </c>
      <c r="D31" s="56">
        <f t="shared" si="1"/>
        <v>-68</v>
      </c>
      <c r="E31" s="57">
        <f t="shared" si="0"/>
        <v>-22.516556291390728</v>
      </c>
      <c r="F31" s="56">
        <f t="shared" si="2"/>
        <v>-77</v>
      </c>
      <c r="G31" s="57">
        <f t="shared" si="3"/>
        <v>-24.758842443729904</v>
      </c>
      <c r="I31" s="117">
        <v>302</v>
      </c>
      <c r="J31" s="114">
        <v>311</v>
      </c>
      <c r="M31" s="58"/>
      <c r="N31" s="58"/>
      <c r="O31" s="58"/>
      <c r="P31" s="58"/>
      <c r="Q31" s="58"/>
    </row>
    <row r="32" spans="1:17" x14ac:dyDescent="0.2">
      <c r="A32" s="45" t="s">
        <v>72</v>
      </c>
      <c r="B32" s="56">
        <v>326</v>
      </c>
      <c r="C32" s="57">
        <f>B32/TaulaC1!B32*100</f>
        <v>16.988014590932778</v>
      </c>
      <c r="D32" s="56">
        <f t="shared" si="1"/>
        <v>-332</v>
      </c>
      <c r="E32" s="57">
        <f t="shared" si="0"/>
        <v>-50.455927051671736</v>
      </c>
      <c r="F32" s="56">
        <f t="shared" si="2"/>
        <v>-264</v>
      </c>
      <c r="G32" s="57">
        <f t="shared" si="3"/>
        <v>-44.745762711864408</v>
      </c>
      <c r="I32" s="117">
        <v>658</v>
      </c>
      <c r="J32" s="114">
        <v>590</v>
      </c>
      <c r="M32" s="58"/>
      <c r="N32" s="58"/>
      <c r="O32" s="58"/>
      <c r="P32" s="58"/>
      <c r="Q32" s="58"/>
    </row>
    <row r="33" spans="1:18" x14ac:dyDescent="0.2">
      <c r="A33" s="60" t="s">
        <v>73</v>
      </c>
      <c r="B33" s="56">
        <v>192</v>
      </c>
      <c r="C33" s="57">
        <f>B33/TaulaC1!B33*100</f>
        <v>23.104693140794225</v>
      </c>
      <c r="D33" s="56">
        <f t="shared" si="1"/>
        <v>-160</v>
      </c>
      <c r="E33" s="57">
        <f t="shared" si="0"/>
        <v>-45.454545454545453</v>
      </c>
      <c r="F33" s="56">
        <f t="shared" si="2"/>
        <v>-382</v>
      </c>
      <c r="G33" s="57">
        <f t="shared" si="3"/>
        <v>-66.550522648083614</v>
      </c>
      <c r="I33" s="117">
        <v>352</v>
      </c>
      <c r="J33" s="114">
        <v>574</v>
      </c>
      <c r="M33" s="58"/>
      <c r="N33" s="58"/>
      <c r="O33" s="58"/>
      <c r="P33" s="58"/>
      <c r="Q33" s="58"/>
      <c r="R33" s="58"/>
    </row>
    <row r="34" spans="1:18" x14ac:dyDescent="0.2">
      <c r="A34" s="60" t="s">
        <v>74</v>
      </c>
      <c r="B34" s="56">
        <v>101</v>
      </c>
      <c r="C34" s="57">
        <f>B34/TaulaC1!B34*100</f>
        <v>20.867768595041323</v>
      </c>
      <c r="D34" s="56">
        <f t="shared" si="1"/>
        <v>66</v>
      </c>
      <c r="E34" s="57">
        <f t="shared" si="0"/>
        <v>188.57142857142856</v>
      </c>
      <c r="F34" s="56">
        <f t="shared" si="2"/>
        <v>-54</v>
      </c>
      <c r="G34" s="57">
        <f t="shared" si="3"/>
        <v>-34.838709677419352</v>
      </c>
      <c r="I34" s="117">
        <v>35</v>
      </c>
      <c r="J34" s="114">
        <v>155</v>
      </c>
    </row>
    <row r="35" spans="1:18" x14ac:dyDescent="0.2">
      <c r="A35" s="60" t="s">
        <v>75</v>
      </c>
      <c r="B35" s="56">
        <v>20</v>
      </c>
      <c r="C35" s="57">
        <f>B35/TaulaC1!B35*100</f>
        <v>19.417475728155338</v>
      </c>
      <c r="D35" s="56">
        <f>B35-I35</f>
        <v>-176</v>
      </c>
      <c r="E35" s="57">
        <f t="shared" si="0"/>
        <v>-89.795918367346943</v>
      </c>
      <c r="F35" s="56">
        <f>B35-J35</f>
        <v>-48</v>
      </c>
      <c r="G35" s="57">
        <f t="shared" si="3"/>
        <v>-70.588235294117652</v>
      </c>
      <c r="I35" s="117">
        <v>196</v>
      </c>
      <c r="J35" s="114">
        <v>68</v>
      </c>
    </row>
    <row r="36" spans="1:18" x14ac:dyDescent="0.2">
      <c r="A36" s="45" t="s">
        <v>76</v>
      </c>
      <c r="B36" s="56">
        <v>8</v>
      </c>
      <c r="C36" s="57">
        <f>B36/TaulaC1!B36*100</f>
        <v>17.391304347826086</v>
      </c>
      <c r="D36" s="56">
        <f t="shared" si="1"/>
        <v>-10</v>
      </c>
      <c r="E36" s="57">
        <f t="shared" si="0"/>
        <v>-55.555555555555557</v>
      </c>
      <c r="F36" s="56">
        <f t="shared" si="2"/>
        <v>-8</v>
      </c>
      <c r="G36" s="57">
        <f t="shared" si="3"/>
        <v>-50</v>
      </c>
      <c r="I36" s="117">
        <v>18</v>
      </c>
      <c r="J36" s="114">
        <v>16</v>
      </c>
    </row>
    <row r="37" spans="1:18" x14ac:dyDescent="0.2">
      <c r="A37" s="45" t="s">
        <v>77</v>
      </c>
      <c r="B37" s="56">
        <v>79</v>
      </c>
      <c r="C37" s="57">
        <f>B37/TaulaC1!B37*100</f>
        <v>30.038022813688215</v>
      </c>
      <c r="D37" s="56">
        <f t="shared" si="1"/>
        <v>-37</v>
      </c>
      <c r="E37" s="57">
        <f t="shared" si="0"/>
        <v>-31.896551724137932</v>
      </c>
      <c r="F37" s="56">
        <f t="shared" si="2"/>
        <v>-10</v>
      </c>
      <c r="G37" s="57">
        <f t="shared" si="3"/>
        <v>-11.235955056179774</v>
      </c>
      <c r="I37" s="117">
        <v>116</v>
      </c>
      <c r="J37" s="114">
        <v>89</v>
      </c>
    </row>
    <row r="38" spans="1:18" x14ac:dyDescent="0.2">
      <c r="A38" s="139" t="s">
        <v>78</v>
      </c>
      <c r="B38" s="119">
        <v>348</v>
      </c>
      <c r="C38" s="136">
        <f>B38/TaulaC1!B38*100</f>
        <v>18.451749734888654</v>
      </c>
      <c r="D38" s="119">
        <f t="shared" si="1"/>
        <v>-252</v>
      </c>
      <c r="E38" s="136">
        <f t="shared" si="0"/>
        <v>-42</v>
      </c>
      <c r="F38" s="119">
        <f t="shared" si="2"/>
        <v>-445</v>
      </c>
      <c r="G38" s="136">
        <f t="shared" si="3"/>
        <v>-56.11601513240857</v>
      </c>
      <c r="I38" s="117">
        <v>600</v>
      </c>
      <c r="J38" s="114">
        <v>793</v>
      </c>
    </row>
    <row r="39" spans="1:18" x14ac:dyDescent="0.2">
      <c r="A39" s="147" t="s">
        <v>35</v>
      </c>
      <c r="B39" s="196">
        <f>SUM(B9:B38)</f>
        <v>7442</v>
      </c>
      <c r="C39" s="148">
        <f>B39/TaulaC1!B39*100</f>
        <v>21.390589520278233</v>
      </c>
      <c r="D39" s="149">
        <f t="shared" si="1"/>
        <v>-6112</v>
      </c>
      <c r="E39" s="148">
        <f t="shared" si="0"/>
        <v>-45.093699276966213</v>
      </c>
      <c r="F39" s="149">
        <f t="shared" si="2"/>
        <v>-7036</v>
      </c>
      <c r="G39" s="148">
        <f t="shared" si="3"/>
        <v>-48.597872634341762</v>
      </c>
      <c r="I39" s="117">
        <v>13554</v>
      </c>
      <c r="J39" s="117">
        <f>SUM(J9:J38)</f>
        <v>14478</v>
      </c>
    </row>
    <row r="40" spans="1:18" x14ac:dyDescent="0.2">
      <c r="A40" s="60" t="s">
        <v>376</v>
      </c>
      <c r="B40" s="56">
        <v>38704</v>
      </c>
      <c r="C40" s="83">
        <f>B41/TaulaC1!B40*100</f>
        <v>33.341794561382954</v>
      </c>
      <c r="D40" s="138">
        <f>B41-I40</f>
        <v>-32607</v>
      </c>
      <c r="E40" s="57">
        <f>D40/I40*100</f>
        <v>-38.894720519121115</v>
      </c>
      <c r="F40" s="56">
        <f>B41-J41</f>
        <v>-77055</v>
      </c>
      <c r="G40" s="57">
        <f>F40/J41*100</f>
        <v>-60.06688389641571</v>
      </c>
      <c r="I40" s="117">
        <v>83834</v>
      </c>
      <c r="J40" s="117">
        <v>103113</v>
      </c>
    </row>
    <row r="41" spans="1:18" x14ac:dyDescent="0.2">
      <c r="A41" s="45" t="s">
        <v>309</v>
      </c>
      <c r="B41" s="56">
        <v>51227</v>
      </c>
      <c r="C41" s="57">
        <f>B40/TaulaC1!B41*100</f>
        <v>17.89962447046636</v>
      </c>
      <c r="D41" s="56">
        <f>B40-I41</f>
        <v>-66958</v>
      </c>
      <c r="E41" s="57">
        <f>D41/I41*100</f>
        <v>-63.369991103708045</v>
      </c>
      <c r="F41" s="56">
        <f>B40-J40</f>
        <v>-64409</v>
      </c>
      <c r="G41" s="57">
        <f>F41/J40*100</f>
        <v>-62.464480715331725</v>
      </c>
      <c r="I41" s="117">
        <v>105662</v>
      </c>
      <c r="J41" s="195">
        <v>128282</v>
      </c>
    </row>
    <row r="42" spans="1:18" ht="13.5" thickBot="1" x14ac:dyDescent="0.25">
      <c r="A42" s="64" t="s">
        <v>36</v>
      </c>
      <c r="B42" s="65">
        <v>105157</v>
      </c>
      <c r="C42" s="66">
        <f>B42/TaulaC1!B42*100</f>
        <v>28.760888888888893</v>
      </c>
      <c r="D42" s="65">
        <f>B42-I42</f>
        <v>-58106</v>
      </c>
      <c r="E42" s="66">
        <f>D42/I42*100</f>
        <v>-35.590427714791474</v>
      </c>
      <c r="F42" s="65">
        <f>B42-J42</f>
        <v>-115079</v>
      </c>
      <c r="G42" s="66">
        <f t="shared" si="3"/>
        <v>-52.252583592146607</v>
      </c>
      <c r="I42" s="195">
        <v>163263</v>
      </c>
      <c r="J42" s="117">
        <v>220236</v>
      </c>
    </row>
    <row r="43" spans="1:18" x14ac:dyDescent="0.2">
      <c r="A43" s="77" t="s">
        <v>373</v>
      </c>
    </row>
    <row r="44" spans="1:18" x14ac:dyDescent="0.2">
      <c r="B44" s="58"/>
    </row>
    <row r="45" spans="1:18" x14ac:dyDescent="0.2">
      <c r="A45" s="60"/>
      <c r="B45" s="58"/>
      <c r="I45" s="58"/>
    </row>
    <row r="46" spans="1:18" x14ac:dyDescent="0.2">
      <c r="A46" s="60"/>
      <c r="C46" s="58"/>
      <c r="F46" s="55"/>
    </row>
    <row r="47" spans="1:18" x14ac:dyDescent="0.2">
      <c r="A47" s="60"/>
      <c r="B47" s="60"/>
      <c r="C47" s="74"/>
      <c r="D47" s="58"/>
      <c r="F47" s="55"/>
    </row>
    <row r="48" spans="1:18" x14ac:dyDescent="0.2">
      <c r="A48" s="60"/>
      <c r="B48" s="74"/>
      <c r="C48" s="74"/>
      <c r="F48" s="55"/>
    </row>
    <row r="49" spans="1:6" x14ac:dyDescent="0.2">
      <c r="A49" s="60"/>
      <c r="B49" s="58"/>
      <c r="C49" s="74"/>
      <c r="F49" s="55"/>
    </row>
    <row r="50" spans="1:6" x14ac:dyDescent="0.2">
      <c r="A50" s="60"/>
      <c r="B50" s="58"/>
      <c r="C50" s="74"/>
      <c r="F50" s="55"/>
    </row>
    <row r="51" spans="1:6" x14ac:dyDescent="0.2">
      <c r="A51" s="60"/>
      <c r="B51" s="58"/>
      <c r="C51" s="58"/>
    </row>
    <row r="52" spans="1:6" x14ac:dyDescent="0.2">
      <c r="A52" s="60"/>
      <c r="B52" s="58"/>
      <c r="C52" s="58"/>
      <c r="D52" s="58"/>
    </row>
    <row r="53" spans="1:6" x14ac:dyDescent="0.2">
      <c r="A53" s="60"/>
    </row>
    <row r="54" spans="1:6" x14ac:dyDescent="0.2">
      <c r="A54" s="60"/>
      <c r="B54" s="58"/>
    </row>
    <row r="55" spans="1:6" x14ac:dyDescent="0.2">
      <c r="A55" s="60"/>
    </row>
    <row r="56" spans="1:6" x14ac:dyDescent="0.2">
      <c r="A56" s="60"/>
      <c r="B56" s="58"/>
    </row>
    <row r="57" spans="1:6" x14ac:dyDescent="0.2">
      <c r="A57" s="60"/>
    </row>
    <row r="58" spans="1:6" x14ac:dyDescent="0.2">
      <c r="A58" s="60"/>
    </row>
    <row r="59" spans="1:6" x14ac:dyDescent="0.2">
      <c r="A59" s="60"/>
      <c r="B59" s="58"/>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62"/>
  <sheetViews>
    <sheetView zoomScaleNormal="100" workbookViewId="0">
      <selection activeCell="A3" sqref="A3"/>
    </sheetView>
  </sheetViews>
  <sheetFormatPr baseColWidth="10" defaultColWidth="12.83203125" defaultRowHeight="12.75" x14ac:dyDescent="0.2"/>
  <cols>
    <col min="1" max="1" width="27.83203125" style="45" customWidth="1"/>
    <col min="2" max="16384" width="12.83203125" style="45"/>
  </cols>
  <sheetData>
    <row r="1" spans="1:13" x14ac:dyDescent="0.2">
      <c r="A1" s="47" t="s">
        <v>34</v>
      </c>
      <c r="C1" s="47" t="s">
        <v>91</v>
      </c>
      <c r="E1" s="47" t="s">
        <v>47</v>
      </c>
    </row>
    <row r="2" spans="1:13" x14ac:dyDescent="0.2">
      <c r="A2" s="47"/>
    </row>
    <row r="3" spans="1:13" x14ac:dyDescent="0.2">
      <c r="A3" s="86" t="s">
        <v>175</v>
      </c>
      <c r="B3" s="86"/>
      <c r="C3" s="86"/>
      <c r="D3" s="86"/>
      <c r="E3" s="86"/>
      <c r="F3" s="86"/>
    </row>
    <row r="4" spans="1:13" x14ac:dyDescent="0.2">
      <c r="A4" s="47"/>
    </row>
    <row r="5" spans="1:13" x14ac:dyDescent="0.2">
      <c r="A5" s="49" t="str">
        <f>Índex!B21</f>
        <v>Taula E3</v>
      </c>
      <c r="B5" s="49" t="str">
        <f>Índex!A8</f>
        <v>2n trimestre 2020</v>
      </c>
    </row>
    <row r="6" spans="1:13" ht="13.5" thickBot="1" x14ac:dyDescent="0.25">
      <c r="A6" s="68" t="str">
        <f>Índex!C21</f>
        <v>Població del règim autònom per àmbits territorials</v>
      </c>
      <c r="B6" s="64"/>
      <c r="C6" s="64"/>
      <c r="D6" s="64"/>
      <c r="E6" s="64"/>
      <c r="F6" s="64"/>
      <c r="H6" s="50"/>
    </row>
    <row r="7" spans="1:13" x14ac:dyDescent="0.2">
      <c r="A7" s="203"/>
      <c r="B7" s="201" t="s">
        <v>37</v>
      </c>
      <c r="C7" s="206" t="s">
        <v>39</v>
      </c>
      <c r="D7" s="206"/>
      <c r="E7" s="206" t="s">
        <v>40</v>
      </c>
      <c r="F7" s="206"/>
    </row>
    <row r="8" spans="1:13" x14ac:dyDescent="0.2">
      <c r="A8" s="204"/>
      <c r="B8" s="202"/>
      <c r="C8" s="52" t="s">
        <v>37</v>
      </c>
      <c r="D8" s="52" t="s">
        <v>38</v>
      </c>
      <c r="E8" s="52" t="s">
        <v>37</v>
      </c>
      <c r="F8" s="52" t="s">
        <v>38</v>
      </c>
      <c r="H8" s="54"/>
      <c r="I8" s="54"/>
    </row>
    <row r="9" spans="1:13" x14ac:dyDescent="0.2">
      <c r="A9" s="45" t="s">
        <v>49</v>
      </c>
      <c r="B9" s="56">
        <v>627</v>
      </c>
      <c r="C9" s="56">
        <v>-5</v>
      </c>
      <c r="D9" s="57">
        <v>-0.79113924050632911</v>
      </c>
      <c r="E9" s="56">
        <v>-15</v>
      </c>
      <c r="F9" s="57">
        <v>-2.3364485981308412</v>
      </c>
      <c r="H9" s="58"/>
      <c r="I9" s="58"/>
    </row>
    <row r="10" spans="1:13" x14ac:dyDescent="0.2">
      <c r="A10" s="45" t="s">
        <v>50</v>
      </c>
      <c r="B10" s="56">
        <v>700</v>
      </c>
      <c r="C10" s="56">
        <v>-9</v>
      </c>
      <c r="D10" s="57">
        <v>-1.2693935119887165</v>
      </c>
      <c r="E10" s="56">
        <v>-1</v>
      </c>
      <c r="F10" s="57">
        <v>-0.14265335235378032</v>
      </c>
      <c r="H10" s="58"/>
      <c r="I10" s="58"/>
      <c r="K10" s="50"/>
    </row>
    <row r="11" spans="1:13" x14ac:dyDescent="0.2">
      <c r="A11" s="45" t="s">
        <v>51</v>
      </c>
      <c r="B11" s="56">
        <v>5294</v>
      </c>
      <c r="C11" s="56">
        <v>-5</v>
      </c>
      <c r="D11" s="57">
        <v>-9.4357425929420646E-2</v>
      </c>
      <c r="E11" s="56">
        <v>-30</v>
      </c>
      <c r="F11" s="57">
        <v>-0.56348610067618332</v>
      </c>
      <c r="H11" s="58"/>
      <c r="I11" s="58"/>
    </row>
    <row r="12" spans="1:13" x14ac:dyDescent="0.2">
      <c r="A12" s="45" t="s">
        <v>52</v>
      </c>
      <c r="B12" s="56">
        <v>165</v>
      </c>
      <c r="C12" s="56">
        <v>2</v>
      </c>
      <c r="D12" s="57">
        <v>1.2269938650306749</v>
      </c>
      <c r="E12" s="56">
        <v>3</v>
      </c>
      <c r="F12" s="57">
        <v>1.8518518518518516</v>
      </c>
      <c r="H12" s="58"/>
      <c r="I12" s="58"/>
      <c r="M12" s="70"/>
    </row>
    <row r="13" spans="1:13" x14ac:dyDescent="0.2">
      <c r="A13" s="45" t="s">
        <v>53</v>
      </c>
      <c r="B13" s="56">
        <v>846</v>
      </c>
      <c r="C13" s="56">
        <v>-4</v>
      </c>
      <c r="D13" s="57">
        <v>-0.47058823529411759</v>
      </c>
      <c r="E13" s="56">
        <v>-4</v>
      </c>
      <c r="F13" s="57">
        <v>-0.47058823529411759</v>
      </c>
      <c r="H13" s="58"/>
      <c r="I13" s="58"/>
      <c r="L13" s="58"/>
      <c r="M13" s="71"/>
    </row>
    <row r="14" spans="1:13" x14ac:dyDescent="0.2">
      <c r="A14" s="45" t="s">
        <v>54</v>
      </c>
      <c r="B14" s="56">
        <v>420</v>
      </c>
      <c r="C14" s="56">
        <v>6</v>
      </c>
      <c r="D14" s="57">
        <v>1.4492753623188406</v>
      </c>
      <c r="E14" s="56">
        <v>-8</v>
      </c>
      <c r="F14" s="57">
        <v>-1.8691588785046727</v>
      </c>
      <c r="H14" s="58"/>
      <c r="I14" s="58"/>
      <c r="M14" s="70"/>
    </row>
    <row r="15" spans="1:13" x14ac:dyDescent="0.2">
      <c r="A15" s="45" t="s">
        <v>55</v>
      </c>
      <c r="B15" s="56">
        <v>1347</v>
      </c>
      <c r="C15" s="56">
        <v>1</v>
      </c>
      <c r="D15" s="57">
        <v>7.4294205052005943E-2</v>
      </c>
      <c r="E15" s="56">
        <v>-21</v>
      </c>
      <c r="F15" s="57">
        <v>-1.5350877192982455</v>
      </c>
      <c r="H15" s="58"/>
      <c r="I15" s="58"/>
      <c r="M15" s="70"/>
    </row>
    <row r="16" spans="1:13" x14ac:dyDescent="0.2">
      <c r="A16" s="45" t="s">
        <v>56</v>
      </c>
      <c r="B16" s="56">
        <v>4181</v>
      </c>
      <c r="C16" s="56">
        <v>32</v>
      </c>
      <c r="D16" s="57">
        <v>0.77127018558688842</v>
      </c>
      <c r="E16" s="56">
        <v>-30</v>
      </c>
      <c r="F16" s="57">
        <v>-0.71241985276656372</v>
      </c>
      <c r="H16" s="58"/>
      <c r="I16" s="58"/>
      <c r="M16" s="70"/>
    </row>
    <row r="17" spans="1:13" x14ac:dyDescent="0.2">
      <c r="A17" s="45" t="s">
        <v>57</v>
      </c>
      <c r="B17" s="56">
        <v>1256</v>
      </c>
      <c r="C17" s="56">
        <v>-7</v>
      </c>
      <c r="D17" s="57">
        <v>-0.55423594615993665</v>
      </c>
      <c r="E17" s="56">
        <v>-30</v>
      </c>
      <c r="F17" s="57">
        <v>-2.3328149300155521</v>
      </c>
      <c r="H17" s="58"/>
      <c r="I17" s="58"/>
      <c r="M17" s="70"/>
    </row>
    <row r="18" spans="1:13" x14ac:dyDescent="0.2">
      <c r="A18" s="45" t="s">
        <v>58</v>
      </c>
      <c r="B18" s="56">
        <v>3033</v>
      </c>
      <c r="C18" s="56">
        <v>-6</v>
      </c>
      <c r="D18" s="57">
        <v>-0.19743336623889435</v>
      </c>
      <c r="E18" s="56">
        <v>-48</v>
      </c>
      <c r="F18" s="57">
        <v>-1.5579357351509251</v>
      </c>
      <c r="H18" s="58"/>
      <c r="I18" s="58"/>
      <c r="M18" s="70"/>
    </row>
    <row r="19" spans="1:13" x14ac:dyDescent="0.2">
      <c r="A19" s="45" t="s">
        <v>59</v>
      </c>
      <c r="B19" s="56">
        <v>2969</v>
      </c>
      <c r="C19" s="56">
        <v>3</v>
      </c>
      <c r="D19" s="57">
        <v>0.10114632501685772</v>
      </c>
      <c r="E19" s="56">
        <v>0</v>
      </c>
      <c r="F19" s="57">
        <v>0</v>
      </c>
      <c r="H19" s="58"/>
      <c r="I19" s="58"/>
      <c r="M19" s="70"/>
    </row>
    <row r="20" spans="1:13" x14ac:dyDescent="0.2">
      <c r="A20" s="45" t="s">
        <v>60</v>
      </c>
      <c r="B20" s="56">
        <v>1118</v>
      </c>
      <c r="C20" s="56">
        <v>-10</v>
      </c>
      <c r="D20" s="57">
        <v>-0.88652482269503552</v>
      </c>
      <c r="E20" s="56">
        <v>-14</v>
      </c>
      <c r="F20" s="57">
        <v>-1.2367491166077738</v>
      </c>
      <c r="H20" s="58"/>
      <c r="I20" s="58"/>
      <c r="M20" s="70"/>
    </row>
    <row r="21" spans="1:13" x14ac:dyDescent="0.2">
      <c r="A21" s="45" t="s">
        <v>61</v>
      </c>
      <c r="B21" s="56">
        <v>1716</v>
      </c>
      <c r="C21" s="56">
        <v>-1</v>
      </c>
      <c r="D21" s="57">
        <v>-5.8241118229470007E-2</v>
      </c>
      <c r="E21" s="56">
        <v>-47</v>
      </c>
      <c r="F21" s="57">
        <v>-2.6659103800340329</v>
      </c>
      <c r="H21" s="58"/>
      <c r="I21" s="58"/>
    </row>
    <row r="22" spans="1:13" x14ac:dyDescent="0.2">
      <c r="A22" s="45" t="s">
        <v>62</v>
      </c>
      <c r="B22" s="56">
        <v>1327</v>
      </c>
      <c r="C22" s="56">
        <v>0</v>
      </c>
      <c r="D22" s="57">
        <v>0</v>
      </c>
      <c r="E22" s="56">
        <v>-35</v>
      </c>
      <c r="F22" s="57">
        <v>-2.5697503671071953</v>
      </c>
      <c r="H22" s="58"/>
      <c r="I22" s="58"/>
    </row>
    <row r="23" spans="1:13" x14ac:dyDescent="0.2">
      <c r="A23" s="45" t="s">
        <v>63</v>
      </c>
      <c r="B23" s="56">
        <v>285</v>
      </c>
      <c r="C23" s="56">
        <v>-2</v>
      </c>
      <c r="D23" s="57">
        <v>-0.69686411149825789</v>
      </c>
      <c r="E23" s="56">
        <v>-9</v>
      </c>
      <c r="F23" s="57">
        <v>-3.0612244897959182</v>
      </c>
      <c r="H23" s="58"/>
      <c r="I23" s="58"/>
    </row>
    <row r="24" spans="1:13" x14ac:dyDescent="0.2">
      <c r="A24" s="45" t="s">
        <v>64</v>
      </c>
      <c r="B24" s="56">
        <v>839</v>
      </c>
      <c r="C24" s="56">
        <v>3</v>
      </c>
      <c r="D24" s="57">
        <v>0.35885167464114831</v>
      </c>
      <c r="E24" s="56">
        <v>-8</v>
      </c>
      <c r="F24" s="57">
        <v>-0.94451003541912626</v>
      </c>
      <c r="H24" s="58"/>
      <c r="I24" s="58"/>
    </row>
    <row r="25" spans="1:13" x14ac:dyDescent="0.2">
      <c r="A25" s="45" t="s">
        <v>65</v>
      </c>
      <c r="B25" s="56">
        <v>359</v>
      </c>
      <c r="C25" s="56">
        <v>1</v>
      </c>
      <c r="D25" s="57">
        <v>0.27932960893854747</v>
      </c>
      <c r="E25" s="56">
        <v>-12</v>
      </c>
      <c r="F25" s="57">
        <v>-3.2345013477088949</v>
      </c>
      <c r="H25" s="58"/>
      <c r="I25" s="58"/>
    </row>
    <row r="26" spans="1:13" x14ac:dyDescent="0.2">
      <c r="A26" s="45" t="s">
        <v>66</v>
      </c>
      <c r="B26" s="56">
        <v>2814</v>
      </c>
      <c r="C26" s="56">
        <v>-18</v>
      </c>
      <c r="D26" s="57">
        <v>-0.63559322033898313</v>
      </c>
      <c r="E26" s="56">
        <v>-70</v>
      </c>
      <c r="F26" s="57">
        <v>-2.4271844660194173</v>
      </c>
      <c r="H26" s="58"/>
      <c r="I26" s="58"/>
    </row>
    <row r="27" spans="1:13" x14ac:dyDescent="0.2">
      <c r="A27" s="45" t="s">
        <v>67</v>
      </c>
      <c r="B27" s="56">
        <v>1291</v>
      </c>
      <c r="C27" s="56">
        <v>0</v>
      </c>
      <c r="D27" s="57">
        <v>0</v>
      </c>
      <c r="E27" s="56">
        <v>-3</v>
      </c>
      <c r="F27" s="57">
        <v>-0.23183925811437403</v>
      </c>
      <c r="H27" s="58"/>
      <c r="I27" s="58"/>
    </row>
    <row r="28" spans="1:13" x14ac:dyDescent="0.2">
      <c r="A28" s="45" t="s">
        <v>68</v>
      </c>
      <c r="B28" s="56">
        <v>4179</v>
      </c>
      <c r="C28" s="56">
        <v>15</v>
      </c>
      <c r="D28" s="57">
        <v>0.36023054755043227</v>
      </c>
      <c r="E28" s="56">
        <v>-59</v>
      </c>
      <c r="F28" s="57">
        <v>-1.3921661160924965</v>
      </c>
      <c r="H28" s="58"/>
      <c r="I28" s="58"/>
    </row>
    <row r="29" spans="1:13" x14ac:dyDescent="0.2">
      <c r="A29" s="45" t="s">
        <v>69</v>
      </c>
      <c r="B29" s="56">
        <v>352</v>
      </c>
      <c r="C29" s="56">
        <v>3</v>
      </c>
      <c r="D29" s="57">
        <v>0.8595988538681949</v>
      </c>
      <c r="E29" s="56">
        <v>3</v>
      </c>
      <c r="F29" s="57">
        <v>0.8595988538681949</v>
      </c>
      <c r="H29" s="58"/>
      <c r="I29" s="58"/>
    </row>
    <row r="30" spans="1:13" x14ac:dyDescent="0.2">
      <c r="A30" s="45" t="s">
        <v>70</v>
      </c>
      <c r="B30" s="56">
        <v>562</v>
      </c>
      <c r="C30" s="56">
        <v>-2</v>
      </c>
      <c r="D30" s="57">
        <v>-0.3546099290780142</v>
      </c>
      <c r="E30" s="56">
        <v>1</v>
      </c>
      <c r="F30" s="57">
        <v>0.17825311942959002</v>
      </c>
      <c r="H30" s="58"/>
      <c r="I30" s="58"/>
    </row>
    <row r="31" spans="1:13" x14ac:dyDescent="0.2">
      <c r="A31" s="45" t="s">
        <v>71</v>
      </c>
      <c r="B31" s="56">
        <v>2751</v>
      </c>
      <c r="C31" s="56">
        <v>3</v>
      </c>
      <c r="D31" s="57">
        <v>0.10917030567685589</v>
      </c>
      <c r="E31" s="56">
        <v>-34</v>
      </c>
      <c r="F31" s="57">
        <v>-1.2208258527827647</v>
      </c>
      <c r="H31" s="58"/>
      <c r="I31" s="58"/>
    </row>
    <row r="32" spans="1:13" x14ac:dyDescent="0.2">
      <c r="A32" s="45" t="s">
        <v>72</v>
      </c>
      <c r="B32" s="56">
        <v>2129</v>
      </c>
      <c r="C32" s="56">
        <v>-6</v>
      </c>
      <c r="D32" s="57">
        <v>-0.28103044496487117</v>
      </c>
      <c r="E32" s="56">
        <v>-34</v>
      </c>
      <c r="F32" s="57">
        <v>-1.5718908922792418</v>
      </c>
      <c r="H32" s="58"/>
      <c r="I32" s="58"/>
      <c r="M32" s="70"/>
    </row>
    <row r="33" spans="1:13" x14ac:dyDescent="0.2">
      <c r="A33" s="45" t="s">
        <v>73</v>
      </c>
      <c r="B33" s="56">
        <v>1721</v>
      </c>
      <c r="C33" s="56">
        <v>-18</v>
      </c>
      <c r="D33" s="57">
        <v>-1.0350776308223115</v>
      </c>
      <c r="E33" s="56">
        <v>9</v>
      </c>
      <c r="F33" s="57">
        <v>0.52570093457943923</v>
      </c>
      <c r="H33" s="58"/>
      <c r="I33" s="58"/>
      <c r="M33" s="70"/>
    </row>
    <row r="34" spans="1:13" x14ac:dyDescent="0.2">
      <c r="A34" s="45" t="s">
        <v>74</v>
      </c>
      <c r="B34" s="56">
        <v>1621</v>
      </c>
      <c r="C34" s="56">
        <v>7</v>
      </c>
      <c r="D34" s="57">
        <v>0.43370508054522927</v>
      </c>
      <c r="E34" s="56">
        <v>-32</v>
      </c>
      <c r="F34" s="57">
        <v>-1.9358741681790685</v>
      </c>
      <c r="H34" s="58"/>
      <c r="I34" s="58"/>
      <c r="M34" s="70"/>
    </row>
    <row r="35" spans="1:13" x14ac:dyDescent="0.2">
      <c r="A35" s="45" t="s">
        <v>75</v>
      </c>
      <c r="B35" s="72">
        <v>597</v>
      </c>
      <c r="C35" s="56">
        <v>2</v>
      </c>
      <c r="D35" s="57">
        <v>0.33613445378151263</v>
      </c>
      <c r="E35" s="56">
        <v>-11</v>
      </c>
      <c r="F35" s="57">
        <v>-1.8092105263157896</v>
      </c>
      <c r="H35" s="58"/>
      <c r="I35" s="58"/>
      <c r="M35" s="70"/>
    </row>
    <row r="36" spans="1:13" x14ac:dyDescent="0.2">
      <c r="A36" s="45" t="s">
        <v>76</v>
      </c>
      <c r="B36" s="56">
        <v>528</v>
      </c>
      <c r="C36" s="56">
        <v>1</v>
      </c>
      <c r="D36" s="57">
        <v>0.18975332068311196</v>
      </c>
      <c r="E36" s="56">
        <v>-8</v>
      </c>
      <c r="F36" s="57">
        <v>-1.4925373134328357</v>
      </c>
      <c r="H36" s="58"/>
      <c r="I36" s="58"/>
      <c r="M36" s="70"/>
    </row>
    <row r="37" spans="1:13" x14ac:dyDescent="0.2">
      <c r="A37" s="45" t="s">
        <v>77</v>
      </c>
      <c r="B37" s="56">
        <v>1152</v>
      </c>
      <c r="C37" s="56">
        <v>7</v>
      </c>
      <c r="D37" s="57">
        <v>0.611353711790393</v>
      </c>
      <c r="E37" s="56">
        <v>4</v>
      </c>
      <c r="F37" s="57">
        <v>0.34843205574912894</v>
      </c>
      <c r="H37" s="58"/>
      <c r="I37" s="58"/>
      <c r="M37" s="70"/>
    </row>
    <row r="38" spans="1:13" x14ac:dyDescent="0.2">
      <c r="A38" s="45" t="s">
        <v>78</v>
      </c>
      <c r="B38" s="56">
        <v>3696</v>
      </c>
      <c r="C38" s="56">
        <v>6</v>
      </c>
      <c r="D38" s="57">
        <v>0.16260162601626016</v>
      </c>
      <c r="E38" s="56">
        <v>-94</v>
      </c>
      <c r="F38" s="57">
        <v>-2.4802110817941951</v>
      </c>
      <c r="H38" s="58"/>
      <c r="I38" s="58"/>
      <c r="M38" s="70"/>
    </row>
    <row r="39" spans="1:13" x14ac:dyDescent="0.2">
      <c r="A39" s="61" t="s">
        <v>35</v>
      </c>
      <c r="B39" s="62">
        <v>49875</v>
      </c>
      <c r="C39" s="62">
        <v>-1</v>
      </c>
      <c r="D39" s="63">
        <v>-2.0049723313818268E-3</v>
      </c>
      <c r="E39" s="62">
        <v>-637</v>
      </c>
      <c r="F39" s="63">
        <v>-1.2610864745011088</v>
      </c>
      <c r="H39" s="58"/>
      <c r="I39" s="58"/>
    </row>
    <row r="40" spans="1:13" ht="13.5" x14ac:dyDescent="0.25">
      <c r="A40" s="59" t="s">
        <v>377</v>
      </c>
      <c r="B40" s="73">
        <v>221478</v>
      </c>
      <c r="C40" s="56">
        <v>268</v>
      </c>
      <c r="D40" s="57">
        <v>0.12115184666154333</v>
      </c>
      <c r="E40" s="56">
        <v>-2671</v>
      </c>
      <c r="F40" s="57">
        <v>-1.1916180754765804</v>
      </c>
      <c r="H40" s="74"/>
      <c r="I40" s="74"/>
    </row>
    <row r="41" spans="1:13" x14ac:dyDescent="0.2">
      <c r="A41" s="45" t="s">
        <v>309</v>
      </c>
      <c r="B41" s="73">
        <v>332331</v>
      </c>
      <c r="C41" s="56">
        <v>757</v>
      </c>
      <c r="D41" s="57">
        <v>0.22830499375704971</v>
      </c>
      <c r="E41" s="56">
        <v>-4339</v>
      </c>
      <c r="F41" s="57">
        <v>-1.2887991208007841</v>
      </c>
      <c r="H41" s="74"/>
      <c r="I41" s="74"/>
    </row>
    <row r="42" spans="1:13" ht="13.5" thickBot="1" x14ac:dyDescent="0.25">
      <c r="A42" s="64" t="s">
        <v>36</v>
      </c>
      <c r="B42" s="75">
        <v>544472</v>
      </c>
      <c r="C42" s="65">
        <v>1781</v>
      </c>
      <c r="D42" s="66">
        <v>0.3281793875336057</v>
      </c>
      <c r="E42" s="65">
        <v>-10149</v>
      </c>
      <c r="F42" s="66">
        <v>-1.829898254844299</v>
      </c>
      <c r="H42" s="74"/>
      <c r="I42" s="74"/>
    </row>
    <row r="43" spans="1:13" x14ac:dyDescent="0.2">
      <c r="A43" s="77" t="s">
        <v>379</v>
      </c>
    </row>
    <row r="45" spans="1:13" x14ac:dyDescent="0.2">
      <c r="H45" s="58"/>
    </row>
    <row r="46" spans="1:13" x14ac:dyDescent="0.2">
      <c r="B46" s="58"/>
    </row>
    <row r="47" spans="1:13" x14ac:dyDescent="0.2">
      <c r="B47" s="58"/>
    </row>
    <row r="48" spans="1:13" x14ac:dyDescent="0.2">
      <c r="B48" s="58"/>
    </row>
    <row r="49" spans="2:2" x14ac:dyDescent="0.2">
      <c r="B49" s="58"/>
    </row>
    <row r="50" spans="2:2" x14ac:dyDescent="0.2">
      <c r="B50" s="58"/>
    </row>
    <row r="51" spans="2:2" x14ac:dyDescent="0.2">
      <c r="B51" s="58"/>
    </row>
    <row r="62" spans="2:2" x14ac:dyDescent="0.2">
      <c r="B62" s="58"/>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50"/>
  <sheetViews>
    <sheetView zoomScaleNormal="100" workbookViewId="0">
      <selection activeCell="A3" sqref="A3"/>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3" spans="1:9" x14ac:dyDescent="0.2">
      <c r="A3" s="23" t="s">
        <v>457</v>
      </c>
      <c r="B3" s="23"/>
      <c r="C3" s="23"/>
      <c r="D3" s="23"/>
      <c r="E3" s="23"/>
      <c r="F3" s="23"/>
      <c r="G3" s="23"/>
      <c r="H3" s="23"/>
      <c r="I3" s="23"/>
    </row>
    <row r="5" spans="1:9" x14ac:dyDescent="0.2">
      <c r="A5" s="49" t="str">
        <f>Índex!B72</f>
        <v>Gràfic C1</v>
      </c>
      <c r="B5" s="49" t="str">
        <f>Índex!A8</f>
        <v>2n trimestre 2020</v>
      </c>
    </row>
    <row r="6" spans="1:9" x14ac:dyDescent="0.2">
      <c r="A6" s="49" t="str">
        <f>Índex!C72</f>
        <v>Proporció de contractes per nacionalitat sobre el total de contractes per sexe i grups d'edat. Baix Llobregat</v>
      </c>
      <c r="B6" s="45"/>
    </row>
    <row r="7" spans="1:9" x14ac:dyDescent="0.2">
      <c r="A7" s="49"/>
      <c r="B7" s="45"/>
    </row>
    <row r="9" spans="1:9" x14ac:dyDescent="0.2">
      <c r="G9" s="88">
        <v>16.887009778978435</v>
      </c>
      <c r="H9" s="89"/>
    </row>
    <row r="10" spans="1:9" x14ac:dyDescent="0.2">
      <c r="G10" s="88">
        <v>14.7</v>
      </c>
    </row>
    <row r="32" spans="1:1" x14ac:dyDescent="0.2">
      <c r="A32" s="77" t="s">
        <v>373</v>
      </c>
    </row>
    <row r="34" spans="1:16" ht="25.5" x14ac:dyDescent="0.2">
      <c r="A34" s="92"/>
      <c r="B34" s="90" t="s">
        <v>277</v>
      </c>
      <c r="C34" s="91" t="s">
        <v>149</v>
      </c>
      <c r="D34" s="91" t="s">
        <v>150</v>
      </c>
      <c r="E34" s="91"/>
      <c r="F34" s="92" t="s">
        <v>224</v>
      </c>
      <c r="G34" s="90" t="s">
        <v>149</v>
      </c>
      <c r="H34" s="90" t="s">
        <v>150</v>
      </c>
      <c r="I34" s="92"/>
    </row>
    <row r="35" spans="1:16" x14ac:dyDescent="0.2">
      <c r="A35" s="92" t="s">
        <v>329</v>
      </c>
      <c r="B35" s="92" t="s">
        <v>129</v>
      </c>
      <c r="C35" s="93">
        <f t="shared" ref="C35:C42" si="0">G35/F35*100</f>
        <v>75.649999999999991</v>
      </c>
      <c r="D35" s="93">
        <f t="shared" ref="D35:D42" si="1">H35/F35*100</f>
        <v>24.349999999999998</v>
      </c>
      <c r="E35" s="96"/>
      <c r="F35" s="95">
        <f>TaulaC2!B10</f>
        <v>20000</v>
      </c>
      <c r="G35" s="95">
        <f>F35-H35</f>
        <v>15130</v>
      </c>
      <c r="H35" s="195">
        <v>4870</v>
      </c>
      <c r="I35" s="95"/>
      <c r="J35" s="97"/>
      <c r="K35" s="97"/>
    </row>
    <row r="36" spans="1:16" x14ac:dyDescent="0.2">
      <c r="A36" s="92"/>
      <c r="B36" s="92" t="s">
        <v>128</v>
      </c>
      <c r="C36" s="93">
        <f t="shared" si="0"/>
        <v>82.448786424176873</v>
      </c>
      <c r="D36" s="93">
        <f t="shared" si="1"/>
        <v>17.551213575823134</v>
      </c>
      <c r="E36" s="96"/>
      <c r="F36" s="95">
        <f>TaulaC2!B11</f>
        <v>14791</v>
      </c>
      <c r="G36" s="95">
        <f t="shared" ref="G36:G43" si="2">F36-H36</f>
        <v>12195</v>
      </c>
      <c r="H36" s="195">
        <v>2596</v>
      </c>
      <c r="I36" s="95"/>
      <c r="J36" s="144"/>
      <c r="K36" s="97"/>
      <c r="L36" s="146"/>
      <c r="M36" s="97"/>
      <c r="N36" s="97"/>
      <c r="O36" s="97"/>
      <c r="P36" s="97"/>
    </row>
    <row r="37" spans="1:16" x14ac:dyDescent="0.2">
      <c r="A37" s="92" t="s">
        <v>330</v>
      </c>
      <c r="B37" s="92" t="s">
        <v>134</v>
      </c>
      <c r="C37" s="93">
        <f t="shared" si="0"/>
        <v>87.318633611333254</v>
      </c>
      <c r="D37" s="93">
        <f t="shared" si="1"/>
        <v>12.681366388666742</v>
      </c>
      <c r="E37" s="96"/>
      <c r="F37" s="95">
        <f>TaulaC2!B13</f>
        <v>8753</v>
      </c>
      <c r="G37" s="95">
        <f t="shared" si="2"/>
        <v>7643</v>
      </c>
      <c r="H37" s="114">
        <v>1110</v>
      </c>
      <c r="I37" s="95"/>
      <c r="J37" s="97"/>
      <c r="K37" s="97"/>
      <c r="L37" s="97"/>
      <c r="M37" s="97"/>
      <c r="N37" s="97"/>
      <c r="O37" s="97"/>
      <c r="P37" s="97"/>
    </row>
    <row r="38" spans="1:16" x14ac:dyDescent="0.2">
      <c r="A38" s="92"/>
      <c r="B38" s="92" t="s">
        <v>135</v>
      </c>
      <c r="C38" s="93">
        <f t="shared" si="0"/>
        <v>75.290232185748593</v>
      </c>
      <c r="D38" s="93">
        <f t="shared" si="1"/>
        <v>24.7097678142514</v>
      </c>
      <c r="E38" s="96"/>
      <c r="F38" s="95">
        <f>TaulaC2!B14</f>
        <v>9992</v>
      </c>
      <c r="G38" s="95">
        <f t="shared" si="2"/>
        <v>7523</v>
      </c>
      <c r="H38" s="114">
        <v>2469</v>
      </c>
      <c r="I38" s="95"/>
      <c r="J38" s="97"/>
      <c r="K38" s="97"/>
      <c r="L38" s="97"/>
      <c r="M38" s="97"/>
      <c r="N38" s="97"/>
      <c r="O38" s="97"/>
      <c r="P38" s="97"/>
    </row>
    <row r="39" spans="1:16" x14ac:dyDescent="0.2">
      <c r="A39" s="92"/>
      <c r="B39" s="92" t="s">
        <v>136</v>
      </c>
      <c r="C39" s="93">
        <f t="shared" si="0"/>
        <v>71.449033182143708</v>
      </c>
      <c r="D39" s="93">
        <f t="shared" si="1"/>
        <v>28.550966817856288</v>
      </c>
      <c r="E39" s="96"/>
      <c r="F39" s="95">
        <f>TaulaC2!B15</f>
        <v>8378</v>
      </c>
      <c r="G39" s="95">
        <f t="shared" si="2"/>
        <v>5986</v>
      </c>
      <c r="H39" s="114">
        <v>2392</v>
      </c>
      <c r="I39" s="95"/>
      <c r="J39" s="97"/>
      <c r="K39" s="97"/>
      <c r="L39" s="97"/>
      <c r="M39" s="97"/>
      <c r="N39" s="97"/>
      <c r="O39" s="97"/>
      <c r="P39" s="97"/>
    </row>
    <row r="40" spans="1:16" x14ac:dyDescent="0.2">
      <c r="A40" s="92"/>
      <c r="B40" s="92" t="s">
        <v>137</v>
      </c>
      <c r="C40" s="93">
        <f t="shared" si="0"/>
        <v>80.505723560567233</v>
      </c>
      <c r="D40" s="93">
        <f t="shared" si="1"/>
        <v>19.49427643943277</v>
      </c>
      <c r="E40" s="96"/>
      <c r="F40" s="95">
        <f>TaulaC2!B16</f>
        <v>5853</v>
      </c>
      <c r="G40" s="95">
        <f t="shared" si="2"/>
        <v>4712</v>
      </c>
      <c r="H40" s="114">
        <v>1141</v>
      </c>
      <c r="I40" s="95"/>
      <c r="K40" s="97"/>
      <c r="L40" s="97"/>
      <c r="M40" s="97"/>
      <c r="N40" s="97"/>
      <c r="O40" s="97"/>
      <c r="P40" s="97"/>
    </row>
    <row r="41" spans="1:16" x14ac:dyDescent="0.2">
      <c r="A41" s="92"/>
      <c r="B41" s="92" t="s">
        <v>138</v>
      </c>
      <c r="C41" s="93">
        <f t="shared" si="0"/>
        <v>80.884855360181504</v>
      </c>
      <c r="D41" s="93">
        <f t="shared" si="1"/>
        <v>19.115144639818489</v>
      </c>
      <c r="E41" s="96"/>
      <c r="F41" s="95">
        <f>TaulaC2!B17</f>
        <v>1763</v>
      </c>
      <c r="G41" s="95">
        <f t="shared" si="2"/>
        <v>1426</v>
      </c>
      <c r="H41" s="114">
        <v>337</v>
      </c>
      <c r="I41" s="95"/>
      <c r="K41" s="97"/>
      <c r="L41" s="97"/>
      <c r="M41" s="97"/>
      <c r="N41" s="97"/>
      <c r="O41" s="97"/>
      <c r="P41" s="97"/>
    </row>
    <row r="42" spans="1:16" x14ac:dyDescent="0.2">
      <c r="A42" s="92"/>
      <c r="B42" s="114" t="s">
        <v>216</v>
      </c>
      <c r="C42" s="93">
        <f t="shared" si="0"/>
        <v>67.307692307692307</v>
      </c>
      <c r="D42" s="93">
        <f t="shared" si="1"/>
        <v>32.692307692307693</v>
      </c>
      <c r="E42" s="96"/>
      <c r="F42" s="95">
        <f>TaulaC2!B18</f>
        <v>52</v>
      </c>
      <c r="G42" s="95">
        <f t="shared" si="2"/>
        <v>35</v>
      </c>
      <c r="H42" s="114">
        <v>17</v>
      </c>
      <c r="I42" s="95"/>
    </row>
    <row r="43" spans="1:16" x14ac:dyDescent="0.2">
      <c r="A43" s="92"/>
      <c r="B43" s="95"/>
      <c r="C43" s="95"/>
      <c r="D43" s="92"/>
      <c r="E43" s="95"/>
      <c r="F43" s="95">
        <f>SUM(F35:F36)</f>
        <v>34791</v>
      </c>
      <c r="G43" s="95">
        <f t="shared" si="2"/>
        <v>27325</v>
      </c>
      <c r="H43" s="95">
        <f>SUM(H35:H36)</f>
        <v>7466</v>
      </c>
      <c r="I43" s="95"/>
    </row>
    <row r="44" spans="1:16" x14ac:dyDescent="0.2">
      <c r="A44" s="92"/>
      <c r="B44" s="95"/>
      <c r="C44" s="95"/>
      <c r="D44" s="92"/>
      <c r="E44" s="95"/>
      <c r="F44" s="95"/>
      <c r="G44" s="95"/>
      <c r="H44" s="95">
        <f>SUM(H35:H36)</f>
        <v>7466</v>
      </c>
      <c r="I44" s="92"/>
    </row>
    <row r="45" spans="1:16" x14ac:dyDescent="0.2">
      <c r="A45" s="92"/>
      <c r="B45" s="92"/>
      <c r="C45" s="92"/>
      <c r="D45" s="92"/>
      <c r="E45" s="95"/>
      <c r="F45" s="95"/>
      <c r="G45" s="95"/>
      <c r="H45" s="95">
        <f>SUM(H37:H42)</f>
        <v>7466</v>
      </c>
      <c r="I45" s="92"/>
    </row>
    <row r="46" spans="1:16" x14ac:dyDescent="0.2">
      <c r="A46" s="92"/>
      <c r="B46" s="92"/>
      <c r="C46" s="92"/>
      <c r="D46" s="92"/>
      <c r="E46" s="92"/>
      <c r="F46" s="95"/>
      <c r="G46" s="92"/>
      <c r="H46" s="95"/>
      <c r="I46" s="92"/>
    </row>
    <row r="48" spans="1:16" x14ac:dyDescent="0.2">
      <c r="L48" s="97"/>
    </row>
    <row r="49" spans="12:12" x14ac:dyDescent="0.2">
      <c r="L49" s="97"/>
    </row>
    <row r="50" spans="12:12" x14ac:dyDescent="0.2">
      <c r="L50" s="97"/>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ignoredErrors>
    <ignoredError sqref="G43:G46" formula="1"/>
    <ignoredError sqref="H43:H46" formula="1"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election activeCell="A3" sqref="A3"/>
    </sheetView>
  </sheetViews>
  <sheetFormatPr baseColWidth="10" defaultColWidth="13.33203125" defaultRowHeight="12.75" x14ac:dyDescent="0.2"/>
  <cols>
    <col min="1" max="16384" width="13.33203125" style="88"/>
  </cols>
  <sheetData>
    <row r="1" spans="1:11" x14ac:dyDescent="0.2">
      <c r="A1" s="47" t="s">
        <v>34</v>
      </c>
      <c r="B1" s="45"/>
      <c r="C1" s="47" t="s">
        <v>91</v>
      </c>
      <c r="D1" s="45"/>
      <c r="E1" s="47" t="s">
        <v>47</v>
      </c>
      <c r="F1" s="45"/>
    </row>
    <row r="3" spans="1:11" x14ac:dyDescent="0.2">
      <c r="A3" s="23" t="s">
        <v>457</v>
      </c>
      <c r="B3" s="23"/>
      <c r="C3" s="23"/>
      <c r="D3" s="23"/>
      <c r="E3" s="23"/>
      <c r="F3" s="23"/>
      <c r="G3" s="23"/>
      <c r="H3" s="23"/>
      <c r="I3" s="23"/>
    </row>
    <row r="5" spans="1:11" x14ac:dyDescent="0.2">
      <c r="A5" s="49" t="str">
        <f>Índex!B73</f>
        <v>Gràfic C2</v>
      </c>
      <c r="B5" s="49" t="str">
        <f>Índex!A8</f>
        <v>2n trimestre 2020</v>
      </c>
    </row>
    <row r="6" spans="1:11" x14ac:dyDescent="0.2">
      <c r="A6" s="49" t="str">
        <f>Índex!C73</f>
        <v>Proporció de contractes per nacionalitat sobre el total de contractes per sectors econòmics Baix Llobregat</v>
      </c>
      <c r="B6" s="45"/>
    </row>
    <row r="7" spans="1:11" x14ac:dyDescent="0.2">
      <c r="A7" s="49"/>
      <c r="B7" s="45"/>
    </row>
    <row r="8" spans="1:11" x14ac:dyDescent="0.2">
      <c r="K8" s="158"/>
    </row>
    <row r="9" spans="1:11" x14ac:dyDescent="0.2">
      <c r="G9" s="88">
        <v>15.73498956662673</v>
      </c>
      <c r="H9" s="89"/>
    </row>
    <row r="10" spans="1:11" x14ac:dyDescent="0.2">
      <c r="G10" s="88">
        <v>14.7</v>
      </c>
    </row>
    <row r="32" spans="1:1" x14ac:dyDescent="0.2">
      <c r="A32" s="77" t="s">
        <v>373</v>
      </c>
    </row>
    <row r="34" spans="1:9" ht="25.5" x14ac:dyDescent="0.2">
      <c r="A34" s="90" t="s">
        <v>277</v>
      </c>
      <c r="B34" s="91" t="s">
        <v>149</v>
      </c>
      <c r="C34" s="91" t="s">
        <v>150</v>
      </c>
      <c r="D34" s="91"/>
      <c r="E34" s="92" t="s">
        <v>224</v>
      </c>
      <c r="F34" s="90" t="s">
        <v>149</v>
      </c>
      <c r="G34" s="90" t="s">
        <v>150</v>
      </c>
      <c r="H34" s="92"/>
    </row>
    <row r="35" spans="1:9" x14ac:dyDescent="0.2">
      <c r="A35" s="92" t="s">
        <v>83</v>
      </c>
      <c r="B35" s="96">
        <f>F35/E35*100</f>
        <v>57.851239669421481</v>
      </c>
      <c r="C35" s="96">
        <f>G35/E35*100</f>
        <v>42.148760330578511</v>
      </c>
      <c r="D35" s="96"/>
      <c r="E35" s="95">
        <f>TaulaC2!B20</f>
        <v>242</v>
      </c>
      <c r="F35" s="95">
        <f>E35-G35</f>
        <v>140</v>
      </c>
      <c r="G35" s="95">
        <v>102</v>
      </c>
      <c r="H35" s="95"/>
      <c r="I35" s="97"/>
    </row>
    <row r="36" spans="1:9" x14ac:dyDescent="0.2">
      <c r="A36" s="92" t="s">
        <v>84</v>
      </c>
      <c r="B36" s="96">
        <f t="shared" ref="B36:B42" si="0">F36/E36*100</f>
        <v>85.558583106267022</v>
      </c>
      <c r="C36" s="96">
        <f t="shared" ref="C36:C42" si="1">G36/E36*100</f>
        <v>14.441416893732969</v>
      </c>
      <c r="D36" s="96"/>
      <c r="E36" s="95">
        <f>TaulaC2!B21</f>
        <v>6606</v>
      </c>
      <c r="F36" s="95">
        <f t="shared" ref="F36:F42" si="2">E36-G36</f>
        <v>5652</v>
      </c>
      <c r="G36" s="95">
        <v>954</v>
      </c>
      <c r="H36" s="95"/>
      <c r="I36" s="97"/>
    </row>
    <row r="37" spans="1:9" x14ac:dyDescent="0.2">
      <c r="A37" s="92" t="s">
        <v>85</v>
      </c>
      <c r="B37" s="96">
        <f t="shared" si="0"/>
        <v>63.155737704918039</v>
      </c>
      <c r="C37" s="96">
        <f t="shared" si="1"/>
        <v>36.844262295081968</v>
      </c>
      <c r="D37" s="96"/>
      <c r="E37" s="95">
        <f>TaulaC2!B22</f>
        <v>2440</v>
      </c>
      <c r="F37" s="95">
        <f t="shared" si="2"/>
        <v>1541</v>
      </c>
      <c r="G37" s="95">
        <v>899</v>
      </c>
      <c r="H37" s="95"/>
      <c r="I37" s="97"/>
    </row>
    <row r="38" spans="1:9" x14ac:dyDescent="0.2">
      <c r="A38" s="92" t="s">
        <v>86</v>
      </c>
      <c r="B38" s="96">
        <f t="shared" si="0"/>
        <v>78.371460566309395</v>
      </c>
      <c r="C38" s="96">
        <f t="shared" si="1"/>
        <v>21.628539433690612</v>
      </c>
      <c r="D38" s="96"/>
      <c r="E38" s="95">
        <f>TaulaC2!B23</f>
        <v>6251</v>
      </c>
      <c r="F38" s="95">
        <f t="shared" si="2"/>
        <v>4899</v>
      </c>
      <c r="G38" s="95">
        <v>1352</v>
      </c>
      <c r="H38" s="95"/>
      <c r="I38" s="97"/>
    </row>
    <row r="39" spans="1:9" x14ac:dyDescent="0.2">
      <c r="A39" s="92" t="s">
        <v>87</v>
      </c>
      <c r="B39" s="96">
        <f>F39/E39*100</f>
        <v>71.131239159761023</v>
      </c>
      <c r="C39" s="96">
        <f t="shared" si="1"/>
        <v>28.868760840238966</v>
      </c>
      <c r="D39" s="96"/>
      <c r="E39" s="95">
        <f>TaulaC2!B24</f>
        <v>5189</v>
      </c>
      <c r="F39" s="95">
        <f t="shared" si="2"/>
        <v>3691</v>
      </c>
      <c r="G39" s="95">
        <v>1498</v>
      </c>
      <c r="H39" s="95"/>
      <c r="I39" s="97"/>
    </row>
    <row r="40" spans="1:9" x14ac:dyDescent="0.2">
      <c r="A40" s="92" t="s">
        <v>88</v>
      </c>
      <c r="B40" s="96">
        <f t="shared" si="0"/>
        <v>76.883045740892911</v>
      </c>
      <c r="C40" s="96">
        <f t="shared" si="1"/>
        <v>23.116954259107096</v>
      </c>
      <c r="D40" s="96"/>
      <c r="E40" s="95">
        <f>TaulaC2!B25</f>
        <v>7302</v>
      </c>
      <c r="F40" s="95">
        <f t="shared" si="2"/>
        <v>5614</v>
      </c>
      <c r="G40" s="95">
        <v>1688</v>
      </c>
      <c r="H40" s="95"/>
      <c r="I40" s="97"/>
    </row>
    <row r="41" spans="1:9" x14ac:dyDescent="0.2">
      <c r="A41" s="92" t="s">
        <v>89</v>
      </c>
      <c r="B41" s="96">
        <f t="shared" si="0"/>
        <v>90.927835051546396</v>
      </c>
      <c r="C41" s="96">
        <f t="shared" si="1"/>
        <v>9.072164948453608</v>
      </c>
      <c r="D41" s="96"/>
      <c r="E41" s="95">
        <f>TaulaC2!B26</f>
        <v>485</v>
      </c>
      <c r="F41" s="95">
        <f t="shared" si="2"/>
        <v>441</v>
      </c>
      <c r="G41" s="95">
        <v>44</v>
      </c>
      <c r="H41" s="95"/>
      <c r="I41" s="97"/>
    </row>
    <row r="42" spans="1:9" x14ac:dyDescent="0.2">
      <c r="A42" s="92" t="s">
        <v>90</v>
      </c>
      <c r="B42" s="96">
        <f t="shared" si="0"/>
        <v>85.197578075207133</v>
      </c>
      <c r="C42" s="96">
        <f t="shared" si="1"/>
        <v>14.80242192479286</v>
      </c>
      <c r="D42" s="96"/>
      <c r="E42" s="95">
        <f>TaulaC2!B27</f>
        <v>6276</v>
      </c>
      <c r="F42" s="95">
        <f t="shared" si="2"/>
        <v>5347</v>
      </c>
      <c r="G42" s="95">
        <v>929</v>
      </c>
      <c r="H42" s="95"/>
      <c r="I42" s="97"/>
    </row>
    <row r="43" spans="1:9" x14ac:dyDescent="0.2">
      <c r="A43" s="92"/>
      <c r="B43" s="95"/>
      <c r="C43" s="95"/>
      <c r="D43" s="92"/>
      <c r="E43" s="95">
        <f>SUM(E35:E42)</f>
        <v>34791</v>
      </c>
      <c r="F43" s="95">
        <f>SUM(F35:F42)</f>
        <v>27325</v>
      </c>
      <c r="G43" s="95">
        <f>SUM(G35:G42)</f>
        <v>7466</v>
      </c>
      <c r="H43" s="92"/>
    </row>
    <row r="44" spans="1:9" x14ac:dyDescent="0.2">
      <c r="B44" s="97"/>
      <c r="C44" s="97"/>
      <c r="D44" s="97"/>
      <c r="E44" s="97"/>
      <c r="F44" s="97"/>
      <c r="G44" s="97"/>
    </row>
    <row r="45" spans="1:9" x14ac:dyDescent="0.2">
      <c r="E45" s="97"/>
      <c r="F45" s="97"/>
      <c r="G45" s="97"/>
    </row>
    <row r="46" spans="1:9" x14ac:dyDescent="0.2">
      <c r="E46" s="97"/>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election activeCell="A3" sqref="A3"/>
    </sheetView>
  </sheetViews>
  <sheetFormatPr baseColWidth="10" defaultColWidth="12.83203125" defaultRowHeight="12.75" x14ac:dyDescent="0.2"/>
  <cols>
    <col min="1" max="1" width="38.83203125" style="45" customWidth="1"/>
    <col min="2" max="16384" width="12.83203125" style="45"/>
  </cols>
  <sheetData>
    <row r="1" spans="1:10" x14ac:dyDescent="0.2">
      <c r="A1" s="47" t="s">
        <v>34</v>
      </c>
      <c r="C1" s="47" t="s">
        <v>91</v>
      </c>
      <c r="E1" s="47" t="s">
        <v>47</v>
      </c>
    </row>
    <row r="2" spans="1:10" x14ac:dyDescent="0.2">
      <c r="A2" s="47"/>
    </row>
    <row r="3" spans="1:10" x14ac:dyDescent="0.2">
      <c r="A3" s="23" t="s">
        <v>459</v>
      </c>
      <c r="B3" s="23"/>
      <c r="C3" s="23"/>
      <c r="D3" s="23"/>
      <c r="E3" s="23"/>
      <c r="F3" s="23"/>
      <c r="G3" s="23"/>
    </row>
    <row r="4" spans="1:10" x14ac:dyDescent="0.2">
      <c r="A4" s="47"/>
      <c r="I4" s="114"/>
      <c r="J4" s="114"/>
    </row>
    <row r="5" spans="1:10" x14ac:dyDescent="0.2">
      <c r="A5" s="49" t="str">
        <f>Índex!B75</f>
        <v>Taula C4</v>
      </c>
      <c r="B5" s="49" t="str">
        <f>Índex!A8</f>
        <v>2n trimestre 2020</v>
      </c>
      <c r="C5" s="49"/>
      <c r="I5" s="114"/>
      <c r="J5" s="114"/>
    </row>
    <row r="6" spans="1:10" ht="13.5" thickBot="1" x14ac:dyDescent="0.25">
      <c r="A6" s="68" t="str">
        <f>Índex!C75</f>
        <v>Contractació registrada per tipus de contracte. Baix Llobregat</v>
      </c>
      <c r="B6" s="64"/>
      <c r="C6" s="64"/>
      <c r="D6" s="64"/>
      <c r="E6" s="64"/>
      <c r="F6" s="64"/>
      <c r="G6" s="64"/>
      <c r="I6" s="114" t="s">
        <v>46</v>
      </c>
      <c r="J6" s="114"/>
    </row>
    <row r="7" spans="1:10" x14ac:dyDescent="0.2">
      <c r="A7" s="203"/>
      <c r="B7" s="201" t="s">
        <v>37</v>
      </c>
      <c r="C7" s="205" t="s">
        <v>213</v>
      </c>
      <c r="D7" s="206" t="s">
        <v>39</v>
      </c>
      <c r="E7" s="206"/>
      <c r="F7" s="206" t="s">
        <v>40</v>
      </c>
      <c r="G7" s="206"/>
      <c r="I7" s="114" t="s">
        <v>42</v>
      </c>
      <c r="J7" s="114" t="s">
        <v>44</v>
      </c>
    </row>
    <row r="8" spans="1:10" x14ac:dyDescent="0.2">
      <c r="A8" s="229"/>
      <c r="B8" s="216"/>
      <c r="C8" s="221"/>
      <c r="D8" s="142" t="s">
        <v>37</v>
      </c>
      <c r="E8" s="142" t="s">
        <v>38</v>
      </c>
      <c r="F8" s="142" t="s">
        <v>37</v>
      </c>
      <c r="G8" s="142" t="s">
        <v>38</v>
      </c>
      <c r="I8" s="115" t="s">
        <v>43</v>
      </c>
      <c r="J8" s="115" t="s">
        <v>45</v>
      </c>
    </row>
    <row r="9" spans="1:10" x14ac:dyDescent="0.2">
      <c r="A9" s="61" t="s">
        <v>226</v>
      </c>
      <c r="B9" s="62">
        <f>SUM(B10:B13)</f>
        <v>4627</v>
      </c>
      <c r="C9" s="63">
        <f>B9/TaulaC1!$B$39*100</f>
        <v>13.299416515765571</v>
      </c>
      <c r="D9" s="62">
        <f t="shared" ref="D9:D14" si="0">B9-I9</f>
        <v>-5249</v>
      </c>
      <c r="E9" s="63">
        <f>D9/I9*100</f>
        <v>-53.14904819765087</v>
      </c>
      <c r="F9" s="62">
        <f t="shared" ref="F9:F14" si="1">B9-J9</f>
        <v>-5043</v>
      </c>
      <c r="G9" s="63">
        <f>F9/J9*100</f>
        <v>-52.150982419855218</v>
      </c>
      <c r="I9" s="117">
        <v>9876</v>
      </c>
      <c r="J9" s="117">
        <f>SUM(J10:J13)</f>
        <v>9670</v>
      </c>
    </row>
    <row r="10" spans="1:10" x14ac:dyDescent="0.2">
      <c r="A10" s="45" t="s">
        <v>232</v>
      </c>
      <c r="B10" s="56">
        <v>2848</v>
      </c>
      <c r="C10" s="57">
        <f>B10/TaulaC1!$B$39*100</f>
        <v>8.186025121439453</v>
      </c>
      <c r="D10" s="56">
        <f t="shared" si="0"/>
        <v>-3152</v>
      </c>
      <c r="E10" s="57">
        <f t="shared" ref="E10:E31" si="2">D10/I10*100</f>
        <v>-52.533333333333331</v>
      </c>
      <c r="F10" s="56">
        <f t="shared" si="1"/>
        <v>-3121</v>
      </c>
      <c r="G10" s="57">
        <f t="shared" ref="G10:G31" si="3">F10/J10*100</f>
        <v>-52.286815211928293</v>
      </c>
      <c r="I10" s="117">
        <v>6000</v>
      </c>
      <c r="J10" s="117">
        <v>5969</v>
      </c>
    </row>
    <row r="11" spans="1:10" x14ac:dyDescent="0.2">
      <c r="A11" s="45" t="s">
        <v>233</v>
      </c>
      <c r="B11" s="56">
        <v>10</v>
      </c>
      <c r="C11" s="57">
        <f>B11/TaulaC1!$B$39*100</f>
        <v>2.8743065735391336E-2</v>
      </c>
      <c r="D11" s="56">
        <f t="shared" si="0"/>
        <v>-10</v>
      </c>
      <c r="E11" s="57">
        <f t="shared" si="2"/>
        <v>-50</v>
      </c>
      <c r="F11" s="56">
        <f t="shared" si="1"/>
        <v>-17</v>
      </c>
      <c r="G11" s="57">
        <f t="shared" si="3"/>
        <v>-62.962962962962962</v>
      </c>
      <c r="I11" s="117">
        <v>20</v>
      </c>
      <c r="J11" s="117">
        <v>27</v>
      </c>
    </row>
    <row r="12" spans="1:10" x14ac:dyDescent="0.2">
      <c r="A12" s="45" t="s">
        <v>367</v>
      </c>
      <c r="B12" s="56">
        <v>9</v>
      </c>
      <c r="C12" s="57">
        <f>B12/TaulaC1!$B$39*100</f>
        <v>2.5868759161852203E-2</v>
      </c>
      <c r="D12" s="56">
        <f t="shared" si="0"/>
        <v>-36</v>
      </c>
      <c r="E12" s="57">
        <f t="shared" si="2"/>
        <v>-80</v>
      </c>
      <c r="F12" s="56">
        <f t="shared" si="1"/>
        <v>-45</v>
      </c>
      <c r="G12" s="57">
        <f t="shared" si="3"/>
        <v>-83.333333333333343</v>
      </c>
      <c r="I12" s="117">
        <v>45</v>
      </c>
      <c r="J12" s="117">
        <v>54</v>
      </c>
    </row>
    <row r="13" spans="1:10" x14ac:dyDescent="0.2">
      <c r="A13" s="45" t="s">
        <v>234</v>
      </c>
      <c r="B13" s="56">
        <v>1760</v>
      </c>
      <c r="C13" s="57">
        <f>B13/TaulaC1!$B$39*100</f>
        <v>5.0587795694288751</v>
      </c>
      <c r="D13" s="56">
        <f t="shared" si="0"/>
        <v>-2051</v>
      </c>
      <c r="E13" s="57">
        <f t="shared" si="2"/>
        <v>-53.817895565468376</v>
      </c>
      <c r="F13" s="56">
        <f t="shared" si="1"/>
        <v>-1860</v>
      </c>
      <c r="G13" s="57">
        <f t="shared" si="3"/>
        <v>-51.381215469613259</v>
      </c>
      <c r="I13" s="117">
        <v>3811</v>
      </c>
      <c r="J13" s="117">
        <v>3620</v>
      </c>
    </row>
    <row r="14" spans="1:10" x14ac:dyDescent="0.2">
      <c r="A14" s="61" t="s">
        <v>227</v>
      </c>
      <c r="B14" s="62">
        <f>SUM(B15:B25)</f>
        <v>30164</v>
      </c>
      <c r="C14" s="63">
        <f>B14/TaulaC1!$B$39*100</f>
        <v>86.700583484234429</v>
      </c>
      <c r="D14" s="62">
        <f t="shared" si="0"/>
        <v>-28771</v>
      </c>
      <c r="E14" s="63">
        <f t="shared" si="2"/>
        <v>-48.818189530839064</v>
      </c>
      <c r="F14" s="62">
        <f t="shared" si="1"/>
        <v>-37188</v>
      </c>
      <c r="G14" s="63">
        <f t="shared" si="3"/>
        <v>-55.214396009027197</v>
      </c>
      <c r="I14" s="117">
        <v>58935</v>
      </c>
      <c r="J14" s="117">
        <f>SUM(J15:J25)</f>
        <v>67352</v>
      </c>
    </row>
    <row r="15" spans="1:10" x14ac:dyDescent="0.2">
      <c r="A15" s="45" t="s">
        <v>235</v>
      </c>
      <c r="B15" s="56">
        <v>10427</v>
      </c>
      <c r="C15" s="57">
        <f>B15/TaulaC1!$B$39*100</f>
        <v>29.970394642292547</v>
      </c>
      <c r="D15" s="56">
        <f t="shared" ref="D15:D25" si="4">B15-I15</f>
        <v>-7222</v>
      </c>
      <c r="E15" s="57">
        <f t="shared" si="2"/>
        <v>-40.92016544846733</v>
      </c>
      <c r="F15" s="56">
        <f t="shared" ref="F15:F25" si="5">B15-J15</f>
        <v>-10439</v>
      </c>
      <c r="G15" s="57">
        <f t="shared" si="3"/>
        <v>-50.028754912297515</v>
      </c>
      <c r="I15" s="117">
        <v>17649</v>
      </c>
      <c r="J15" s="117">
        <v>20866</v>
      </c>
    </row>
    <row r="16" spans="1:10" x14ac:dyDescent="0.2">
      <c r="A16" s="45" t="s">
        <v>236</v>
      </c>
      <c r="B16" s="56">
        <v>15806</v>
      </c>
      <c r="C16" s="57">
        <f>B16/TaulaC1!$B$39*100</f>
        <v>45.431289701359546</v>
      </c>
      <c r="D16" s="56">
        <f t="shared" ref="D16:D21" si="6">B16-I16</f>
        <v>-15141</v>
      </c>
      <c r="E16" s="57">
        <f t="shared" si="2"/>
        <v>-48.925582447410086</v>
      </c>
      <c r="F16" s="56">
        <f t="shared" ref="F16:F21" si="7">B16-J16</f>
        <v>-20710</v>
      </c>
      <c r="G16" s="57">
        <f t="shared" si="3"/>
        <v>-56.714864716836452</v>
      </c>
      <c r="I16" s="117">
        <v>30947</v>
      </c>
      <c r="J16" s="117">
        <v>36516</v>
      </c>
    </row>
    <row r="17" spans="1:15" x14ac:dyDescent="0.2">
      <c r="A17" s="45" t="s">
        <v>237</v>
      </c>
      <c r="B17" s="56">
        <v>3732</v>
      </c>
      <c r="C17" s="57">
        <f>B17/TaulaC1!$B$39*100</f>
        <v>10.726912132448046</v>
      </c>
      <c r="D17" s="56">
        <f t="shared" si="6"/>
        <v>-6028</v>
      </c>
      <c r="E17" s="57">
        <f t="shared" si="2"/>
        <v>-61.76229508196721</v>
      </c>
      <c r="F17" s="56">
        <f t="shared" si="7"/>
        <v>-5735</v>
      </c>
      <c r="G17" s="57">
        <f t="shared" si="3"/>
        <v>-60.578852857293754</v>
      </c>
      <c r="I17" s="117">
        <v>9760</v>
      </c>
      <c r="J17" s="117">
        <v>9467</v>
      </c>
    </row>
    <row r="18" spans="1:15" x14ac:dyDescent="0.2">
      <c r="A18" s="45" t="s">
        <v>368</v>
      </c>
      <c r="B18" s="56">
        <v>27</v>
      </c>
      <c r="C18" s="57">
        <f>B18/TaulaC1!$B$39*100</f>
        <v>7.760627748555661E-2</v>
      </c>
      <c r="D18" s="56">
        <f t="shared" si="6"/>
        <v>-125</v>
      </c>
      <c r="E18" s="57">
        <f t="shared" si="2"/>
        <v>-82.23684210526315</v>
      </c>
      <c r="F18" s="56">
        <f t="shared" si="7"/>
        <v>-77</v>
      </c>
      <c r="G18" s="57">
        <f t="shared" si="3"/>
        <v>-74.038461538461547</v>
      </c>
      <c r="I18" s="117">
        <v>152</v>
      </c>
      <c r="J18" s="117">
        <v>104</v>
      </c>
    </row>
    <row r="19" spans="1:15" x14ac:dyDescent="0.2">
      <c r="A19" s="45" t="s">
        <v>238</v>
      </c>
      <c r="B19" s="56">
        <v>10</v>
      </c>
      <c r="C19" s="57">
        <f>B19/TaulaC1!$B$39*100</f>
        <v>2.8743065735391336E-2</v>
      </c>
      <c r="D19" s="56">
        <f t="shared" si="6"/>
        <v>-13</v>
      </c>
      <c r="E19" s="57">
        <f t="shared" si="2"/>
        <v>-56.521739130434781</v>
      </c>
      <c r="F19" s="56">
        <f t="shared" si="7"/>
        <v>-10</v>
      </c>
      <c r="G19" s="56">
        <f t="shared" si="3"/>
        <v>-50</v>
      </c>
      <c r="I19" s="117">
        <v>23</v>
      </c>
      <c r="J19" s="117">
        <v>20</v>
      </c>
    </row>
    <row r="20" spans="1:15" x14ac:dyDescent="0.2">
      <c r="A20" s="45" t="s">
        <v>239</v>
      </c>
      <c r="B20" s="56">
        <v>8</v>
      </c>
      <c r="C20" s="57">
        <f>B20/TaulaC1!$B$39*100</f>
        <v>2.2994452588313067E-2</v>
      </c>
      <c r="D20" s="56">
        <f t="shared" si="6"/>
        <v>-24</v>
      </c>
      <c r="E20" s="57">
        <f t="shared" si="2"/>
        <v>-75</v>
      </c>
      <c r="F20" s="56">
        <f t="shared" si="7"/>
        <v>-8</v>
      </c>
      <c r="G20" s="57">
        <f t="shared" si="3"/>
        <v>-50</v>
      </c>
      <c r="I20" s="117">
        <v>32</v>
      </c>
      <c r="J20" s="117">
        <v>16</v>
      </c>
    </row>
    <row r="21" spans="1:15" x14ac:dyDescent="0.2">
      <c r="A21" s="45" t="s">
        <v>240</v>
      </c>
      <c r="B21" s="56">
        <v>56</v>
      </c>
      <c r="C21" s="57">
        <f>B21/TaulaC1!$B$39*100</f>
        <v>0.16096116811819147</v>
      </c>
      <c r="D21" s="56">
        <f t="shared" si="6"/>
        <v>-19</v>
      </c>
      <c r="E21" s="57">
        <f t="shared" si="2"/>
        <v>-25.333333333333336</v>
      </c>
      <c r="F21" s="56">
        <f t="shared" si="7"/>
        <v>3</v>
      </c>
      <c r="G21" s="57">
        <f t="shared" si="3"/>
        <v>5.6603773584905666</v>
      </c>
      <c r="I21" s="117">
        <v>75</v>
      </c>
      <c r="J21" s="117">
        <v>53</v>
      </c>
    </row>
    <row r="22" spans="1:15" x14ac:dyDescent="0.2">
      <c r="A22" s="45" t="s">
        <v>241</v>
      </c>
      <c r="B22" s="56">
        <v>0</v>
      </c>
      <c r="C22" s="57">
        <f>B22/TaulaC1!$B$39*100</f>
        <v>0</v>
      </c>
      <c r="D22" s="56">
        <f t="shared" si="4"/>
        <v>0</v>
      </c>
      <c r="E22" s="80" t="s">
        <v>254</v>
      </c>
      <c r="F22" s="56">
        <f t="shared" si="5"/>
        <v>-1</v>
      </c>
      <c r="G22" s="57">
        <f t="shared" si="3"/>
        <v>-100</v>
      </c>
      <c r="I22" s="117">
        <v>0</v>
      </c>
      <c r="J22" s="117">
        <v>1</v>
      </c>
    </row>
    <row r="23" spans="1:15" x14ac:dyDescent="0.2">
      <c r="A23" s="45" t="s">
        <v>242</v>
      </c>
      <c r="B23" s="56">
        <v>71</v>
      </c>
      <c r="C23" s="57">
        <f>B23/TaulaC1!$B$39*100</f>
        <v>0.20407576672127847</v>
      </c>
      <c r="D23" s="56">
        <f t="shared" si="4"/>
        <v>-181</v>
      </c>
      <c r="E23" s="57">
        <f t="shared" si="2"/>
        <v>-71.825396825396822</v>
      </c>
      <c r="F23" s="56">
        <f t="shared" si="5"/>
        <v>-182</v>
      </c>
      <c r="G23" s="57">
        <f t="shared" si="3"/>
        <v>-71.936758893280626</v>
      </c>
      <c r="I23" s="117">
        <v>252</v>
      </c>
      <c r="J23" s="117">
        <v>253</v>
      </c>
    </row>
    <row r="24" spans="1:15" x14ac:dyDescent="0.2">
      <c r="A24" s="45" t="s">
        <v>243</v>
      </c>
      <c r="B24" s="56">
        <v>20</v>
      </c>
      <c r="C24" s="57">
        <f>B24/TaulaC1!$B$39*100</f>
        <v>5.7486131470782673E-2</v>
      </c>
      <c r="D24" s="56">
        <f t="shared" si="4"/>
        <v>4</v>
      </c>
      <c r="E24" s="57">
        <f t="shared" si="2"/>
        <v>25</v>
      </c>
      <c r="F24" s="56">
        <f t="shared" si="5"/>
        <v>-14</v>
      </c>
      <c r="G24" s="57">
        <f t="shared" si="3"/>
        <v>-41.17647058823529</v>
      </c>
      <c r="I24" s="117">
        <v>16</v>
      </c>
      <c r="J24" s="117">
        <v>34</v>
      </c>
      <c r="N24" s="58"/>
      <c r="O24" s="58"/>
    </row>
    <row r="25" spans="1:15" x14ac:dyDescent="0.2">
      <c r="A25" s="45" t="s">
        <v>244</v>
      </c>
      <c r="B25" s="56">
        <v>7</v>
      </c>
      <c r="C25" s="57">
        <f>B25/TaulaC1!$B$39*100</f>
        <v>2.0120146014773934E-2</v>
      </c>
      <c r="D25" s="56">
        <f t="shared" si="4"/>
        <v>-22</v>
      </c>
      <c r="E25" s="57">
        <f t="shared" si="2"/>
        <v>-75.862068965517238</v>
      </c>
      <c r="F25" s="56">
        <f t="shared" si="5"/>
        <v>-15</v>
      </c>
      <c r="G25" s="57">
        <f t="shared" si="3"/>
        <v>-68.181818181818173</v>
      </c>
      <c r="I25" s="117">
        <v>29</v>
      </c>
      <c r="J25" s="117">
        <v>22</v>
      </c>
      <c r="N25" s="58"/>
      <c r="O25" s="58"/>
    </row>
    <row r="26" spans="1:15" x14ac:dyDescent="0.2">
      <c r="A26" s="61" t="s">
        <v>228</v>
      </c>
      <c r="B26" s="185"/>
      <c r="C26" s="186"/>
      <c r="D26" s="185"/>
      <c r="E26" s="186"/>
      <c r="F26" s="185"/>
      <c r="G26" s="186"/>
      <c r="I26" s="117"/>
      <c r="J26" s="117"/>
      <c r="N26" s="58"/>
      <c r="O26" s="58"/>
    </row>
    <row r="27" spans="1:15" x14ac:dyDescent="0.2">
      <c r="A27" s="45" t="s">
        <v>155</v>
      </c>
      <c r="B27" s="72">
        <v>16063</v>
      </c>
      <c r="C27" s="57">
        <f>B27/TaulaC1!$B$39*100</f>
        <v>46.169986490759101</v>
      </c>
      <c r="D27" s="56">
        <f>B27-I27</f>
        <v>-15178</v>
      </c>
      <c r="E27" s="57">
        <f t="shared" si="2"/>
        <v>-48.583592074517462</v>
      </c>
      <c r="F27" s="56">
        <f>B27-J27</f>
        <v>-19885</v>
      </c>
      <c r="G27" s="57">
        <f t="shared" si="3"/>
        <v>-55.316012017358403</v>
      </c>
      <c r="I27" s="117">
        <v>31241</v>
      </c>
      <c r="J27" s="114">
        <v>35948</v>
      </c>
      <c r="L27" s="51"/>
    </row>
    <row r="28" spans="1:15" x14ac:dyDescent="0.2">
      <c r="A28" s="45" t="s">
        <v>229</v>
      </c>
      <c r="B28" s="72">
        <v>2639</v>
      </c>
      <c r="C28" s="57">
        <f>B28/TaulaC1!$B$39*100</f>
        <v>7.5852950475697734</v>
      </c>
      <c r="D28" s="56">
        <f>B28-I28</f>
        <v>-2959</v>
      </c>
      <c r="E28" s="57">
        <f t="shared" si="2"/>
        <v>-52.858163629867803</v>
      </c>
      <c r="F28" s="56">
        <f>B28-J28</f>
        <v>-5395</v>
      </c>
      <c r="G28" s="57">
        <f t="shared" si="3"/>
        <v>-67.15210355987054</v>
      </c>
      <c r="I28" s="117">
        <v>5598</v>
      </c>
      <c r="J28" s="114">
        <v>8034</v>
      </c>
    </row>
    <row r="29" spans="1:15" x14ac:dyDescent="0.2">
      <c r="A29" s="45" t="s">
        <v>230</v>
      </c>
      <c r="B29" s="72">
        <v>568</v>
      </c>
      <c r="C29" s="57">
        <f>B29/TaulaC1!$B$39*100</f>
        <v>1.6326061337702278</v>
      </c>
      <c r="D29" s="56">
        <f>B29-I29</f>
        <v>-1413</v>
      </c>
      <c r="E29" s="57">
        <f t="shared" si="2"/>
        <v>-71.327612317011614</v>
      </c>
      <c r="F29" s="56">
        <f>B29-J29</f>
        <v>-1353</v>
      </c>
      <c r="G29" s="57">
        <f t="shared" si="3"/>
        <v>-70.432066631962513</v>
      </c>
      <c r="I29" s="117">
        <v>1981</v>
      </c>
      <c r="J29" s="114">
        <v>1921</v>
      </c>
    </row>
    <row r="30" spans="1:15" x14ac:dyDescent="0.2">
      <c r="A30" s="45" t="s">
        <v>231</v>
      </c>
      <c r="B30" s="72">
        <v>152</v>
      </c>
      <c r="C30" s="57">
        <f>B30/TaulaC1!$B$39*100</f>
        <v>0.43689459917794832</v>
      </c>
      <c r="D30" s="56">
        <f>B30-I30</f>
        <v>-52</v>
      </c>
      <c r="E30" s="57">
        <f t="shared" si="2"/>
        <v>-25.490196078431371</v>
      </c>
      <c r="F30" s="56">
        <f>B30-J30</f>
        <v>-76</v>
      </c>
      <c r="G30" s="57">
        <f t="shared" si="3"/>
        <v>-33.333333333333329</v>
      </c>
      <c r="I30" s="117">
        <v>204</v>
      </c>
      <c r="J30" s="114">
        <v>228</v>
      </c>
    </row>
    <row r="31" spans="1:15" ht="13.5" thickBot="1" x14ac:dyDescent="0.25">
      <c r="A31" s="64" t="s">
        <v>394</v>
      </c>
      <c r="B31" s="65">
        <v>15369</v>
      </c>
      <c r="C31" s="66">
        <f>B31/TaulaC1!$B$39*100</f>
        <v>44.175217728722942</v>
      </c>
      <c r="D31" s="65">
        <f>B31-I31</f>
        <v>-14418</v>
      </c>
      <c r="E31" s="66">
        <f t="shared" si="2"/>
        <v>-48.403666028804508</v>
      </c>
      <c r="F31" s="65">
        <f>B31-J31</f>
        <v>-15522</v>
      </c>
      <c r="G31" s="66">
        <f t="shared" si="3"/>
        <v>-50.247644945129657</v>
      </c>
      <c r="I31" s="117">
        <v>29787</v>
      </c>
      <c r="J31" s="117">
        <v>30891</v>
      </c>
    </row>
    <row r="32" spans="1:15" x14ac:dyDescent="0.2">
      <c r="A32" s="77" t="s">
        <v>373</v>
      </c>
      <c r="I32" s="58"/>
    </row>
    <row r="33" spans="2:14" x14ac:dyDescent="0.2">
      <c r="B33" s="58"/>
      <c r="C33" s="76"/>
      <c r="I33" s="58"/>
      <c r="J33" s="58"/>
    </row>
    <row r="34" spans="2:14" x14ac:dyDescent="0.2">
      <c r="B34" s="58"/>
      <c r="C34" s="76"/>
      <c r="I34" s="58"/>
      <c r="J34" s="58"/>
      <c r="N34" s="58"/>
    </row>
    <row r="35" spans="2:14" x14ac:dyDescent="0.2">
      <c r="B35" s="58"/>
      <c r="C35" s="58"/>
      <c r="D35" s="58"/>
      <c r="E35" s="58"/>
      <c r="F35" s="112"/>
      <c r="G35" s="58"/>
      <c r="I35" s="58"/>
      <c r="J35" s="58"/>
      <c r="K35" s="58"/>
    </row>
    <row r="36" spans="2:14" x14ac:dyDescent="0.2">
      <c r="B36" s="58"/>
      <c r="C36" s="58"/>
      <c r="D36" s="58"/>
      <c r="F36" s="112"/>
      <c r="G36" s="58"/>
      <c r="I36" s="58"/>
    </row>
    <row r="37" spans="2:14" x14ac:dyDescent="0.2">
      <c r="B37" s="58"/>
      <c r="C37" s="58"/>
      <c r="D37" s="58"/>
      <c r="F37" s="58"/>
      <c r="G37" s="58"/>
      <c r="I37" s="58"/>
    </row>
    <row r="38" spans="2:14" x14ac:dyDescent="0.2">
      <c r="B38" s="58"/>
      <c r="C38" s="58"/>
      <c r="D38" s="58"/>
      <c r="F38" s="58"/>
      <c r="G38" s="58"/>
      <c r="I38" s="58"/>
    </row>
    <row r="39" spans="2:14" x14ac:dyDescent="0.2">
      <c r="B39" s="58"/>
      <c r="D39" s="58"/>
      <c r="E39" s="58"/>
      <c r="F39" s="58"/>
      <c r="G39" s="58"/>
    </row>
    <row r="40" spans="2:14" x14ac:dyDescent="0.2">
      <c r="B40" s="58"/>
      <c r="C40" s="58"/>
      <c r="D40" s="58"/>
      <c r="E40" s="58"/>
      <c r="F40" s="58"/>
      <c r="G40" s="58"/>
    </row>
    <row r="41" spans="2:14" x14ac:dyDescent="0.2">
      <c r="B41" s="58"/>
      <c r="C41" s="58"/>
      <c r="D41" s="58"/>
      <c r="I41" s="58"/>
    </row>
    <row r="43" spans="2:14" x14ac:dyDescent="0.2">
      <c r="D43" s="58"/>
    </row>
    <row r="44" spans="2:14" x14ac:dyDescent="0.2">
      <c r="D44" s="58"/>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K47"/>
  <sheetViews>
    <sheetView zoomScaleNormal="100" workbookViewId="0">
      <selection activeCell="A3" sqref="A3"/>
    </sheetView>
  </sheetViews>
  <sheetFormatPr baseColWidth="10" defaultColWidth="12.83203125" defaultRowHeight="12.75" x14ac:dyDescent="0.2"/>
  <cols>
    <col min="1" max="1" width="38.83203125" style="45" customWidth="1"/>
    <col min="2" max="16384" width="12.83203125" style="45"/>
  </cols>
  <sheetData>
    <row r="1" spans="1:11" x14ac:dyDescent="0.2">
      <c r="A1" s="47" t="s">
        <v>34</v>
      </c>
      <c r="C1" s="47" t="s">
        <v>91</v>
      </c>
      <c r="E1" s="47" t="s">
        <v>47</v>
      </c>
    </row>
    <row r="2" spans="1:11" x14ac:dyDescent="0.2">
      <c r="A2" s="47"/>
    </row>
    <row r="3" spans="1:11" x14ac:dyDescent="0.2">
      <c r="A3" s="23" t="s">
        <v>459</v>
      </c>
      <c r="B3" s="23"/>
      <c r="C3" s="23"/>
      <c r="D3" s="23"/>
      <c r="E3" s="23"/>
      <c r="F3" s="23"/>
      <c r="G3" s="23"/>
    </row>
    <row r="4" spans="1:11" x14ac:dyDescent="0.2">
      <c r="A4" s="47"/>
    </row>
    <row r="5" spans="1:11" x14ac:dyDescent="0.2">
      <c r="A5" s="49" t="str">
        <f>Índex!B76</f>
        <v>Taula C5</v>
      </c>
      <c r="B5" s="49" t="str">
        <f>Índex!A8</f>
        <v>2n trimestre 2020</v>
      </c>
      <c r="C5" s="49"/>
    </row>
    <row r="6" spans="1:11" ht="13.5" thickBot="1" x14ac:dyDescent="0.25">
      <c r="A6" s="68" t="str">
        <f>Índex!C76</f>
        <v>Contractació registrada en empreses de treball temporal. Baix Llobregat</v>
      </c>
      <c r="B6" s="64"/>
      <c r="C6" s="64"/>
      <c r="D6" s="64"/>
      <c r="E6" s="64"/>
      <c r="F6" s="64"/>
      <c r="G6" s="64"/>
      <c r="I6" s="114" t="s">
        <v>46</v>
      </c>
      <c r="J6" s="114"/>
      <c r="K6" s="114"/>
    </row>
    <row r="7" spans="1:11" x14ac:dyDescent="0.2">
      <c r="A7" s="203"/>
      <c r="B7" s="201" t="s">
        <v>37</v>
      </c>
      <c r="C7" s="205" t="s">
        <v>255</v>
      </c>
      <c r="D7" s="206" t="s">
        <v>39</v>
      </c>
      <c r="E7" s="206"/>
      <c r="F7" s="206" t="s">
        <v>40</v>
      </c>
      <c r="G7" s="206"/>
      <c r="I7" s="114" t="s">
        <v>42</v>
      </c>
      <c r="J7" s="114" t="s">
        <v>44</v>
      </c>
      <c r="K7" s="114"/>
    </row>
    <row r="8" spans="1:11" x14ac:dyDescent="0.2">
      <c r="A8" s="229"/>
      <c r="B8" s="216"/>
      <c r="C8" s="221"/>
      <c r="D8" s="142" t="s">
        <v>37</v>
      </c>
      <c r="E8" s="142" t="s">
        <v>38</v>
      </c>
      <c r="F8" s="142" t="s">
        <v>37</v>
      </c>
      <c r="G8" s="142" t="s">
        <v>38</v>
      </c>
      <c r="I8" s="115" t="s">
        <v>43</v>
      </c>
      <c r="J8" s="115" t="s">
        <v>45</v>
      </c>
      <c r="K8" s="114"/>
    </row>
    <row r="9" spans="1:11" x14ac:dyDescent="0.2">
      <c r="A9" s="61" t="s">
        <v>133</v>
      </c>
      <c r="B9" s="185"/>
      <c r="C9" s="185"/>
      <c r="D9" s="185"/>
      <c r="E9" s="186"/>
      <c r="F9" s="185"/>
      <c r="G9" s="186"/>
      <c r="I9" s="114"/>
      <c r="J9" s="114"/>
      <c r="K9" s="114"/>
    </row>
    <row r="10" spans="1:11" x14ac:dyDescent="0.2">
      <c r="A10" s="45" t="s">
        <v>133</v>
      </c>
      <c r="B10" s="56">
        <v>11941</v>
      </c>
      <c r="C10" s="57">
        <f>B10/TaulaC1!$B$39*100</f>
        <v>34.3220947946308</v>
      </c>
      <c r="D10" s="56">
        <f>B10-I10</f>
        <v>-10390</v>
      </c>
      <c r="E10" s="57">
        <f>D10/I10*100</f>
        <v>-46.527249115579238</v>
      </c>
      <c r="F10" s="56">
        <f>B10-J10</f>
        <v>-11512</v>
      </c>
      <c r="G10" s="57">
        <f>F10/J10*100</f>
        <v>-49.08540485225771</v>
      </c>
      <c r="I10" s="155">
        <v>22331</v>
      </c>
      <c r="J10" s="155">
        <v>23453</v>
      </c>
      <c r="K10" s="114"/>
    </row>
    <row r="11" spans="1:11" x14ac:dyDescent="0.2">
      <c r="A11" s="61" t="s">
        <v>214</v>
      </c>
      <c r="B11" s="185"/>
      <c r="C11" s="186"/>
      <c r="D11" s="185"/>
      <c r="E11" s="186"/>
      <c r="F11" s="185"/>
      <c r="G11" s="186"/>
      <c r="I11" s="155"/>
      <c r="J11" s="155"/>
      <c r="K11" s="114"/>
    </row>
    <row r="12" spans="1:11" x14ac:dyDescent="0.2">
      <c r="A12" s="45" t="s">
        <v>129</v>
      </c>
      <c r="B12" s="56">
        <v>7802</v>
      </c>
      <c r="C12" s="57">
        <f>B12/TaulaC2!B10*100</f>
        <v>39.01</v>
      </c>
      <c r="D12" s="56">
        <f>B12-I12</f>
        <v>-6708</v>
      </c>
      <c r="E12" s="57">
        <f>D12/I12*100</f>
        <v>-46.230186078566504</v>
      </c>
      <c r="F12" s="56">
        <f>B12-J12</f>
        <v>-7507</v>
      </c>
      <c r="G12" s="57">
        <f>F12/J12*100</f>
        <v>-49.036514468613234</v>
      </c>
      <c r="I12" s="155">
        <v>14510</v>
      </c>
      <c r="J12" s="155">
        <v>15309</v>
      </c>
      <c r="K12" s="114"/>
    </row>
    <row r="13" spans="1:11" x14ac:dyDescent="0.2">
      <c r="A13" s="45" t="s">
        <v>128</v>
      </c>
      <c r="B13" s="56">
        <v>4139</v>
      </c>
      <c r="C13" s="57">
        <f>B13/TaulaC2!B11*100</f>
        <v>27.983233047123253</v>
      </c>
      <c r="D13" s="56">
        <f>B13-I13</f>
        <v>-3682</v>
      </c>
      <c r="E13" s="57">
        <f>D13/I13*100</f>
        <v>-47.078378723948347</v>
      </c>
      <c r="F13" s="56">
        <f>B13-J13</f>
        <v>-4005</v>
      </c>
      <c r="G13" s="57">
        <f>F13/J13*100</f>
        <v>-49.177308447937129</v>
      </c>
      <c r="I13" s="155">
        <v>7821</v>
      </c>
      <c r="J13" s="155">
        <v>8144</v>
      </c>
      <c r="K13" s="114"/>
    </row>
    <row r="14" spans="1:11" x14ac:dyDescent="0.2">
      <c r="A14" s="61" t="s">
        <v>215</v>
      </c>
      <c r="B14" s="185"/>
      <c r="C14" s="186"/>
      <c r="D14" s="185"/>
      <c r="E14" s="186"/>
      <c r="F14" s="185"/>
      <c r="G14" s="186"/>
      <c r="I14" s="155"/>
      <c r="J14" s="155"/>
      <c r="K14" s="114"/>
    </row>
    <row r="15" spans="1:11" x14ac:dyDescent="0.2">
      <c r="A15" s="45" t="s">
        <v>134</v>
      </c>
      <c r="B15" s="56">
        <v>3286</v>
      </c>
      <c r="C15" s="57">
        <f>B15/TaulaC2!B13*100</f>
        <v>37.541414372215243</v>
      </c>
      <c r="D15" s="56">
        <f>B15-I15</f>
        <v>-2484</v>
      </c>
      <c r="E15" s="57">
        <f>D15/I15*100</f>
        <v>-43.050259965337958</v>
      </c>
      <c r="F15" s="56">
        <f>B15-J15</f>
        <v>-3212</v>
      </c>
      <c r="G15" s="57">
        <f>F15/J15*100</f>
        <v>-49.430594028931978</v>
      </c>
      <c r="I15" s="155">
        <v>5770</v>
      </c>
      <c r="J15" s="155">
        <v>6498</v>
      </c>
      <c r="K15" s="114"/>
    </row>
    <row r="16" spans="1:11" x14ac:dyDescent="0.2">
      <c r="A16" s="45" t="s">
        <v>295</v>
      </c>
      <c r="B16" s="56">
        <v>6581</v>
      </c>
      <c r="C16" s="57">
        <f>B16/(TaulaC2!B14+TaulaC2!B15)*100</f>
        <v>35.824714207947736</v>
      </c>
      <c r="D16" s="56">
        <f>B16-I16</f>
        <v>-5638</v>
      </c>
      <c r="E16" s="57">
        <f>D16/I16*100</f>
        <v>-46.141255421883955</v>
      </c>
      <c r="F16" s="56">
        <f>B16-J16</f>
        <v>-6154</v>
      </c>
      <c r="G16" s="57">
        <f>F16/J16*100</f>
        <v>-48.323517864153906</v>
      </c>
      <c r="I16" s="155">
        <v>12219</v>
      </c>
      <c r="J16" s="155">
        <v>12735</v>
      </c>
      <c r="K16" s="114"/>
    </row>
    <row r="17" spans="1:11" x14ac:dyDescent="0.2">
      <c r="A17" s="45" t="s">
        <v>270</v>
      </c>
      <c r="B17" s="56">
        <v>2074</v>
      </c>
      <c r="C17" s="57">
        <f>B17/(TaulaC2!B16+TaulaC2!B17+TaulaC2!B18)*100</f>
        <v>27.047470005216486</v>
      </c>
      <c r="D17" s="56">
        <f>B17-I17</f>
        <v>-2268</v>
      </c>
      <c r="E17" s="57">
        <f>D17/I17*100</f>
        <v>-52.233993551358829</v>
      </c>
      <c r="F17" s="56">
        <f>B17-J17</f>
        <v>-2146</v>
      </c>
      <c r="G17" s="57">
        <f>F17/J17*100</f>
        <v>-50.85308056872038</v>
      </c>
      <c r="I17" s="155">
        <v>4342</v>
      </c>
      <c r="J17" s="155">
        <v>4220</v>
      </c>
      <c r="K17" s="114"/>
    </row>
    <row r="18" spans="1:11" x14ac:dyDescent="0.2">
      <c r="A18" s="61" t="s">
        <v>253</v>
      </c>
      <c r="B18" s="185"/>
      <c r="C18" s="186"/>
      <c r="D18" s="185"/>
      <c r="E18" s="186"/>
      <c r="F18" s="185"/>
      <c r="G18" s="186"/>
      <c r="I18" s="155"/>
      <c r="J18" s="155"/>
      <c r="K18" s="114"/>
    </row>
    <row r="19" spans="1:11" x14ac:dyDescent="0.2">
      <c r="A19" s="45" t="s">
        <v>245</v>
      </c>
      <c r="B19" s="56">
        <v>1888</v>
      </c>
      <c r="C19" s="57">
        <f>B19/$B$10*100</f>
        <v>15.811071099572901</v>
      </c>
      <c r="D19" s="56">
        <f t="shared" ref="D19:D26" si="0">B19-I19</f>
        <v>-2291</v>
      </c>
      <c r="E19" s="57">
        <f t="shared" ref="E19:E26" si="1">D19/I19*100</f>
        <v>-54.821727686049293</v>
      </c>
      <c r="F19" s="56">
        <f>B19-J19</f>
        <v>-3293</v>
      </c>
      <c r="G19" s="57">
        <f>F19/J19*100</f>
        <v>-63.559158463617059</v>
      </c>
      <c r="I19" s="155">
        <v>4179</v>
      </c>
      <c r="J19" s="155">
        <v>5181</v>
      </c>
      <c r="K19" s="114"/>
    </row>
    <row r="20" spans="1:11" x14ac:dyDescent="0.2">
      <c r="A20" s="45" t="s">
        <v>246</v>
      </c>
      <c r="B20" s="56">
        <v>548</v>
      </c>
      <c r="C20" s="57">
        <f t="shared" ref="C20:C26" si="2">B20/$B$10*100</f>
        <v>4.5892303827150158</v>
      </c>
      <c r="D20" s="56">
        <f t="shared" si="0"/>
        <v>-1144</v>
      </c>
      <c r="E20" s="57">
        <f t="shared" si="1"/>
        <v>-67.612293144208039</v>
      </c>
      <c r="F20" s="56">
        <f t="shared" ref="F20:F26" si="3">B20-J20</f>
        <v>-1312</v>
      </c>
      <c r="G20" s="57">
        <f t="shared" ref="G20:G26" si="4">F20/J20*100</f>
        <v>-70.537634408602145</v>
      </c>
      <c r="I20" s="155">
        <v>1692</v>
      </c>
      <c r="J20" s="155">
        <v>1860</v>
      </c>
      <c r="K20" s="114"/>
    </row>
    <row r="21" spans="1:11" x14ac:dyDescent="0.2">
      <c r="A21" s="45" t="s">
        <v>247</v>
      </c>
      <c r="B21" s="56">
        <v>782</v>
      </c>
      <c r="C21" s="57">
        <f t="shared" si="2"/>
        <v>6.5488652541663184</v>
      </c>
      <c r="D21" s="56">
        <f t="shared" si="0"/>
        <v>-242</v>
      </c>
      <c r="E21" s="57">
        <f t="shared" si="1"/>
        <v>-23.6328125</v>
      </c>
      <c r="F21" s="56">
        <f t="shared" si="3"/>
        <v>-230</v>
      </c>
      <c r="G21" s="57">
        <f t="shared" si="4"/>
        <v>-22.727272727272727</v>
      </c>
      <c r="I21" s="155">
        <v>1024</v>
      </c>
      <c r="J21" s="155">
        <v>1012</v>
      </c>
      <c r="K21" s="114"/>
    </row>
    <row r="22" spans="1:11" x14ac:dyDescent="0.2">
      <c r="A22" s="45" t="s">
        <v>248</v>
      </c>
      <c r="B22" s="56">
        <v>2034</v>
      </c>
      <c r="C22" s="57">
        <f t="shared" si="2"/>
        <v>17.033749267230551</v>
      </c>
      <c r="D22" s="56">
        <f t="shared" si="0"/>
        <v>-996</v>
      </c>
      <c r="E22" s="57">
        <f t="shared" si="1"/>
        <v>-32.871287128712872</v>
      </c>
      <c r="F22" s="56">
        <f t="shared" si="3"/>
        <v>-1260</v>
      </c>
      <c r="G22" s="57">
        <f t="shared" si="4"/>
        <v>-38.251366120218577</v>
      </c>
      <c r="I22" s="155">
        <v>3030</v>
      </c>
      <c r="J22" s="155">
        <v>3294</v>
      </c>
      <c r="K22" s="114"/>
    </row>
    <row r="23" spans="1:11" x14ac:dyDescent="0.2">
      <c r="A23" s="45" t="s">
        <v>249</v>
      </c>
      <c r="B23" s="56">
        <v>431</v>
      </c>
      <c r="C23" s="57">
        <f t="shared" si="2"/>
        <v>3.6094129469893641</v>
      </c>
      <c r="D23" s="56">
        <f t="shared" si="0"/>
        <v>-615</v>
      </c>
      <c r="E23" s="57">
        <f t="shared" si="1"/>
        <v>-58.795411089866157</v>
      </c>
      <c r="F23" s="56">
        <f t="shared" si="3"/>
        <v>-941</v>
      </c>
      <c r="G23" s="57">
        <f t="shared" si="4"/>
        <v>-68.586005830903787</v>
      </c>
      <c r="I23" s="155">
        <v>1046</v>
      </c>
      <c r="J23" s="155">
        <v>1372</v>
      </c>
      <c r="K23" s="114"/>
    </row>
    <row r="24" spans="1:11" x14ac:dyDescent="0.2">
      <c r="A24" s="45" t="s">
        <v>250</v>
      </c>
      <c r="B24" s="56">
        <v>1765</v>
      </c>
      <c r="C24" s="57">
        <f t="shared" si="2"/>
        <v>14.781006615861317</v>
      </c>
      <c r="D24" s="56">
        <f t="shared" si="0"/>
        <v>-617</v>
      </c>
      <c r="E24" s="57">
        <f t="shared" si="1"/>
        <v>-25.902602854743911</v>
      </c>
      <c r="F24" s="56">
        <f t="shared" si="3"/>
        <v>108</v>
      </c>
      <c r="G24" s="57">
        <f t="shared" si="4"/>
        <v>6.5178032589016288</v>
      </c>
      <c r="I24" s="155">
        <v>2382</v>
      </c>
      <c r="J24" s="155">
        <v>1657</v>
      </c>
      <c r="K24" s="114"/>
    </row>
    <row r="25" spans="1:11" x14ac:dyDescent="0.2">
      <c r="A25" s="45" t="s">
        <v>251</v>
      </c>
      <c r="B25" s="56">
        <v>929</v>
      </c>
      <c r="C25" s="57">
        <f t="shared" si="2"/>
        <v>7.7799179298216226</v>
      </c>
      <c r="D25" s="56">
        <f t="shared" si="0"/>
        <v>-620</v>
      </c>
      <c r="E25" s="57">
        <f t="shared" si="1"/>
        <v>-40.025823111684957</v>
      </c>
      <c r="F25" s="56">
        <f t="shared" si="3"/>
        <v>-1095</v>
      </c>
      <c r="G25" s="57">
        <f t="shared" si="4"/>
        <v>-54.100790513833999</v>
      </c>
      <c r="I25" s="155">
        <v>1549</v>
      </c>
      <c r="J25" s="155">
        <v>2024</v>
      </c>
      <c r="K25" s="114"/>
    </row>
    <row r="26" spans="1:11" ht="13.5" thickBot="1" x14ac:dyDescent="0.25">
      <c r="A26" s="64" t="s">
        <v>252</v>
      </c>
      <c r="B26" s="65">
        <v>3564</v>
      </c>
      <c r="C26" s="66">
        <f t="shared" si="2"/>
        <v>29.846746503642912</v>
      </c>
      <c r="D26" s="65">
        <f t="shared" si="0"/>
        <v>-3865</v>
      </c>
      <c r="E26" s="66">
        <f t="shared" si="1"/>
        <v>-52.02584466280792</v>
      </c>
      <c r="F26" s="65">
        <f t="shared" si="3"/>
        <v>-3489</v>
      </c>
      <c r="G26" s="66">
        <f t="shared" si="4"/>
        <v>-49.468311356869414</v>
      </c>
      <c r="I26" s="155">
        <v>7429</v>
      </c>
      <c r="J26" s="155">
        <v>7053</v>
      </c>
      <c r="K26" s="114"/>
    </row>
    <row r="27" spans="1:11" x14ac:dyDescent="0.2">
      <c r="A27" s="77" t="s">
        <v>373</v>
      </c>
      <c r="I27" s="114"/>
      <c r="J27" s="114"/>
      <c r="K27" s="114"/>
    </row>
    <row r="28" spans="1:11" x14ac:dyDescent="0.2">
      <c r="B28" s="58"/>
      <c r="I28" s="114"/>
      <c r="J28" s="114"/>
      <c r="K28" s="114"/>
    </row>
    <row r="29" spans="1:11" x14ac:dyDescent="0.2">
      <c r="C29" s="76"/>
      <c r="I29" s="114"/>
      <c r="J29" s="114"/>
      <c r="K29" s="114"/>
    </row>
    <row r="30" spans="1:11" x14ac:dyDescent="0.2">
      <c r="B30" s="117"/>
      <c r="I30" s="117"/>
      <c r="J30" s="117"/>
      <c r="K30" s="114"/>
    </row>
    <row r="31" spans="1:11" x14ac:dyDescent="0.2">
      <c r="B31" s="117">
        <f>B12+B13</f>
        <v>11941</v>
      </c>
      <c r="C31" s="58"/>
      <c r="D31" s="58"/>
      <c r="E31" s="58"/>
      <c r="F31" s="58"/>
      <c r="G31" s="58"/>
      <c r="H31" s="58"/>
      <c r="I31" s="117"/>
      <c r="J31" s="117"/>
      <c r="K31" s="114"/>
    </row>
    <row r="32" spans="1:11" x14ac:dyDescent="0.2">
      <c r="B32" s="117">
        <f>B15+B16+B17</f>
        <v>11941</v>
      </c>
      <c r="C32" s="58"/>
      <c r="D32" s="58"/>
      <c r="E32" s="58"/>
      <c r="F32" s="58"/>
      <c r="G32" s="58"/>
      <c r="H32" s="58"/>
      <c r="I32" s="58"/>
      <c r="J32" s="58"/>
    </row>
    <row r="33" spans="2:10" x14ac:dyDescent="0.2">
      <c r="B33" s="117">
        <f>B19+B20+B21+B22+B23+B24+B25+B26</f>
        <v>11941</v>
      </c>
      <c r="C33" s="58"/>
      <c r="D33" s="58"/>
      <c r="E33" s="58"/>
      <c r="F33" s="58"/>
      <c r="G33" s="58"/>
      <c r="H33" s="58"/>
      <c r="I33" s="58"/>
      <c r="J33" s="58"/>
    </row>
    <row r="34" spans="2:10" x14ac:dyDescent="0.2">
      <c r="B34" s="114"/>
      <c r="F34" s="58"/>
    </row>
    <row r="35" spans="2:10" x14ac:dyDescent="0.2">
      <c r="B35" s="114"/>
      <c r="F35" s="58"/>
    </row>
    <row r="47" spans="2:10" x14ac:dyDescent="0.2">
      <c r="E47" s="58"/>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4"/>
  <sheetViews>
    <sheetView zoomScaleNormal="100" workbookViewId="0">
      <selection activeCell="A3" sqref="A3"/>
    </sheetView>
  </sheetViews>
  <sheetFormatPr baseColWidth="10" defaultColWidth="13.33203125" defaultRowHeight="12.75" x14ac:dyDescent="0.2"/>
  <cols>
    <col min="1" max="16384" width="13.33203125" style="88"/>
  </cols>
  <sheetData>
    <row r="1" spans="1:10" x14ac:dyDescent="0.2">
      <c r="A1" s="47" t="s">
        <v>34</v>
      </c>
      <c r="B1" s="45"/>
      <c r="C1" s="47" t="s">
        <v>91</v>
      </c>
      <c r="D1" s="45"/>
      <c r="E1" s="47" t="s">
        <v>47</v>
      </c>
      <c r="F1" s="45"/>
    </row>
    <row r="3" spans="1:10" x14ac:dyDescent="0.2">
      <c r="A3" s="23" t="s">
        <v>460</v>
      </c>
      <c r="B3" s="23"/>
      <c r="C3" s="23"/>
      <c r="D3" s="23"/>
      <c r="E3" s="23"/>
      <c r="F3" s="23"/>
      <c r="G3" s="23"/>
      <c r="H3" s="23"/>
      <c r="I3" s="23"/>
    </row>
    <row r="5" spans="1:10" x14ac:dyDescent="0.2">
      <c r="A5" s="49" t="str">
        <f>Índex!B78</f>
        <v>Gràfic C3</v>
      </c>
      <c r="B5" s="49"/>
    </row>
    <row r="6" spans="1:10" x14ac:dyDescent="0.2">
      <c r="A6" s="49" t="str">
        <f>Índex!C78</f>
        <v>Evolució de la taxa de temporalitat de la nova contractació per sexe. Baix Llobregat</v>
      </c>
      <c r="B6" s="45"/>
    </row>
    <row r="7" spans="1:10" x14ac:dyDescent="0.2">
      <c r="A7" s="49"/>
      <c r="B7" s="45"/>
    </row>
    <row r="8" spans="1:10" x14ac:dyDescent="0.2">
      <c r="J8" s="89"/>
    </row>
    <row r="9" spans="1:10" x14ac:dyDescent="0.2">
      <c r="H9" s="89"/>
    </row>
    <row r="32" spans="1:1" x14ac:dyDescent="0.2">
      <c r="A32" s="77" t="s">
        <v>373</v>
      </c>
    </row>
    <row r="34" spans="1:10" ht="25.5" x14ac:dyDescent="0.2">
      <c r="A34" s="90" t="s">
        <v>277</v>
      </c>
      <c r="B34" s="91" t="s">
        <v>129</v>
      </c>
      <c r="C34" s="91" t="s">
        <v>128</v>
      </c>
      <c r="D34" s="169"/>
      <c r="E34" s="169"/>
      <c r="F34" s="169"/>
      <c r="G34" s="92"/>
      <c r="H34" s="92"/>
      <c r="I34" s="92"/>
      <c r="J34" s="92"/>
    </row>
    <row r="35" spans="1:10" hidden="1" x14ac:dyDescent="0.2">
      <c r="A35" s="92" t="str">
        <f t="shared" ref="A35:A43" si="0">A55</f>
        <v>1T 2016</v>
      </c>
      <c r="B35" s="93">
        <f t="shared" ref="B35:C52" si="1">B75/B55*100</f>
        <v>86.366994709932911</v>
      </c>
      <c r="C35" s="93">
        <f t="shared" si="1"/>
        <v>86.41298003968717</v>
      </c>
      <c r="D35" s="93"/>
      <c r="E35" s="93"/>
      <c r="F35" s="93"/>
      <c r="G35" s="92"/>
      <c r="H35" s="92"/>
      <c r="I35" s="92"/>
      <c r="J35" s="92"/>
    </row>
    <row r="36" spans="1:10" hidden="1" x14ac:dyDescent="0.2">
      <c r="A36" s="92" t="str">
        <f t="shared" si="0"/>
        <v>2T 2016</v>
      </c>
      <c r="B36" s="93">
        <f t="shared" si="1"/>
        <v>87.304988632503196</v>
      </c>
      <c r="C36" s="93">
        <f t="shared" si="1"/>
        <v>88.564354779350268</v>
      </c>
      <c r="D36" s="93"/>
      <c r="E36" s="93"/>
      <c r="F36" s="93"/>
      <c r="G36" s="92"/>
      <c r="H36" s="92"/>
      <c r="I36" s="92"/>
      <c r="J36" s="92"/>
    </row>
    <row r="37" spans="1:10" hidden="1" x14ac:dyDescent="0.2">
      <c r="A37" s="92" t="str">
        <f t="shared" si="0"/>
        <v>3T 2016</v>
      </c>
      <c r="B37" s="93">
        <f t="shared" si="1"/>
        <v>88.206419451650646</v>
      </c>
      <c r="C37" s="93">
        <f t="shared" si="1"/>
        <v>87.17526339270394</v>
      </c>
      <c r="D37" s="93"/>
      <c r="E37" s="93"/>
      <c r="F37" s="93"/>
      <c r="G37" s="92"/>
      <c r="H37" s="92"/>
      <c r="I37" s="92"/>
      <c r="J37" s="92"/>
    </row>
    <row r="38" spans="1:10" hidden="1" x14ac:dyDescent="0.2">
      <c r="A38" s="92" t="str">
        <f t="shared" si="0"/>
        <v>4T 2016</v>
      </c>
      <c r="B38" s="93">
        <f t="shared" si="1"/>
        <v>87.006207308521411</v>
      </c>
      <c r="C38" s="93">
        <f t="shared" si="1"/>
        <v>88.37158264359168</v>
      </c>
      <c r="D38" s="93"/>
      <c r="E38" s="93"/>
      <c r="F38" s="93"/>
      <c r="G38" s="92"/>
      <c r="H38" s="92"/>
      <c r="I38" s="92"/>
      <c r="J38" s="92"/>
    </row>
    <row r="39" spans="1:10" hidden="1" x14ac:dyDescent="0.2">
      <c r="A39" s="92" t="str">
        <f t="shared" si="0"/>
        <v>1T 2017</v>
      </c>
      <c r="B39" s="93">
        <f t="shared" si="1"/>
        <v>85.77888133821223</v>
      </c>
      <c r="C39" s="93">
        <f t="shared" si="1"/>
        <v>86.841471387770554</v>
      </c>
      <c r="D39" s="93"/>
      <c r="E39" s="93"/>
      <c r="F39" s="93"/>
      <c r="G39" s="92"/>
      <c r="H39" s="92"/>
      <c r="I39" s="92"/>
      <c r="J39" s="92"/>
    </row>
    <row r="40" spans="1:10" x14ac:dyDescent="0.2">
      <c r="A40" s="92" t="str">
        <f t="shared" si="0"/>
        <v>2T 2017</v>
      </c>
      <c r="B40" s="93">
        <f t="shared" si="1"/>
        <v>87.225964766071712</v>
      </c>
      <c r="C40" s="93">
        <f t="shared" si="1"/>
        <v>87.881448957189903</v>
      </c>
      <c r="D40" s="93"/>
      <c r="E40" s="93"/>
      <c r="F40" s="93"/>
      <c r="G40" s="92"/>
      <c r="H40" s="92"/>
      <c r="I40" s="92"/>
      <c r="J40" s="92"/>
    </row>
    <row r="41" spans="1:10" x14ac:dyDescent="0.2">
      <c r="A41" s="92" t="str">
        <f t="shared" si="0"/>
        <v>3T 2017</v>
      </c>
      <c r="B41" s="93">
        <f t="shared" si="1"/>
        <v>88.506831040986242</v>
      </c>
      <c r="C41" s="93">
        <f t="shared" si="1"/>
        <v>87.339363797189492</v>
      </c>
      <c r="D41" s="93"/>
      <c r="E41" s="93"/>
      <c r="F41" s="93"/>
      <c r="G41" s="92"/>
      <c r="H41" s="92"/>
      <c r="I41" s="92"/>
      <c r="J41" s="92"/>
    </row>
    <row r="42" spans="1:10" x14ac:dyDescent="0.2">
      <c r="A42" s="92" t="str">
        <f t="shared" si="0"/>
        <v>4T 2017</v>
      </c>
      <c r="B42" s="93">
        <f t="shared" si="1"/>
        <v>87.142290706736489</v>
      </c>
      <c r="C42" s="93">
        <f t="shared" si="1"/>
        <v>86.507177033492823</v>
      </c>
      <c r="D42" s="93"/>
      <c r="E42" s="93"/>
      <c r="F42" s="93"/>
      <c r="G42" s="92"/>
      <c r="H42" s="92"/>
      <c r="I42" s="92"/>
      <c r="J42" s="92"/>
    </row>
    <row r="43" spans="1:10" x14ac:dyDescent="0.2">
      <c r="A43" s="92" t="str">
        <f t="shared" si="0"/>
        <v>1T 2018</v>
      </c>
      <c r="B43" s="93">
        <f t="shared" si="1"/>
        <v>85.344953503091688</v>
      </c>
      <c r="C43" s="93">
        <f t="shared" si="1"/>
        <v>86.539690655758662</v>
      </c>
      <c r="D43" s="93"/>
      <c r="E43" s="93"/>
      <c r="F43" s="93"/>
      <c r="G43" s="92"/>
      <c r="H43" s="92"/>
      <c r="I43" s="92"/>
      <c r="J43" s="92"/>
    </row>
    <row r="44" spans="1:10" x14ac:dyDescent="0.2">
      <c r="A44" s="92" t="s">
        <v>381</v>
      </c>
      <c r="B44" s="93">
        <f t="shared" si="1"/>
        <v>85.873504893077197</v>
      </c>
      <c r="C44" s="93">
        <f t="shared" si="1"/>
        <v>87.877122267008673</v>
      </c>
      <c r="D44" s="93"/>
      <c r="E44" s="93"/>
      <c r="F44" s="93"/>
      <c r="G44" s="92"/>
      <c r="H44" s="92"/>
      <c r="I44" s="92"/>
      <c r="J44" s="92"/>
    </row>
    <row r="45" spans="1:10" x14ac:dyDescent="0.2">
      <c r="A45" s="92" t="s">
        <v>382</v>
      </c>
      <c r="B45" s="93">
        <f t="shared" si="1"/>
        <v>85.085922248198415</v>
      </c>
      <c r="C45" s="93">
        <f t="shared" si="1"/>
        <v>86.487066323403212</v>
      </c>
      <c r="D45" s="93"/>
      <c r="E45" s="93"/>
      <c r="F45" s="93"/>
      <c r="G45" s="92"/>
      <c r="H45" s="92"/>
      <c r="I45" s="92"/>
      <c r="J45" s="92"/>
    </row>
    <row r="46" spans="1:10" x14ac:dyDescent="0.2">
      <c r="A46" s="92" t="s">
        <v>383</v>
      </c>
      <c r="B46" s="93">
        <f t="shared" si="1"/>
        <v>83.923381467835327</v>
      </c>
      <c r="C46" s="93">
        <f t="shared" si="1"/>
        <v>87.155430089671199</v>
      </c>
      <c r="D46" s="93"/>
      <c r="E46" s="93"/>
      <c r="F46" s="93"/>
      <c r="G46" s="92"/>
      <c r="H46" s="92"/>
      <c r="I46" s="92"/>
      <c r="J46" s="92"/>
    </row>
    <row r="47" spans="1:10" x14ac:dyDescent="0.2">
      <c r="A47" s="92" t="s">
        <v>384</v>
      </c>
      <c r="B47" s="93">
        <f t="shared" si="1"/>
        <v>85.126003269010269</v>
      </c>
      <c r="C47" s="93">
        <f t="shared" si="1"/>
        <v>86.889514639537353</v>
      </c>
      <c r="D47" s="93"/>
      <c r="E47" s="93"/>
      <c r="F47" s="93"/>
      <c r="G47" s="92"/>
      <c r="H47" s="92"/>
      <c r="I47" s="92"/>
      <c r="J47" s="92"/>
    </row>
    <row r="48" spans="1:10" x14ac:dyDescent="0.2">
      <c r="A48" s="92" t="s">
        <v>389</v>
      </c>
      <c r="B48" s="93">
        <f>B88/B68*100</f>
        <v>86.642033628773888</v>
      </c>
      <c r="C48" s="93">
        <f t="shared" si="1"/>
        <v>88.4475059105105</v>
      </c>
      <c r="D48" s="93"/>
      <c r="E48" s="93"/>
      <c r="F48" s="93"/>
      <c r="G48" s="92"/>
      <c r="H48" s="92"/>
      <c r="I48" s="92"/>
      <c r="J48" s="92"/>
    </row>
    <row r="49" spans="1:10" x14ac:dyDescent="0.2">
      <c r="A49" s="92" t="s">
        <v>390</v>
      </c>
      <c r="B49" s="93">
        <f t="shared" si="1"/>
        <v>86.78291466239088</v>
      </c>
      <c r="C49" s="93">
        <f t="shared" si="1"/>
        <v>87.859497555985001</v>
      </c>
      <c r="D49" s="93"/>
      <c r="E49" s="93"/>
      <c r="F49" s="93"/>
      <c r="G49" s="92"/>
      <c r="H49" s="92"/>
      <c r="I49" s="92"/>
      <c r="J49" s="92"/>
    </row>
    <row r="50" spans="1:10" x14ac:dyDescent="0.2">
      <c r="A50" s="92" t="s">
        <v>393</v>
      </c>
      <c r="B50" s="93">
        <f t="shared" si="1"/>
        <v>86.030435408765783</v>
      </c>
      <c r="C50" s="93">
        <f t="shared" si="1"/>
        <v>87.958803549906875</v>
      </c>
      <c r="D50" s="93"/>
      <c r="E50" s="93"/>
      <c r="F50" s="93"/>
      <c r="G50" s="92"/>
      <c r="H50" s="92"/>
      <c r="I50" s="92"/>
      <c r="J50" s="92"/>
    </row>
    <row r="51" spans="1:10" x14ac:dyDescent="0.2">
      <c r="A51" s="92" t="s">
        <v>396</v>
      </c>
      <c r="B51" s="93">
        <f t="shared" si="1"/>
        <v>84.553303303303309</v>
      </c>
      <c r="C51" s="93">
        <f t="shared" si="1"/>
        <v>86.942725686181191</v>
      </c>
      <c r="D51" s="93"/>
      <c r="E51" s="93"/>
      <c r="F51" s="93"/>
      <c r="G51" s="92"/>
      <c r="H51" s="92"/>
      <c r="I51" s="92"/>
      <c r="J51" s="92"/>
    </row>
    <row r="52" spans="1:10" x14ac:dyDescent="0.2">
      <c r="A52" s="92" t="s">
        <v>415</v>
      </c>
      <c r="B52" s="93">
        <f>B92/B72*100</f>
        <v>86.6</v>
      </c>
      <c r="C52" s="93">
        <f t="shared" si="1"/>
        <v>86.836589818132651</v>
      </c>
      <c r="D52" s="93"/>
      <c r="E52" s="93"/>
      <c r="F52" s="93"/>
      <c r="G52" s="92"/>
      <c r="H52" s="92"/>
      <c r="I52" s="92"/>
      <c r="J52" s="92"/>
    </row>
    <row r="53" spans="1:10" x14ac:dyDescent="0.2">
      <c r="A53" s="92"/>
      <c r="B53" s="93"/>
      <c r="C53" s="93"/>
      <c r="D53" s="93"/>
      <c r="E53" s="93"/>
      <c r="F53" s="93"/>
      <c r="G53" s="92"/>
      <c r="H53" s="92"/>
      <c r="I53" s="92"/>
      <c r="J53" s="92"/>
    </row>
    <row r="54" spans="1:10" x14ac:dyDescent="0.2">
      <c r="A54" s="92" t="s">
        <v>260</v>
      </c>
      <c r="B54" s="91" t="s">
        <v>129</v>
      </c>
      <c r="C54" s="91" t="s">
        <v>128</v>
      </c>
      <c r="D54" s="169"/>
      <c r="E54" s="169"/>
      <c r="F54" s="169"/>
      <c r="G54" s="92"/>
      <c r="H54" s="92"/>
      <c r="I54" s="92"/>
      <c r="J54" s="92"/>
    </row>
    <row r="55" spans="1:10" hidden="1" x14ac:dyDescent="0.2">
      <c r="A55" s="92" t="s">
        <v>363</v>
      </c>
      <c r="B55" s="95">
        <v>33837</v>
      </c>
      <c r="C55" s="95">
        <v>25701</v>
      </c>
      <c r="D55" s="95"/>
      <c r="E55" s="95"/>
      <c r="F55" s="95"/>
      <c r="G55" s="92"/>
      <c r="H55" s="92"/>
      <c r="I55" s="92"/>
      <c r="J55" s="92"/>
    </row>
    <row r="56" spans="1:10" hidden="1" x14ac:dyDescent="0.2">
      <c r="A56" s="92" t="s">
        <v>364</v>
      </c>
      <c r="B56" s="95">
        <v>38267</v>
      </c>
      <c r="C56" s="95">
        <v>29889</v>
      </c>
      <c r="D56" s="95"/>
      <c r="E56" s="95"/>
      <c r="F56" s="95"/>
      <c r="G56" s="92"/>
      <c r="H56" s="92"/>
      <c r="I56" s="92"/>
      <c r="J56" s="92"/>
    </row>
    <row r="57" spans="1:10" hidden="1" x14ac:dyDescent="0.2">
      <c r="A57" s="92" t="s">
        <v>366</v>
      </c>
      <c r="B57" s="95">
        <v>39318</v>
      </c>
      <c r="C57" s="95">
        <v>29139</v>
      </c>
      <c r="D57" s="95"/>
      <c r="E57" s="95"/>
      <c r="F57" s="95"/>
      <c r="G57" s="92"/>
      <c r="H57" s="92"/>
      <c r="I57" s="92"/>
      <c r="J57" s="92"/>
    </row>
    <row r="58" spans="1:10" hidden="1" x14ac:dyDescent="0.2">
      <c r="A58" s="92" t="s">
        <v>369</v>
      </c>
      <c r="B58" s="95">
        <v>38503</v>
      </c>
      <c r="C58" s="95">
        <v>31896</v>
      </c>
      <c r="D58" s="95"/>
      <c r="E58" s="95"/>
      <c r="F58" s="95"/>
      <c r="G58" s="92"/>
      <c r="H58" s="92"/>
      <c r="I58" s="92"/>
      <c r="J58" s="92"/>
    </row>
    <row r="59" spans="1:10" hidden="1" x14ac:dyDescent="0.2">
      <c r="A59" s="92" t="s">
        <v>370</v>
      </c>
      <c r="B59" s="95">
        <v>76520</v>
      </c>
      <c r="C59" s="95">
        <v>58122</v>
      </c>
      <c r="D59" s="95"/>
      <c r="E59" s="95"/>
      <c r="F59" s="95"/>
      <c r="G59" s="92"/>
      <c r="H59" s="92"/>
      <c r="I59" s="92"/>
      <c r="J59" s="92"/>
    </row>
    <row r="60" spans="1:10" x14ac:dyDescent="0.2">
      <c r="A60" s="92" t="s">
        <v>371</v>
      </c>
      <c r="B60" s="95">
        <v>129591</v>
      </c>
      <c r="C60" s="95">
        <v>95655</v>
      </c>
      <c r="D60" s="95"/>
      <c r="E60" s="95"/>
      <c r="F60" s="95"/>
      <c r="G60" s="95"/>
      <c r="H60" s="95"/>
      <c r="I60" s="92"/>
      <c r="J60" s="92"/>
    </row>
    <row r="61" spans="1:10" x14ac:dyDescent="0.2">
      <c r="A61" s="92" t="s">
        <v>372</v>
      </c>
      <c r="B61" s="95">
        <v>130434</v>
      </c>
      <c r="C61" s="95">
        <v>89877</v>
      </c>
      <c r="D61" s="95"/>
      <c r="E61" s="95"/>
      <c r="F61" s="95"/>
      <c r="G61" s="95"/>
      <c r="H61" s="95"/>
      <c r="I61" s="92"/>
      <c r="J61" s="92"/>
    </row>
    <row r="62" spans="1:10" x14ac:dyDescent="0.2">
      <c r="A62" s="92" t="s">
        <v>374</v>
      </c>
      <c r="B62" s="95">
        <v>73139</v>
      </c>
      <c r="C62" s="95">
        <v>56430</v>
      </c>
      <c r="D62" s="95"/>
      <c r="E62" s="95"/>
      <c r="F62" s="95"/>
      <c r="G62" s="95"/>
      <c r="H62" s="95"/>
      <c r="I62" s="92"/>
      <c r="J62" s="92"/>
    </row>
    <row r="63" spans="1:10" x14ac:dyDescent="0.2">
      <c r="A63" s="92" t="s">
        <v>375</v>
      </c>
      <c r="B63" s="95">
        <v>41078</v>
      </c>
      <c r="C63" s="95">
        <v>31292</v>
      </c>
      <c r="D63" s="95"/>
      <c r="E63" s="95"/>
      <c r="F63" s="95"/>
      <c r="G63" s="95"/>
      <c r="H63" s="95"/>
      <c r="I63" s="92"/>
      <c r="J63" s="92"/>
    </row>
    <row r="64" spans="1:10" x14ac:dyDescent="0.2">
      <c r="A64" s="92" t="s">
        <v>381</v>
      </c>
      <c r="B64" s="95">
        <v>44144</v>
      </c>
      <c r="C64" s="95">
        <v>32748</v>
      </c>
      <c r="D64" s="95"/>
      <c r="E64" s="95"/>
      <c r="F64" s="95"/>
      <c r="G64" s="95"/>
      <c r="H64" s="95"/>
      <c r="I64" s="92"/>
      <c r="J64" s="92"/>
    </row>
    <row r="65" spans="1:10" x14ac:dyDescent="0.2">
      <c r="A65" s="92" t="s">
        <v>382</v>
      </c>
      <c r="B65" s="95">
        <v>41491</v>
      </c>
      <c r="C65" s="95">
        <v>32628</v>
      </c>
      <c r="D65" s="95"/>
      <c r="E65" s="95"/>
      <c r="F65" s="95"/>
      <c r="G65" s="95"/>
      <c r="H65" s="95"/>
      <c r="I65" s="92"/>
      <c r="J65" s="92"/>
    </row>
    <row r="66" spans="1:10" x14ac:dyDescent="0.2">
      <c r="A66" s="92" t="s">
        <v>383</v>
      </c>
      <c r="B66" s="95">
        <v>43697</v>
      </c>
      <c r="C66" s="95">
        <v>36132</v>
      </c>
      <c r="D66" s="95"/>
      <c r="E66" s="95"/>
      <c r="F66" s="95"/>
      <c r="G66" s="95"/>
      <c r="H66" s="95"/>
      <c r="I66" s="92"/>
      <c r="J66" s="92"/>
    </row>
    <row r="67" spans="1:10" x14ac:dyDescent="0.2">
      <c r="A67" s="92" t="s">
        <v>384</v>
      </c>
      <c r="B67" s="95">
        <v>40991</v>
      </c>
      <c r="C67" s="95">
        <v>33027</v>
      </c>
      <c r="D67" s="95"/>
      <c r="E67" s="95"/>
      <c r="F67" s="95"/>
      <c r="G67" s="95"/>
      <c r="H67" s="95"/>
      <c r="I67" s="92"/>
      <c r="J67" s="92"/>
    </row>
    <row r="68" spans="1:10" x14ac:dyDescent="0.2">
      <c r="A68" s="92" t="s">
        <v>389</v>
      </c>
      <c r="B68" s="95">
        <v>42761</v>
      </c>
      <c r="C68" s="95">
        <v>34261</v>
      </c>
      <c r="D68" s="95"/>
      <c r="E68" s="95"/>
      <c r="F68" s="95"/>
      <c r="G68" s="95"/>
      <c r="H68" s="95"/>
      <c r="I68" s="92"/>
      <c r="J68" s="92"/>
    </row>
    <row r="69" spans="1:10" x14ac:dyDescent="0.2">
      <c r="A69" s="92" t="s">
        <v>390</v>
      </c>
      <c r="B69" s="95">
        <v>44904</v>
      </c>
      <c r="C69" s="95">
        <v>35188</v>
      </c>
      <c r="D69" s="95"/>
      <c r="E69" s="95"/>
      <c r="F69" s="95"/>
      <c r="G69" s="95"/>
      <c r="H69" s="95"/>
      <c r="I69" s="92"/>
      <c r="J69" s="92"/>
    </row>
    <row r="70" spans="1:10" x14ac:dyDescent="0.2">
      <c r="A70" s="92" t="s">
        <v>393</v>
      </c>
      <c r="B70" s="95">
        <v>41662</v>
      </c>
      <c r="C70" s="95">
        <v>36508</v>
      </c>
      <c r="D70" s="95"/>
      <c r="E70" s="95"/>
      <c r="F70" s="95"/>
      <c r="G70" s="95"/>
      <c r="H70" s="95"/>
      <c r="I70" s="92"/>
      <c r="J70" s="92"/>
    </row>
    <row r="71" spans="1:10" x14ac:dyDescent="0.2">
      <c r="A71" s="92" t="s">
        <v>396</v>
      </c>
      <c r="B71" s="95">
        <v>37296</v>
      </c>
      <c r="C71" s="95">
        <v>31515</v>
      </c>
      <c r="D71" s="95"/>
      <c r="E71" s="92"/>
      <c r="F71" s="92"/>
      <c r="G71" s="95"/>
      <c r="H71" s="95"/>
      <c r="I71" s="92"/>
      <c r="J71" s="92"/>
    </row>
    <row r="72" spans="1:10" x14ac:dyDescent="0.2">
      <c r="A72" s="92" t="s">
        <v>415</v>
      </c>
      <c r="B72" s="95">
        <v>20000</v>
      </c>
      <c r="C72" s="95">
        <v>14791</v>
      </c>
      <c r="D72" s="95"/>
      <c r="E72" s="95"/>
      <c r="F72" s="95"/>
      <c r="G72" s="95"/>
      <c r="H72" s="95"/>
      <c r="I72" s="92"/>
      <c r="J72" s="92"/>
    </row>
    <row r="73" spans="1:10" x14ac:dyDescent="0.2">
      <c r="A73" s="92"/>
      <c r="B73" s="95"/>
      <c r="C73" s="95"/>
      <c r="D73" s="95"/>
      <c r="E73" s="95"/>
      <c r="F73" s="95"/>
      <c r="G73" s="95"/>
      <c r="H73" s="95"/>
      <c r="I73" s="92"/>
      <c r="J73" s="92"/>
    </row>
    <row r="74" spans="1:10" x14ac:dyDescent="0.2">
      <c r="A74" s="92" t="s">
        <v>261</v>
      </c>
      <c r="B74" s="91" t="s">
        <v>129</v>
      </c>
      <c r="C74" s="91" t="s">
        <v>128</v>
      </c>
      <c r="D74" s="169"/>
      <c r="E74" s="169"/>
      <c r="F74" s="169"/>
      <c r="G74" s="95"/>
      <c r="H74" s="92"/>
      <c r="I74" s="92"/>
      <c r="J74" s="92"/>
    </row>
    <row r="75" spans="1:10" hidden="1" x14ac:dyDescent="0.2">
      <c r="A75" s="92" t="s">
        <v>363</v>
      </c>
      <c r="B75" s="95">
        <v>29224</v>
      </c>
      <c r="C75" s="95">
        <v>22209</v>
      </c>
      <c r="D75" s="95"/>
      <c r="E75" s="95"/>
      <c r="F75" s="95"/>
      <c r="G75" s="95"/>
      <c r="H75" s="92"/>
      <c r="I75" s="92"/>
      <c r="J75" s="92"/>
    </row>
    <row r="76" spans="1:10" hidden="1" x14ac:dyDescent="0.2">
      <c r="A76" s="92" t="s">
        <v>364</v>
      </c>
      <c r="B76" s="95">
        <v>33409</v>
      </c>
      <c r="C76" s="95">
        <v>26471</v>
      </c>
      <c r="D76" s="95"/>
      <c r="E76" s="95"/>
      <c r="F76" s="95"/>
      <c r="G76" s="95"/>
      <c r="H76" s="92"/>
      <c r="I76" s="92"/>
      <c r="J76" s="92"/>
    </row>
    <row r="77" spans="1:10" hidden="1" x14ac:dyDescent="0.2">
      <c r="A77" s="92" t="s">
        <v>366</v>
      </c>
      <c r="B77" s="95">
        <v>34681</v>
      </c>
      <c r="C77" s="95">
        <v>25402</v>
      </c>
      <c r="D77" s="95"/>
      <c r="E77" s="95"/>
      <c r="F77" s="95"/>
      <c r="G77" s="95"/>
      <c r="H77" s="92"/>
      <c r="I77" s="92"/>
      <c r="J77" s="92"/>
    </row>
    <row r="78" spans="1:10" hidden="1" x14ac:dyDescent="0.2">
      <c r="A78" s="92" t="s">
        <v>369</v>
      </c>
      <c r="B78" s="95">
        <v>33500</v>
      </c>
      <c r="C78" s="95">
        <v>28187</v>
      </c>
      <c r="D78" s="95"/>
      <c r="E78" s="95"/>
      <c r="F78" s="95"/>
      <c r="G78" s="95"/>
      <c r="H78" s="92"/>
      <c r="I78" s="92"/>
      <c r="J78" s="92"/>
    </row>
    <row r="79" spans="1:10" hidden="1" x14ac:dyDescent="0.2">
      <c r="A79" s="92" t="s">
        <v>370</v>
      </c>
      <c r="B79" s="95">
        <v>65638</v>
      </c>
      <c r="C79" s="95">
        <v>50474</v>
      </c>
      <c r="D79" s="95"/>
      <c r="E79" s="95"/>
      <c r="F79" s="95"/>
      <c r="G79" s="95"/>
      <c r="H79" s="92"/>
      <c r="I79" s="92"/>
      <c r="J79" s="92"/>
    </row>
    <row r="80" spans="1:10" x14ac:dyDescent="0.2">
      <c r="A80" s="92" t="s">
        <v>371</v>
      </c>
      <c r="B80" s="95">
        <v>113037</v>
      </c>
      <c r="C80" s="95">
        <v>84063</v>
      </c>
      <c r="D80" s="95"/>
      <c r="E80" s="95"/>
      <c r="F80" s="95"/>
      <c r="G80" s="95"/>
      <c r="H80" s="92"/>
      <c r="I80" s="92"/>
      <c r="J80" s="92"/>
    </row>
    <row r="81" spans="1:10" x14ac:dyDescent="0.2">
      <c r="A81" s="92" t="s">
        <v>372</v>
      </c>
      <c r="B81" s="95">
        <v>115443</v>
      </c>
      <c r="C81" s="95">
        <v>78498</v>
      </c>
      <c r="D81" s="95"/>
      <c r="E81" s="95"/>
      <c r="F81" s="95"/>
      <c r="G81" s="92"/>
      <c r="H81" s="92"/>
      <c r="I81" s="92"/>
      <c r="J81" s="92"/>
    </row>
    <row r="82" spans="1:10" x14ac:dyDescent="0.2">
      <c r="A82" s="92" t="s">
        <v>374</v>
      </c>
      <c r="B82" s="95">
        <v>63735</v>
      </c>
      <c r="C82" s="95">
        <v>48816</v>
      </c>
      <c r="D82" s="95"/>
      <c r="E82" s="95"/>
      <c r="F82" s="95"/>
      <c r="G82" s="92"/>
      <c r="H82" s="92"/>
      <c r="I82" s="92"/>
      <c r="J82" s="92"/>
    </row>
    <row r="83" spans="1:10" x14ac:dyDescent="0.2">
      <c r="A83" s="92" t="s">
        <v>375</v>
      </c>
      <c r="B83" s="95">
        <v>35058</v>
      </c>
      <c r="C83" s="95">
        <v>27080</v>
      </c>
      <c r="D83" s="95"/>
      <c r="E83" s="95"/>
      <c r="F83" s="95"/>
      <c r="G83" s="92"/>
      <c r="H83" s="92"/>
      <c r="I83" s="92"/>
      <c r="J83" s="92"/>
    </row>
    <row r="84" spans="1:10" x14ac:dyDescent="0.2">
      <c r="A84" s="92" t="s">
        <v>381</v>
      </c>
      <c r="B84" s="95">
        <v>37908</v>
      </c>
      <c r="C84" s="95">
        <v>28778</v>
      </c>
      <c r="D84" s="95"/>
      <c r="E84" s="95"/>
      <c r="F84" s="95"/>
      <c r="G84" s="92"/>
      <c r="H84" s="92"/>
      <c r="I84" s="92"/>
      <c r="J84" s="92"/>
    </row>
    <row r="85" spans="1:10" x14ac:dyDescent="0.2">
      <c r="A85" s="92" t="s">
        <v>382</v>
      </c>
      <c r="B85" s="95">
        <v>35303</v>
      </c>
      <c r="C85" s="95">
        <v>28219</v>
      </c>
      <c r="D85" s="95"/>
      <c r="E85" s="95"/>
      <c r="F85" s="95"/>
      <c r="G85" s="92"/>
      <c r="H85" s="92"/>
      <c r="I85" s="92"/>
      <c r="J85" s="92"/>
    </row>
    <row r="86" spans="1:10" x14ac:dyDescent="0.2">
      <c r="A86" s="92" t="s">
        <v>383</v>
      </c>
      <c r="B86" s="95">
        <v>36672</v>
      </c>
      <c r="C86" s="95">
        <v>31491</v>
      </c>
      <c r="D86" s="95"/>
      <c r="E86" s="95"/>
      <c r="F86" s="95"/>
      <c r="G86" s="92"/>
      <c r="H86" s="92"/>
      <c r="I86" s="92"/>
      <c r="J86" s="92"/>
    </row>
    <row r="87" spans="1:10" x14ac:dyDescent="0.2">
      <c r="A87" s="92" t="s">
        <v>384</v>
      </c>
      <c r="B87" s="95">
        <v>34894</v>
      </c>
      <c r="C87" s="95">
        <v>28697</v>
      </c>
      <c r="D87" s="95"/>
      <c r="E87" s="95"/>
      <c r="F87" s="95"/>
      <c r="G87" s="92"/>
      <c r="H87" s="92"/>
      <c r="I87" s="92"/>
      <c r="J87" s="92"/>
    </row>
    <row r="88" spans="1:10" x14ac:dyDescent="0.2">
      <c r="A88" s="92" t="s">
        <v>389</v>
      </c>
      <c r="B88" s="95">
        <v>37049</v>
      </c>
      <c r="C88" s="95">
        <v>30303</v>
      </c>
      <c r="D88" s="95"/>
      <c r="E88" s="95"/>
      <c r="F88" s="95"/>
      <c r="G88" s="92"/>
      <c r="H88" s="92"/>
      <c r="I88" s="92"/>
      <c r="J88" s="92"/>
    </row>
    <row r="89" spans="1:10" x14ac:dyDescent="0.2">
      <c r="A89" s="92" t="s">
        <v>390</v>
      </c>
      <c r="B89" s="95">
        <v>38969</v>
      </c>
      <c r="C89" s="95">
        <v>30916</v>
      </c>
      <c r="D89" s="95"/>
      <c r="E89" s="95"/>
      <c r="F89" s="95"/>
      <c r="G89" s="92"/>
      <c r="H89" s="92"/>
      <c r="I89" s="92"/>
      <c r="J89" s="92"/>
    </row>
    <row r="90" spans="1:10" x14ac:dyDescent="0.2">
      <c r="A90" s="92" t="s">
        <v>393</v>
      </c>
      <c r="B90" s="95">
        <v>35842</v>
      </c>
      <c r="C90" s="95">
        <v>32112</v>
      </c>
      <c r="D90" s="95"/>
      <c r="E90" s="95"/>
      <c r="F90" s="95"/>
      <c r="G90" s="92"/>
      <c r="H90" s="92"/>
      <c r="I90" s="92"/>
      <c r="J90" s="92"/>
    </row>
    <row r="91" spans="1:10" x14ac:dyDescent="0.2">
      <c r="A91" s="92" t="s">
        <v>396</v>
      </c>
      <c r="B91" s="95">
        <v>31535</v>
      </c>
      <c r="C91" s="95">
        <v>27400</v>
      </c>
      <c r="D91" s="95"/>
      <c r="E91" s="95"/>
      <c r="F91" s="95"/>
      <c r="G91" s="92"/>
      <c r="H91" s="92"/>
      <c r="I91" s="92"/>
      <c r="J91" s="92"/>
    </row>
    <row r="92" spans="1:10" x14ac:dyDescent="0.2">
      <c r="A92" s="92" t="s">
        <v>415</v>
      </c>
      <c r="B92" s="95">
        <v>17320</v>
      </c>
      <c r="C92" s="95">
        <v>12844</v>
      </c>
      <c r="D92" s="95"/>
      <c r="E92" s="95"/>
      <c r="F92" s="95"/>
      <c r="G92" s="92"/>
      <c r="H92" s="92"/>
      <c r="I92" s="92"/>
      <c r="J92" s="92"/>
    </row>
    <row r="93" spans="1:10" x14ac:dyDescent="0.2">
      <c r="A93" s="92"/>
      <c r="B93" s="95"/>
      <c r="C93" s="95"/>
      <c r="D93" s="95"/>
      <c r="E93" s="95"/>
      <c r="F93" s="95"/>
      <c r="G93" s="92"/>
      <c r="H93" s="92"/>
      <c r="I93" s="92"/>
      <c r="J93" s="92"/>
    </row>
    <row r="94" spans="1:10" x14ac:dyDescent="0.2">
      <c r="A94" s="92"/>
      <c r="B94" s="95"/>
      <c r="C94" s="92"/>
      <c r="D94" s="95"/>
      <c r="E94" s="95"/>
      <c r="F94" s="95"/>
      <c r="G94" s="95"/>
      <c r="H94" s="92"/>
      <c r="I94" s="92"/>
      <c r="J94" s="92"/>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M96"/>
  <sheetViews>
    <sheetView tabSelected="1" zoomScaleNormal="100" workbookViewId="0"/>
  </sheetViews>
  <sheetFormatPr baseColWidth="10" defaultColWidth="13.33203125" defaultRowHeight="12.75" x14ac:dyDescent="0.2"/>
  <cols>
    <col min="1" max="6" width="13.33203125" style="88"/>
    <col min="7" max="13" width="13.33203125" style="175"/>
    <col min="14" max="16384" width="13.33203125" style="88"/>
  </cols>
  <sheetData>
    <row r="1" spans="1:9" x14ac:dyDescent="0.2">
      <c r="A1" s="47" t="s">
        <v>34</v>
      </c>
      <c r="B1" s="45"/>
      <c r="C1" s="47" t="s">
        <v>91</v>
      </c>
      <c r="D1" s="45"/>
      <c r="E1" s="47" t="s">
        <v>47</v>
      </c>
      <c r="F1" s="45"/>
    </row>
    <row r="3" spans="1:9" x14ac:dyDescent="0.2">
      <c r="A3" s="23" t="s">
        <v>460</v>
      </c>
      <c r="B3" s="23"/>
      <c r="C3" s="23"/>
      <c r="D3" s="23"/>
      <c r="E3" s="23"/>
      <c r="F3" s="23"/>
      <c r="G3" s="23"/>
      <c r="H3" s="23"/>
      <c r="I3" s="23"/>
    </row>
    <row r="5" spans="1:9" x14ac:dyDescent="0.2">
      <c r="A5" s="49" t="str">
        <f>Índex!B79</f>
        <v>Gràfic C4</v>
      </c>
      <c r="B5" s="49"/>
    </row>
    <row r="6" spans="1:9" x14ac:dyDescent="0.2">
      <c r="A6" s="49" t="str">
        <f>Índex!C79</f>
        <v>Evolució de la taxa de temporalitat de la nova contractació per grups d'edat. Baix Llobregat</v>
      </c>
      <c r="B6" s="45"/>
    </row>
    <row r="7" spans="1:9" x14ac:dyDescent="0.2">
      <c r="A7" s="49"/>
      <c r="B7" s="45"/>
    </row>
    <row r="32" spans="1:1" x14ac:dyDescent="0.2">
      <c r="A32" s="77" t="s">
        <v>373</v>
      </c>
    </row>
    <row r="34" spans="1:10" ht="25.5" x14ac:dyDescent="0.2">
      <c r="A34" s="90" t="s">
        <v>277</v>
      </c>
      <c r="B34" s="91" t="s">
        <v>134</v>
      </c>
      <c r="C34" s="91" t="s">
        <v>135</v>
      </c>
      <c r="D34" s="169" t="s">
        <v>136</v>
      </c>
      <c r="E34" s="169" t="s">
        <v>137</v>
      </c>
      <c r="F34" s="169" t="s">
        <v>263</v>
      </c>
      <c r="G34" s="92"/>
      <c r="H34" s="92"/>
      <c r="I34" s="92"/>
      <c r="J34" s="92"/>
    </row>
    <row r="35" spans="1:10" hidden="1" x14ac:dyDescent="0.2">
      <c r="A35" s="92" t="str">
        <f t="shared" ref="A35:A42" si="0">A55</f>
        <v>1T 2016</v>
      </c>
      <c r="B35" s="93">
        <f t="shared" ref="B35:F44" si="1">B75/B55*100</f>
        <v>99.276268763402427</v>
      </c>
      <c r="C35" s="93">
        <f t="shared" si="1"/>
        <v>87.36700698549167</v>
      </c>
      <c r="D35" s="93">
        <f t="shared" si="1"/>
        <v>84.757109343708876</v>
      </c>
      <c r="E35" s="93">
        <f t="shared" si="1"/>
        <v>85.483375959079282</v>
      </c>
      <c r="F35" s="93">
        <f t="shared" si="1"/>
        <v>97.306034482758619</v>
      </c>
      <c r="G35" s="92"/>
      <c r="H35" s="92"/>
      <c r="I35" s="92"/>
      <c r="J35" s="92"/>
    </row>
    <row r="36" spans="1:10" hidden="1" x14ac:dyDescent="0.2">
      <c r="A36" s="92" t="str">
        <f t="shared" si="0"/>
        <v>2T 2016</v>
      </c>
      <c r="B36" s="93">
        <f t="shared" si="1"/>
        <v>92.105086790429596</v>
      </c>
      <c r="C36" s="93">
        <f t="shared" si="1"/>
        <v>87.179732313575528</v>
      </c>
      <c r="D36" s="93">
        <f t="shared" si="1"/>
        <v>86.422712261638438</v>
      </c>
      <c r="E36" s="93">
        <f t="shared" si="1"/>
        <v>86.609979443094758</v>
      </c>
      <c r="F36" s="93">
        <f t="shared" si="1"/>
        <v>84.71292708700247</v>
      </c>
      <c r="G36" s="92"/>
      <c r="H36" s="92"/>
      <c r="I36" s="92"/>
      <c r="J36" s="92"/>
    </row>
    <row r="37" spans="1:10" hidden="1" x14ac:dyDescent="0.2">
      <c r="A37" s="92" t="str">
        <f t="shared" si="0"/>
        <v>3T 2016</v>
      </c>
      <c r="B37" s="93">
        <f t="shared" si="1"/>
        <v>82.646139326372918</v>
      </c>
      <c r="C37" s="93">
        <f t="shared" si="1"/>
        <v>88.643206159616994</v>
      </c>
      <c r="D37" s="93">
        <f t="shared" si="1"/>
        <v>87.112266229730494</v>
      </c>
      <c r="E37" s="93">
        <f t="shared" si="1"/>
        <v>84.869663770306005</v>
      </c>
      <c r="F37" s="93">
        <f t="shared" si="1"/>
        <v>82.408660351826796</v>
      </c>
      <c r="G37" s="92"/>
      <c r="H37" s="92"/>
      <c r="I37" s="92"/>
      <c r="J37" s="92"/>
    </row>
    <row r="38" spans="1:10" hidden="1" x14ac:dyDescent="0.2">
      <c r="A38" s="92" t="str">
        <f t="shared" si="0"/>
        <v>4T 2016</v>
      </c>
      <c r="B38" s="93">
        <f t="shared" si="1"/>
        <v>91.688584955286686</v>
      </c>
      <c r="C38" s="93">
        <f t="shared" si="1"/>
        <v>86.523270200818502</v>
      </c>
      <c r="D38" s="93">
        <f t="shared" si="1"/>
        <v>86.17251842219332</v>
      </c>
      <c r="E38" s="93">
        <f t="shared" si="1"/>
        <v>86.567164179104466</v>
      </c>
      <c r="F38" s="93">
        <f t="shared" si="1"/>
        <v>84.895482130815907</v>
      </c>
      <c r="G38" s="92"/>
      <c r="H38" s="92"/>
      <c r="I38" s="92"/>
      <c r="J38" s="92"/>
    </row>
    <row r="39" spans="1:10" hidden="1" x14ac:dyDescent="0.2">
      <c r="A39" s="92" t="str">
        <f t="shared" si="0"/>
        <v>1T 2017</v>
      </c>
      <c r="B39" s="93">
        <f t="shared" si="1"/>
        <v>90.031782721756713</v>
      </c>
      <c r="C39" s="93">
        <f t="shared" si="1"/>
        <v>85.807806927548981</v>
      </c>
      <c r="D39" s="93">
        <f t="shared" si="1"/>
        <v>85.213032581453632</v>
      </c>
      <c r="E39" s="93">
        <f t="shared" si="1"/>
        <v>84.837225760792649</v>
      </c>
      <c r="F39" s="93">
        <f t="shared" si="1"/>
        <v>83.293798712300912</v>
      </c>
      <c r="G39" s="92"/>
      <c r="H39" s="92"/>
      <c r="I39" s="92"/>
      <c r="J39" s="92"/>
    </row>
    <row r="40" spans="1:10" x14ac:dyDescent="0.2">
      <c r="A40" s="92" t="str">
        <f t="shared" si="0"/>
        <v>2T 2017</v>
      </c>
      <c r="B40" s="93">
        <f t="shared" si="1"/>
        <v>91.722222222222229</v>
      </c>
      <c r="C40" s="93">
        <f t="shared" si="1"/>
        <v>85.959509035735309</v>
      </c>
      <c r="D40" s="93">
        <f t="shared" si="1"/>
        <v>86.631098342994918</v>
      </c>
      <c r="E40" s="93">
        <f t="shared" si="1"/>
        <v>86.021416120195909</v>
      </c>
      <c r="F40" s="93">
        <f t="shared" si="1"/>
        <v>85.503898354028294</v>
      </c>
      <c r="G40" s="92"/>
      <c r="H40" s="92"/>
      <c r="I40" s="92"/>
      <c r="J40" s="92"/>
    </row>
    <row r="41" spans="1:10" x14ac:dyDescent="0.2">
      <c r="A41" s="92" t="str">
        <f t="shared" si="0"/>
        <v>3T 2017</v>
      </c>
      <c r="B41" s="93">
        <f t="shared" si="1"/>
        <v>91.284379454151932</v>
      </c>
      <c r="C41" s="93">
        <f t="shared" si="1"/>
        <v>86.361862008392691</v>
      </c>
      <c r="D41" s="93">
        <f t="shared" si="1"/>
        <v>87.453536605074618</v>
      </c>
      <c r="E41" s="93">
        <f t="shared" si="1"/>
        <v>87.005459890802186</v>
      </c>
      <c r="F41" s="93">
        <f t="shared" si="1"/>
        <v>86.749716874292176</v>
      </c>
      <c r="G41" s="92"/>
      <c r="H41" s="92"/>
      <c r="I41" s="92"/>
      <c r="J41" s="92"/>
    </row>
    <row r="42" spans="1:10" x14ac:dyDescent="0.2">
      <c r="A42" s="92" t="str">
        <f t="shared" si="0"/>
        <v>4T 2017</v>
      </c>
      <c r="B42" s="93">
        <f t="shared" si="1"/>
        <v>90.911037362166795</v>
      </c>
      <c r="C42" s="93">
        <f t="shared" si="1"/>
        <v>86.566958122411407</v>
      </c>
      <c r="D42" s="93">
        <f t="shared" si="1"/>
        <v>86.301584810921071</v>
      </c>
      <c r="E42" s="93">
        <f t="shared" si="1"/>
        <v>85.75574164662963</v>
      </c>
      <c r="F42" s="93">
        <f t="shared" si="1"/>
        <v>86.411647159577512</v>
      </c>
      <c r="G42" s="92"/>
      <c r="H42" s="92"/>
      <c r="I42" s="92"/>
      <c r="J42" s="92"/>
    </row>
    <row r="43" spans="1:10" x14ac:dyDescent="0.2">
      <c r="A43" s="92" t="s">
        <v>375</v>
      </c>
      <c r="B43" s="93">
        <f t="shared" si="1"/>
        <v>90.252934161802543</v>
      </c>
      <c r="C43" s="93">
        <f t="shared" si="1"/>
        <v>84.582057923239944</v>
      </c>
      <c r="D43" s="93">
        <f t="shared" si="1"/>
        <v>84.626563554263768</v>
      </c>
      <c r="E43" s="93">
        <f t="shared" si="1"/>
        <v>84.392163292073121</v>
      </c>
      <c r="F43" s="93">
        <f t="shared" si="1"/>
        <v>85.572805139186286</v>
      </c>
      <c r="G43" s="92"/>
      <c r="H43" s="92"/>
      <c r="I43" s="92"/>
      <c r="J43" s="92"/>
    </row>
    <row r="44" spans="1:10" x14ac:dyDescent="0.2">
      <c r="A44" s="92" t="s">
        <v>381</v>
      </c>
      <c r="B44" s="93">
        <f t="shared" si="1"/>
        <v>91.258832766291548</v>
      </c>
      <c r="C44" s="93">
        <f t="shared" si="1"/>
        <v>85.118965754366656</v>
      </c>
      <c r="D44" s="93">
        <f t="shared" si="1"/>
        <v>85.062283558174386</v>
      </c>
      <c r="E44" s="93">
        <f t="shared" si="1"/>
        <v>85.527146464646464</v>
      </c>
      <c r="F44" s="93">
        <f t="shared" si="1"/>
        <v>85.689001264222512</v>
      </c>
      <c r="G44" s="92"/>
      <c r="H44" s="92"/>
      <c r="I44" s="92"/>
      <c r="J44" s="92"/>
    </row>
    <row r="45" spans="1:10" x14ac:dyDescent="0.2">
      <c r="A45" s="92" t="s">
        <v>382</v>
      </c>
      <c r="B45" s="93">
        <f t="shared" ref="B45:F52" si="2">B85/B65*100</f>
        <v>90.631528964862298</v>
      </c>
      <c r="C45" s="93">
        <f t="shared" si="2"/>
        <v>83.005287896592236</v>
      </c>
      <c r="D45" s="93">
        <f t="shared" si="2"/>
        <v>83.657070181523878</v>
      </c>
      <c r="E45" s="93">
        <f t="shared" si="2"/>
        <v>85.079558299278318</v>
      </c>
      <c r="F45" s="93">
        <f t="shared" si="2"/>
        <v>84.098018769551615</v>
      </c>
      <c r="G45" s="92"/>
      <c r="H45" s="92"/>
      <c r="I45" s="92"/>
      <c r="J45" s="92"/>
    </row>
    <row r="46" spans="1:10" x14ac:dyDescent="0.2">
      <c r="A46" s="92" t="s">
        <v>383</v>
      </c>
      <c r="B46" s="93">
        <f t="shared" si="2"/>
        <v>90.031167359274662</v>
      </c>
      <c r="C46" s="93">
        <f t="shared" si="2"/>
        <v>83.700714063955289</v>
      </c>
      <c r="D46" s="93">
        <f t="shared" si="2"/>
        <v>83.78079595704358</v>
      </c>
      <c r="E46" s="93">
        <f t="shared" si="2"/>
        <v>83.798274924236537</v>
      </c>
      <c r="F46" s="93">
        <f t="shared" si="2"/>
        <v>83.164348031124732</v>
      </c>
      <c r="G46" s="92"/>
      <c r="H46" s="92"/>
      <c r="I46" s="92"/>
      <c r="J46" s="92"/>
    </row>
    <row r="47" spans="1:10" x14ac:dyDescent="0.2">
      <c r="A47" s="92" t="s">
        <v>384</v>
      </c>
      <c r="B47" s="93">
        <f t="shared" si="2"/>
        <v>90.816090625361241</v>
      </c>
      <c r="C47" s="93">
        <f t="shared" si="2"/>
        <v>84.176065761804637</v>
      </c>
      <c r="D47" s="93">
        <f t="shared" si="2"/>
        <v>85.002606731159119</v>
      </c>
      <c r="E47" s="93">
        <f t="shared" si="2"/>
        <v>84.855505426167539</v>
      </c>
      <c r="F47" s="93">
        <f t="shared" si="2"/>
        <v>83.575705731394351</v>
      </c>
      <c r="G47" s="92"/>
      <c r="H47" s="92"/>
      <c r="I47" s="92"/>
      <c r="J47" s="92"/>
    </row>
    <row r="48" spans="1:10" x14ac:dyDescent="0.2">
      <c r="A48" s="92" t="s">
        <v>389</v>
      </c>
      <c r="B48" s="93">
        <f t="shared" si="2"/>
        <v>91.425079442679049</v>
      </c>
      <c r="C48" s="93">
        <f t="shared" si="2"/>
        <v>85.796663042964511</v>
      </c>
      <c r="D48" s="93">
        <f t="shared" si="2"/>
        <v>86.023463866716668</v>
      </c>
      <c r="E48" s="93">
        <f t="shared" si="2"/>
        <v>86.604459908271394</v>
      </c>
      <c r="F48" s="93">
        <f t="shared" si="2"/>
        <v>85.159873077861846</v>
      </c>
      <c r="G48" s="92"/>
      <c r="H48" s="92"/>
      <c r="I48" s="92"/>
      <c r="J48" s="92"/>
    </row>
    <row r="49" spans="1:11" x14ac:dyDescent="0.2">
      <c r="A49" s="92" t="s">
        <v>390</v>
      </c>
      <c r="B49" s="93">
        <f t="shared" si="2"/>
        <v>91.594967356997699</v>
      </c>
      <c r="C49" s="93">
        <f t="shared" si="2"/>
        <v>85.347103227897918</v>
      </c>
      <c r="D49" s="93">
        <f t="shared" si="2"/>
        <v>85.591972514587994</v>
      </c>
      <c r="E49" s="93">
        <f t="shared" si="2"/>
        <v>85.917242450120341</v>
      </c>
      <c r="F49" s="93">
        <f t="shared" si="2"/>
        <v>84.513487475915213</v>
      </c>
      <c r="G49" s="92"/>
      <c r="H49" s="92"/>
      <c r="I49" s="92"/>
      <c r="J49" s="92"/>
    </row>
    <row r="50" spans="1:11" x14ac:dyDescent="0.2">
      <c r="A50" s="92" t="s">
        <v>393</v>
      </c>
      <c r="B50" s="93">
        <f t="shared" si="2"/>
        <v>90.520783564261819</v>
      </c>
      <c r="C50" s="93">
        <f t="shared" si="2"/>
        <v>85.638572299610715</v>
      </c>
      <c r="D50" s="93">
        <f t="shared" si="2"/>
        <v>85.355257369115705</v>
      </c>
      <c r="E50" s="93">
        <f t="shared" si="2"/>
        <v>86.355875584589114</v>
      </c>
      <c r="F50" s="93">
        <f t="shared" si="2"/>
        <v>84.310506566604133</v>
      </c>
      <c r="G50" s="92"/>
      <c r="H50" s="92"/>
      <c r="I50" s="92"/>
      <c r="J50" s="92"/>
    </row>
    <row r="51" spans="1:11" x14ac:dyDescent="0.2">
      <c r="A51" s="92" t="s">
        <v>396</v>
      </c>
      <c r="B51" s="93">
        <f t="shared" si="2"/>
        <v>90.145698567196661</v>
      </c>
      <c r="C51" s="93">
        <f t="shared" si="2"/>
        <v>84.185518024997421</v>
      </c>
      <c r="D51" s="93">
        <f t="shared" si="2"/>
        <v>84.113702450893129</v>
      </c>
      <c r="E51" s="93">
        <f t="shared" si="2"/>
        <v>84.675559947299078</v>
      </c>
      <c r="F51" s="93">
        <f t="shared" si="2"/>
        <v>83.490927676974195</v>
      </c>
      <c r="G51" s="92"/>
      <c r="H51" s="92"/>
      <c r="I51" s="92"/>
      <c r="J51" s="92"/>
    </row>
    <row r="52" spans="1:11" x14ac:dyDescent="0.2">
      <c r="A52" s="92" t="s">
        <v>415</v>
      </c>
      <c r="B52" s="93">
        <f t="shared" si="2"/>
        <v>92.105563806694846</v>
      </c>
      <c r="C52" s="93">
        <f t="shared" si="2"/>
        <v>84.717774219375499</v>
      </c>
      <c r="D52" s="93">
        <f t="shared" si="2"/>
        <v>84.93673907853902</v>
      </c>
      <c r="E52" s="93">
        <f t="shared" si="2"/>
        <v>85.699641209636084</v>
      </c>
      <c r="F52" s="93">
        <f t="shared" si="2"/>
        <v>82.92011019283747</v>
      </c>
      <c r="G52" s="92"/>
      <c r="H52" s="92"/>
      <c r="I52" s="92"/>
      <c r="J52" s="92"/>
    </row>
    <row r="53" spans="1:11" x14ac:dyDescent="0.2">
      <c r="A53" s="92"/>
      <c r="B53" s="93"/>
      <c r="C53" s="93"/>
      <c r="D53" s="93"/>
      <c r="E53" s="93"/>
      <c r="F53" s="93"/>
      <c r="G53" s="92"/>
      <c r="H53" s="92"/>
      <c r="I53" s="92"/>
      <c r="J53" s="92"/>
    </row>
    <row r="54" spans="1:11" x14ac:dyDescent="0.2">
      <c r="A54" s="92" t="s">
        <v>260</v>
      </c>
      <c r="B54" s="91" t="s">
        <v>134</v>
      </c>
      <c r="C54" s="91" t="s">
        <v>135</v>
      </c>
      <c r="D54" s="169" t="s">
        <v>136</v>
      </c>
      <c r="E54" s="169" t="s">
        <v>137</v>
      </c>
      <c r="F54" s="169" t="s">
        <v>263</v>
      </c>
      <c r="G54" s="92"/>
      <c r="H54" s="92"/>
      <c r="I54" s="92"/>
      <c r="J54" s="154"/>
      <c r="K54" s="51"/>
    </row>
    <row r="55" spans="1:11" hidden="1" x14ac:dyDescent="0.2">
      <c r="A55" s="92" t="s">
        <v>363</v>
      </c>
      <c r="B55" s="96">
        <v>11192</v>
      </c>
      <c r="C55" s="96">
        <v>18610</v>
      </c>
      <c r="D55" s="96">
        <v>17477</v>
      </c>
      <c r="E55" s="96">
        <v>9775</v>
      </c>
      <c r="F55" s="96">
        <v>1856</v>
      </c>
      <c r="G55" s="92"/>
      <c r="H55" s="92"/>
      <c r="I55" s="92"/>
      <c r="J55" s="154"/>
      <c r="K55" s="51"/>
    </row>
    <row r="56" spans="1:11" hidden="1" x14ac:dyDescent="0.2">
      <c r="A56" s="92" t="s">
        <v>364</v>
      </c>
      <c r="B56" s="96">
        <v>14921</v>
      </c>
      <c r="C56" s="96">
        <v>20920</v>
      </c>
      <c r="D56" s="96">
        <v>18774</v>
      </c>
      <c r="E56" s="96">
        <v>10702</v>
      </c>
      <c r="F56" s="96">
        <v>2839</v>
      </c>
      <c r="G56" s="92"/>
      <c r="H56" s="92"/>
      <c r="I56" s="92"/>
      <c r="J56" s="154"/>
      <c r="K56" s="51"/>
    </row>
    <row r="57" spans="1:11" hidden="1" x14ac:dyDescent="0.2">
      <c r="A57" s="92" t="s">
        <v>366</v>
      </c>
      <c r="B57" s="96">
        <v>16953</v>
      </c>
      <c r="C57" s="96">
        <v>20261</v>
      </c>
      <c r="D57" s="96">
        <v>17699</v>
      </c>
      <c r="E57" s="96">
        <v>10588</v>
      </c>
      <c r="F57" s="96">
        <v>2956</v>
      </c>
      <c r="G57" s="92"/>
      <c r="H57" s="95"/>
      <c r="I57" s="92"/>
      <c r="J57" s="154"/>
      <c r="K57" s="51"/>
    </row>
    <row r="58" spans="1:11" hidden="1" x14ac:dyDescent="0.2">
      <c r="A58" s="92" t="s">
        <v>369</v>
      </c>
      <c r="B58" s="96">
        <v>17109</v>
      </c>
      <c r="C58" s="96">
        <v>21014</v>
      </c>
      <c r="D58" s="96">
        <v>18456</v>
      </c>
      <c r="E58" s="96">
        <v>10854</v>
      </c>
      <c r="F58" s="96">
        <v>2966</v>
      </c>
      <c r="G58" s="92"/>
      <c r="H58" s="95"/>
      <c r="I58" s="92"/>
      <c r="J58" s="154"/>
      <c r="K58" s="51"/>
    </row>
    <row r="59" spans="1:11" hidden="1" x14ac:dyDescent="0.2">
      <c r="A59" s="92" t="s">
        <v>370</v>
      </c>
      <c r="B59" s="96">
        <v>13844</v>
      </c>
      <c r="C59" s="96">
        <v>20469</v>
      </c>
      <c r="D59" s="96">
        <v>18753</v>
      </c>
      <c r="E59" s="96">
        <v>11304</v>
      </c>
      <c r="F59" s="96">
        <v>2951</v>
      </c>
      <c r="G59" s="95"/>
      <c r="H59" s="95"/>
      <c r="I59" s="92"/>
      <c r="J59" s="154"/>
      <c r="K59" s="51"/>
    </row>
    <row r="60" spans="1:11" x14ac:dyDescent="0.2">
      <c r="A60" s="92" t="s">
        <v>371</v>
      </c>
      <c r="B60" s="96">
        <v>18000</v>
      </c>
      <c r="C60" s="96">
        <v>22079</v>
      </c>
      <c r="D60" s="96">
        <v>19493</v>
      </c>
      <c r="E60" s="96">
        <v>12047</v>
      </c>
      <c r="F60" s="96">
        <v>3463</v>
      </c>
      <c r="G60" s="95"/>
      <c r="H60" s="95"/>
      <c r="I60" s="92"/>
      <c r="J60" s="154"/>
      <c r="K60" s="51"/>
    </row>
    <row r="61" spans="1:11" x14ac:dyDescent="0.2">
      <c r="A61" s="92" t="s">
        <v>372</v>
      </c>
      <c r="B61" s="96">
        <v>18943</v>
      </c>
      <c r="C61" s="96">
        <v>20494</v>
      </c>
      <c r="D61" s="96">
        <v>18563</v>
      </c>
      <c r="E61" s="96">
        <v>11905</v>
      </c>
      <c r="F61" s="96">
        <v>3532</v>
      </c>
      <c r="G61" s="95"/>
      <c r="H61" s="95"/>
      <c r="I61" s="92"/>
      <c r="J61" s="114"/>
      <c r="K61" s="56"/>
    </row>
    <row r="62" spans="1:11" x14ac:dyDescent="0.2">
      <c r="A62" s="92" t="s">
        <v>374</v>
      </c>
      <c r="B62" s="96">
        <v>18682</v>
      </c>
      <c r="C62" s="96">
        <v>21730</v>
      </c>
      <c r="D62" s="96">
        <v>19119</v>
      </c>
      <c r="E62" s="96">
        <v>12061</v>
      </c>
      <c r="F62" s="96">
        <v>3503</v>
      </c>
      <c r="G62" s="95"/>
      <c r="H62" s="95"/>
      <c r="I62" s="92"/>
      <c r="J62" s="114"/>
      <c r="K62" s="56"/>
    </row>
    <row r="63" spans="1:11" x14ac:dyDescent="0.2">
      <c r="A63" s="92" t="s">
        <v>375</v>
      </c>
      <c r="B63" s="96">
        <v>15933</v>
      </c>
      <c r="C63" s="96">
        <v>21235</v>
      </c>
      <c r="D63" s="96">
        <v>19267</v>
      </c>
      <c r="E63" s="96">
        <v>12199</v>
      </c>
      <c r="F63" s="96">
        <v>3736</v>
      </c>
      <c r="G63" s="95"/>
      <c r="H63" s="95"/>
      <c r="I63" s="92"/>
      <c r="J63" s="114"/>
      <c r="K63" s="56"/>
    </row>
    <row r="64" spans="1:11" x14ac:dyDescent="0.2">
      <c r="A64" s="92" t="s">
        <v>381</v>
      </c>
      <c r="B64" s="96">
        <v>19105</v>
      </c>
      <c r="C64" s="96">
        <v>21813</v>
      </c>
      <c r="D64" s="96">
        <v>19347</v>
      </c>
      <c r="E64" s="96">
        <v>12672</v>
      </c>
      <c r="F64" s="96">
        <v>3955</v>
      </c>
      <c r="G64" s="95"/>
      <c r="H64" s="95"/>
      <c r="I64" s="92"/>
      <c r="J64" s="114"/>
      <c r="K64" s="56"/>
    </row>
    <row r="65" spans="1:11" x14ac:dyDescent="0.2">
      <c r="A65" s="92" t="s">
        <v>382</v>
      </c>
      <c r="B65" s="96">
        <v>21060</v>
      </c>
      <c r="C65" s="96">
        <v>20424</v>
      </c>
      <c r="D65" s="96">
        <v>17298</v>
      </c>
      <c r="E65" s="96">
        <v>11501</v>
      </c>
      <c r="F65" s="96">
        <v>3836</v>
      </c>
      <c r="G65" s="95"/>
      <c r="H65" s="95"/>
      <c r="I65" s="92"/>
      <c r="J65" s="114"/>
      <c r="K65" s="56"/>
    </row>
    <row r="66" spans="1:11" x14ac:dyDescent="0.2">
      <c r="A66" s="92" t="s">
        <v>383</v>
      </c>
      <c r="B66" s="96">
        <v>21176</v>
      </c>
      <c r="C66" s="96">
        <v>22547</v>
      </c>
      <c r="D66" s="96">
        <v>18996</v>
      </c>
      <c r="E66" s="96">
        <v>12869</v>
      </c>
      <c r="F66" s="96">
        <v>4241</v>
      </c>
      <c r="G66" s="95"/>
      <c r="H66" s="95"/>
      <c r="I66" s="92"/>
      <c r="J66" s="114"/>
      <c r="K66" s="56"/>
    </row>
    <row r="67" spans="1:11" x14ac:dyDescent="0.2">
      <c r="A67" s="92" t="s">
        <v>384</v>
      </c>
      <c r="B67" s="96">
        <v>17302</v>
      </c>
      <c r="C67" s="96">
        <v>20924</v>
      </c>
      <c r="D67" s="96">
        <v>17263</v>
      </c>
      <c r="E67" s="96">
        <v>8201</v>
      </c>
      <c r="F67" s="96">
        <v>1169</v>
      </c>
      <c r="G67" s="95"/>
      <c r="H67" s="95"/>
      <c r="I67" s="92"/>
      <c r="J67" s="92"/>
      <c r="K67" s="198"/>
    </row>
    <row r="68" spans="1:11" x14ac:dyDescent="0.2">
      <c r="A68" s="92" t="s">
        <v>389</v>
      </c>
      <c r="B68" s="96">
        <v>20455</v>
      </c>
      <c r="C68" s="96">
        <v>21157</v>
      </c>
      <c r="D68" s="96">
        <v>18667</v>
      </c>
      <c r="E68" s="96">
        <v>12646</v>
      </c>
      <c r="F68" s="96">
        <v>4097</v>
      </c>
      <c r="G68" s="95"/>
      <c r="H68" s="95"/>
      <c r="I68" s="92"/>
      <c r="J68" s="92"/>
    </row>
    <row r="69" spans="1:11" x14ac:dyDescent="0.2">
      <c r="A69" s="92" t="s">
        <v>390</v>
      </c>
      <c r="B69" s="96">
        <v>23129</v>
      </c>
      <c r="C69" s="96">
        <v>21593</v>
      </c>
      <c r="D69" s="96">
        <v>18337</v>
      </c>
      <c r="E69" s="96">
        <v>12881</v>
      </c>
      <c r="F69" s="96">
        <v>4152</v>
      </c>
      <c r="G69" s="95"/>
      <c r="H69" s="95"/>
      <c r="I69" s="95"/>
      <c r="J69" s="92"/>
    </row>
    <row r="70" spans="1:11" x14ac:dyDescent="0.2">
      <c r="A70" s="92" t="s">
        <v>393</v>
      </c>
      <c r="B70" s="96">
        <v>20930</v>
      </c>
      <c r="C70" s="96">
        <v>21321</v>
      </c>
      <c r="D70" s="96">
        <v>18184</v>
      </c>
      <c r="E70" s="96">
        <v>13471</v>
      </c>
      <c r="F70" s="96">
        <v>4264</v>
      </c>
      <c r="G70" s="95"/>
      <c r="H70" s="95"/>
      <c r="I70" s="95"/>
      <c r="J70" s="92"/>
    </row>
    <row r="71" spans="1:11" x14ac:dyDescent="0.2">
      <c r="A71" s="92" t="s">
        <v>396</v>
      </c>
      <c r="B71" s="96">
        <v>16541</v>
      </c>
      <c r="C71" s="96">
        <v>19362</v>
      </c>
      <c r="D71" s="96">
        <v>16851</v>
      </c>
      <c r="E71" s="96">
        <v>12144</v>
      </c>
      <c r="F71" s="96">
        <v>3913</v>
      </c>
      <c r="G71" s="95"/>
      <c r="H71" s="95"/>
      <c r="I71" s="95"/>
      <c r="J71" s="92"/>
    </row>
    <row r="72" spans="1:11" x14ac:dyDescent="0.2">
      <c r="A72" s="92" t="s">
        <v>415</v>
      </c>
      <c r="B72" s="96">
        <v>8753</v>
      </c>
      <c r="C72" s="96">
        <v>9992</v>
      </c>
      <c r="D72" s="96">
        <v>8378</v>
      </c>
      <c r="E72" s="96">
        <v>5853</v>
      </c>
      <c r="F72" s="96">
        <v>1815</v>
      </c>
      <c r="G72" s="95">
        <f>SUM(B72:F72)</f>
        <v>34791</v>
      </c>
      <c r="H72" s="95"/>
      <c r="I72" s="95"/>
      <c r="J72" s="92"/>
    </row>
    <row r="73" spans="1:11" x14ac:dyDescent="0.2">
      <c r="A73" s="92"/>
      <c r="B73" s="92"/>
      <c r="C73" s="92"/>
      <c r="D73" s="92"/>
      <c r="E73" s="92"/>
      <c r="F73" s="92"/>
      <c r="G73" s="92"/>
      <c r="H73" s="95"/>
      <c r="I73" s="92"/>
      <c r="J73" s="92"/>
    </row>
    <row r="74" spans="1:11" x14ac:dyDescent="0.2">
      <c r="A74" s="92" t="s">
        <v>261</v>
      </c>
      <c r="B74" s="91" t="s">
        <v>134</v>
      </c>
      <c r="C74" s="91" t="s">
        <v>135</v>
      </c>
      <c r="D74" s="169" t="s">
        <v>136</v>
      </c>
      <c r="E74" s="169" t="s">
        <v>137</v>
      </c>
      <c r="F74" s="169" t="s">
        <v>263</v>
      </c>
      <c r="G74" s="92"/>
      <c r="H74" s="95"/>
      <c r="I74" s="92"/>
      <c r="J74" s="92"/>
    </row>
    <row r="75" spans="1:11" hidden="1" x14ac:dyDescent="0.2">
      <c r="A75" s="92" t="s">
        <v>363</v>
      </c>
      <c r="B75" s="95">
        <v>11111</v>
      </c>
      <c r="C75" s="95">
        <v>16259</v>
      </c>
      <c r="D75" s="95">
        <v>14813</v>
      </c>
      <c r="E75" s="95">
        <v>8356</v>
      </c>
      <c r="F75" s="95">
        <v>1806</v>
      </c>
      <c r="G75" s="92"/>
      <c r="H75" s="95"/>
      <c r="I75" s="92"/>
      <c r="J75" s="92"/>
    </row>
    <row r="76" spans="1:11" hidden="1" x14ac:dyDescent="0.2">
      <c r="A76" s="92" t="s">
        <v>364</v>
      </c>
      <c r="B76" s="96">
        <v>13743</v>
      </c>
      <c r="C76" s="96">
        <v>18238</v>
      </c>
      <c r="D76" s="96">
        <v>16225</v>
      </c>
      <c r="E76" s="96">
        <v>9269</v>
      </c>
      <c r="F76" s="96">
        <v>2405</v>
      </c>
      <c r="G76" s="92"/>
      <c r="H76" s="95"/>
      <c r="I76" s="92"/>
      <c r="J76" s="92"/>
    </row>
    <row r="77" spans="1:11" hidden="1" x14ac:dyDescent="0.2">
      <c r="A77" s="92" t="s">
        <v>366</v>
      </c>
      <c r="B77" s="96">
        <v>14011</v>
      </c>
      <c r="C77" s="96">
        <v>17960</v>
      </c>
      <c r="D77" s="96">
        <v>15418</v>
      </c>
      <c r="E77" s="96">
        <v>8986</v>
      </c>
      <c r="F77" s="96">
        <v>2436</v>
      </c>
      <c r="G77" s="92"/>
      <c r="H77" s="95"/>
      <c r="I77" s="92"/>
      <c r="J77" s="92"/>
    </row>
    <row r="78" spans="1:11" hidden="1" x14ac:dyDescent="0.2">
      <c r="A78" s="92" t="s">
        <v>369</v>
      </c>
      <c r="B78" s="96">
        <v>15687</v>
      </c>
      <c r="C78" s="96">
        <v>18182</v>
      </c>
      <c r="D78" s="96">
        <v>15904</v>
      </c>
      <c r="E78" s="96">
        <v>9396</v>
      </c>
      <c r="F78" s="96">
        <v>2518</v>
      </c>
      <c r="G78" s="92"/>
      <c r="H78" s="95"/>
      <c r="I78" s="92"/>
      <c r="J78" s="92"/>
    </row>
    <row r="79" spans="1:11" hidden="1" x14ac:dyDescent="0.2">
      <c r="A79" s="92" t="s">
        <v>370</v>
      </c>
      <c r="B79" s="96">
        <v>12464</v>
      </c>
      <c r="C79" s="96">
        <v>17564</v>
      </c>
      <c r="D79" s="96">
        <v>15980</v>
      </c>
      <c r="E79" s="96">
        <v>9590</v>
      </c>
      <c r="F79" s="96">
        <v>2458</v>
      </c>
      <c r="G79" s="92"/>
      <c r="H79" s="95"/>
      <c r="I79" s="92"/>
      <c r="J79" s="92"/>
    </row>
    <row r="80" spans="1:11" x14ac:dyDescent="0.2">
      <c r="A80" s="92" t="s">
        <v>371</v>
      </c>
      <c r="B80" s="96">
        <v>16510</v>
      </c>
      <c r="C80" s="96">
        <v>18979</v>
      </c>
      <c r="D80" s="96">
        <v>16887</v>
      </c>
      <c r="E80" s="96">
        <v>10363</v>
      </c>
      <c r="F80" s="96">
        <v>2961</v>
      </c>
      <c r="G80" s="92"/>
      <c r="H80" s="95"/>
      <c r="I80" s="92"/>
      <c r="J80" s="92"/>
    </row>
    <row r="81" spans="1:10" x14ac:dyDescent="0.2">
      <c r="A81" s="92" t="s">
        <v>372</v>
      </c>
      <c r="B81" s="96">
        <v>17292</v>
      </c>
      <c r="C81" s="96">
        <v>17699</v>
      </c>
      <c r="D81" s="96">
        <v>16234</v>
      </c>
      <c r="E81" s="96">
        <v>10358</v>
      </c>
      <c r="F81" s="96">
        <v>3064</v>
      </c>
      <c r="G81" s="95"/>
      <c r="H81" s="95"/>
      <c r="I81" s="92"/>
      <c r="J81" s="92"/>
    </row>
    <row r="82" spans="1:10" x14ac:dyDescent="0.2">
      <c r="A82" s="92" t="s">
        <v>374</v>
      </c>
      <c r="B82" s="96">
        <v>16984</v>
      </c>
      <c r="C82" s="96">
        <v>18811</v>
      </c>
      <c r="D82" s="96">
        <v>16500</v>
      </c>
      <c r="E82" s="96">
        <v>10343</v>
      </c>
      <c r="F82" s="96">
        <v>3027</v>
      </c>
      <c r="G82" s="92"/>
      <c r="H82" s="95"/>
      <c r="I82" s="92"/>
      <c r="J82" s="92"/>
    </row>
    <row r="83" spans="1:10" x14ac:dyDescent="0.2">
      <c r="A83" s="92" t="s">
        <v>375</v>
      </c>
      <c r="B83" s="96">
        <v>14380</v>
      </c>
      <c r="C83" s="96">
        <v>17961</v>
      </c>
      <c r="D83" s="96">
        <v>16305</v>
      </c>
      <c r="E83" s="96">
        <v>10295</v>
      </c>
      <c r="F83" s="96">
        <v>3197</v>
      </c>
      <c r="G83" s="92"/>
      <c r="H83" s="92"/>
      <c r="I83" s="92"/>
      <c r="J83" s="92"/>
    </row>
    <row r="84" spans="1:10" x14ac:dyDescent="0.2">
      <c r="A84" s="92" t="s">
        <v>381</v>
      </c>
      <c r="B84" s="96">
        <v>17435</v>
      </c>
      <c r="C84" s="96">
        <v>18567</v>
      </c>
      <c r="D84" s="96">
        <v>16457</v>
      </c>
      <c r="E84" s="96">
        <v>10838</v>
      </c>
      <c r="F84" s="96">
        <v>3389</v>
      </c>
      <c r="G84" s="92"/>
      <c r="H84" s="92"/>
      <c r="I84" s="92"/>
      <c r="J84" s="92"/>
    </row>
    <row r="85" spans="1:10" x14ac:dyDescent="0.2">
      <c r="A85" s="92" t="s">
        <v>382</v>
      </c>
      <c r="B85" s="96">
        <v>19087</v>
      </c>
      <c r="C85" s="96">
        <v>16953</v>
      </c>
      <c r="D85" s="96">
        <v>14471</v>
      </c>
      <c r="E85" s="96">
        <v>9785</v>
      </c>
      <c r="F85" s="96">
        <v>3226</v>
      </c>
      <c r="G85" s="92"/>
      <c r="H85" s="92"/>
      <c r="I85" s="92"/>
      <c r="J85" s="92"/>
    </row>
    <row r="86" spans="1:10" x14ac:dyDescent="0.2">
      <c r="A86" s="92" t="s">
        <v>383</v>
      </c>
      <c r="B86" s="96">
        <v>19065</v>
      </c>
      <c r="C86" s="96">
        <v>18872</v>
      </c>
      <c r="D86" s="96">
        <v>15915</v>
      </c>
      <c r="E86" s="96">
        <v>10784</v>
      </c>
      <c r="F86" s="96">
        <v>3527</v>
      </c>
      <c r="G86" s="95"/>
      <c r="H86" s="92"/>
      <c r="I86" s="92"/>
      <c r="J86" s="92"/>
    </row>
    <row r="87" spans="1:10" x14ac:dyDescent="0.2">
      <c r="A87" s="92" t="s">
        <v>384</v>
      </c>
      <c r="B87" s="96">
        <v>15713</v>
      </c>
      <c r="C87" s="96">
        <v>17613</v>
      </c>
      <c r="D87" s="96">
        <v>14674</v>
      </c>
      <c r="E87" s="96">
        <v>6959</v>
      </c>
      <c r="F87" s="96">
        <v>977</v>
      </c>
      <c r="G87" s="92"/>
      <c r="H87" s="92"/>
      <c r="I87" s="92"/>
      <c r="J87" s="92"/>
    </row>
    <row r="88" spans="1:10" x14ac:dyDescent="0.2">
      <c r="A88" s="92" t="s">
        <v>389</v>
      </c>
      <c r="B88" s="96">
        <v>18701</v>
      </c>
      <c r="C88" s="96">
        <v>18152</v>
      </c>
      <c r="D88" s="96">
        <v>16058</v>
      </c>
      <c r="E88" s="96">
        <v>10952</v>
      </c>
      <c r="F88" s="96">
        <v>3489</v>
      </c>
      <c r="G88" s="92"/>
      <c r="H88" s="92"/>
      <c r="I88" s="92"/>
      <c r="J88" s="92"/>
    </row>
    <row r="89" spans="1:10" x14ac:dyDescent="0.2">
      <c r="A89" s="92" t="s">
        <v>390</v>
      </c>
      <c r="B89" s="96">
        <v>21185</v>
      </c>
      <c r="C89" s="96">
        <v>18429</v>
      </c>
      <c r="D89" s="96">
        <v>15695</v>
      </c>
      <c r="E89" s="96">
        <v>11067</v>
      </c>
      <c r="F89" s="96">
        <v>3509</v>
      </c>
      <c r="G89" s="95"/>
      <c r="H89" s="92"/>
      <c r="I89" s="92"/>
      <c r="J89" s="92"/>
    </row>
    <row r="90" spans="1:10" x14ac:dyDescent="0.2">
      <c r="A90" s="92" t="s">
        <v>393</v>
      </c>
      <c r="B90" s="96">
        <v>18946</v>
      </c>
      <c r="C90" s="96">
        <v>18259</v>
      </c>
      <c r="D90" s="96">
        <v>15521</v>
      </c>
      <c r="E90" s="96">
        <v>11633</v>
      </c>
      <c r="F90" s="96">
        <v>3595</v>
      </c>
      <c r="G90" s="92"/>
      <c r="H90" s="92"/>
      <c r="I90" s="92"/>
      <c r="J90" s="92"/>
    </row>
    <row r="91" spans="1:10" x14ac:dyDescent="0.2">
      <c r="A91" s="92" t="s">
        <v>396</v>
      </c>
      <c r="B91" s="96">
        <v>14911</v>
      </c>
      <c r="C91" s="96">
        <v>16300</v>
      </c>
      <c r="D91" s="96">
        <v>14174</v>
      </c>
      <c r="E91" s="96">
        <v>10283</v>
      </c>
      <c r="F91" s="96">
        <v>3267</v>
      </c>
      <c r="G91" s="92"/>
      <c r="H91" s="92"/>
      <c r="I91" s="92"/>
      <c r="J91" s="92"/>
    </row>
    <row r="92" spans="1:10" x14ac:dyDescent="0.2">
      <c r="A92" s="92" t="s">
        <v>415</v>
      </c>
      <c r="B92" s="96">
        <v>8062</v>
      </c>
      <c r="C92" s="96">
        <v>8465</v>
      </c>
      <c r="D92" s="96">
        <v>7116</v>
      </c>
      <c r="E92" s="96">
        <v>5016</v>
      </c>
      <c r="F92" s="96">
        <v>1505</v>
      </c>
      <c r="G92" s="92"/>
      <c r="H92" s="92"/>
      <c r="I92" s="92"/>
      <c r="J92" s="92"/>
    </row>
    <row r="93" spans="1:10" x14ac:dyDescent="0.2">
      <c r="A93" s="92"/>
      <c r="B93" s="95"/>
      <c r="C93" s="95"/>
      <c r="D93" s="95"/>
      <c r="E93" s="95"/>
      <c r="F93" s="95"/>
      <c r="G93" s="92"/>
      <c r="H93" s="92"/>
      <c r="I93" s="92"/>
      <c r="J93" s="92"/>
    </row>
    <row r="94" spans="1:10" x14ac:dyDescent="0.2">
      <c r="A94" s="92"/>
      <c r="B94" s="92"/>
      <c r="C94" s="92"/>
      <c r="D94" s="92"/>
      <c r="E94" s="92"/>
      <c r="F94" s="92"/>
      <c r="G94" s="92"/>
      <c r="H94" s="92"/>
      <c r="I94" s="92"/>
      <c r="J94" s="92"/>
    </row>
    <row r="95" spans="1:10" x14ac:dyDescent="0.2">
      <c r="A95" s="92"/>
      <c r="B95" s="92"/>
      <c r="C95" s="92"/>
      <c r="D95" s="92"/>
      <c r="E95" s="92"/>
      <c r="F95" s="92"/>
      <c r="G95" s="92"/>
      <c r="H95" s="92"/>
      <c r="I95" s="92"/>
      <c r="J95" s="92"/>
    </row>
    <row r="96" spans="1:10" x14ac:dyDescent="0.2">
      <c r="A96" s="92"/>
      <c r="B96" s="92"/>
      <c r="C96" s="92"/>
      <c r="D96" s="92"/>
      <c r="E96" s="92"/>
      <c r="F96" s="92"/>
      <c r="G96" s="92"/>
      <c r="H96" s="92"/>
      <c r="I96" s="92"/>
      <c r="J96" s="92"/>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3"/>
  <dimension ref="A1:I21"/>
  <sheetViews>
    <sheetView zoomScaleNormal="100" workbookViewId="0"/>
  </sheetViews>
  <sheetFormatPr baseColWidth="10" defaultColWidth="12.83203125" defaultRowHeight="12.75" x14ac:dyDescent="0.2"/>
  <cols>
    <col min="1" max="1" width="28.6640625" style="45" customWidth="1"/>
    <col min="2" max="16384" width="12.83203125" style="45"/>
  </cols>
  <sheetData>
    <row r="1" spans="1:9" x14ac:dyDescent="0.2">
      <c r="A1" s="47" t="s">
        <v>34</v>
      </c>
      <c r="C1" s="47" t="s">
        <v>91</v>
      </c>
      <c r="F1" s="47"/>
    </row>
    <row r="2" spans="1:9" x14ac:dyDescent="0.2">
      <c r="A2" s="47"/>
    </row>
    <row r="3" spans="1:9" x14ac:dyDescent="0.2">
      <c r="A3" s="23" t="s">
        <v>461</v>
      </c>
      <c r="B3" s="23"/>
      <c r="C3" s="23"/>
      <c r="D3" s="23"/>
      <c r="E3" s="23"/>
      <c r="F3" s="23"/>
    </row>
    <row r="4" spans="1:9" x14ac:dyDescent="0.2">
      <c r="A4" s="47"/>
    </row>
    <row r="5" spans="1:9" x14ac:dyDescent="0.2">
      <c r="A5" s="49" t="str">
        <f>Índex!B80</f>
        <v>Taula C6</v>
      </c>
      <c r="B5" s="49" t="str">
        <f>Índex!A8</f>
        <v>2n trimestre 2020</v>
      </c>
    </row>
    <row r="6" spans="1:9" ht="13.5" thickBot="1" x14ac:dyDescent="0.25">
      <c r="A6" s="68" t="str">
        <f>Índex!C80</f>
        <v>Posicionament comarcal en el context de l'àmbit territorial metropolità i Catalunya. Contractació registrada</v>
      </c>
      <c r="B6" s="64"/>
      <c r="C6" s="64"/>
      <c r="D6" s="64"/>
      <c r="E6" s="64"/>
      <c r="F6" s="64"/>
      <c r="H6" s="114" t="s">
        <v>46</v>
      </c>
    </row>
    <row r="7" spans="1:9" ht="12.75" customHeight="1" x14ac:dyDescent="0.2">
      <c r="A7" s="207" t="s">
        <v>2</v>
      </c>
      <c r="B7" s="201" t="s">
        <v>37</v>
      </c>
      <c r="C7" s="205" t="s">
        <v>311</v>
      </c>
      <c r="D7" s="205" t="s">
        <v>303</v>
      </c>
      <c r="E7" s="206" t="s">
        <v>39</v>
      </c>
      <c r="F7" s="206"/>
      <c r="H7" s="114" t="s">
        <v>42</v>
      </c>
    </row>
    <row r="8" spans="1:9" x14ac:dyDescent="0.2">
      <c r="A8" s="208"/>
      <c r="B8" s="202"/>
      <c r="C8" s="218"/>
      <c r="D8" s="218"/>
      <c r="E8" s="141" t="s">
        <v>37</v>
      </c>
      <c r="F8" s="141" t="s">
        <v>38</v>
      </c>
      <c r="H8" s="115" t="s">
        <v>43</v>
      </c>
    </row>
    <row r="9" spans="1:9" x14ac:dyDescent="0.2">
      <c r="A9" s="49" t="s">
        <v>35</v>
      </c>
      <c r="B9" s="200">
        <v>34791</v>
      </c>
      <c r="C9" s="125">
        <f t="shared" ref="C9:C14" si="0">B9/$B$15*100</f>
        <v>16.102695122120554</v>
      </c>
      <c r="D9" s="125">
        <f>B9/$B$16*100</f>
        <v>9.5154871794871791</v>
      </c>
      <c r="E9" s="124">
        <f>B9-H9</f>
        <v>-34020</v>
      </c>
      <c r="F9" s="125">
        <f t="shared" ref="F9:F16" si="1">E9/H9*100</f>
        <v>-49.439769804246417</v>
      </c>
      <c r="H9" s="117">
        <v>68811</v>
      </c>
      <c r="I9" s="58"/>
    </row>
    <row r="10" spans="1:9" x14ac:dyDescent="0.2">
      <c r="A10" s="45" t="s">
        <v>307</v>
      </c>
      <c r="B10" s="73">
        <v>112526</v>
      </c>
      <c r="C10" s="57">
        <f t="shared" si="0"/>
        <v>52.081626607793318</v>
      </c>
      <c r="D10" s="57">
        <f t="shared" ref="D10:D15" si="2">B10/$B$16*100</f>
        <v>30.776341880341878</v>
      </c>
      <c r="E10" s="56">
        <f t="shared" ref="E10:E16" si="3">B10-H10</f>
        <v>-156000</v>
      </c>
      <c r="F10" s="57">
        <f t="shared" si="1"/>
        <v>-58.094933079105935</v>
      </c>
      <c r="H10" s="117">
        <v>268526</v>
      </c>
      <c r="I10" s="58"/>
    </row>
    <row r="11" spans="1:9" x14ac:dyDescent="0.2">
      <c r="A11" s="45" t="s">
        <v>304</v>
      </c>
      <c r="B11" s="56">
        <v>12975</v>
      </c>
      <c r="C11" s="57">
        <f t="shared" si="0"/>
        <v>6.0053596967466918</v>
      </c>
      <c r="D11" s="57">
        <f t="shared" si="2"/>
        <v>3.5487179487179485</v>
      </c>
      <c r="E11" s="56">
        <f t="shared" si="3"/>
        <v>-8896</v>
      </c>
      <c r="F11" s="57">
        <f t="shared" si="1"/>
        <v>-40.674866261259204</v>
      </c>
      <c r="H11" s="117">
        <v>21871</v>
      </c>
      <c r="I11" s="58"/>
    </row>
    <row r="12" spans="1:9" x14ac:dyDescent="0.2">
      <c r="A12" s="45" t="s">
        <v>306</v>
      </c>
      <c r="B12" s="56">
        <v>35404</v>
      </c>
      <c r="C12" s="57">
        <f t="shared" si="0"/>
        <v>16.386416547485155</v>
      </c>
      <c r="D12" s="57">
        <f t="shared" si="2"/>
        <v>9.6831452991452984</v>
      </c>
      <c r="E12" s="56">
        <f t="shared" si="3"/>
        <v>-33490</v>
      </c>
      <c r="F12" s="57">
        <f t="shared" si="1"/>
        <v>-48.610909513165154</v>
      </c>
      <c r="H12" s="117">
        <v>68894</v>
      </c>
      <c r="I12" s="58"/>
    </row>
    <row r="13" spans="1:9" x14ac:dyDescent="0.2">
      <c r="A13" s="139" t="s">
        <v>305</v>
      </c>
      <c r="B13" s="119">
        <v>20361</v>
      </c>
      <c r="C13" s="136">
        <f t="shared" si="0"/>
        <v>9.4239020258542894</v>
      </c>
      <c r="D13" s="136">
        <f t="shared" si="2"/>
        <v>5.5688205128205128</v>
      </c>
      <c r="E13" s="119">
        <f t="shared" si="3"/>
        <v>-13668</v>
      </c>
      <c r="F13" s="136">
        <f t="shared" si="1"/>
        <v>-40.165740985629903</v>
      </c>
      <c r="H13" s="117">
        <v>34029</v>
      </c>
      <c r="I13" s="58"/>
    </row>
    <row r="14" spans="1:9" ht="13.5" x14ac:dyDescent="0.25">
      <c r="A14" s="59" t="s">
        <v>377</v>
      </c>
      <c r="B14" s="56">
        <v>153642</v>
      </c>
      <c r="C14" s="57">
        <f t="shared" si="0"/>
        <v>71.11178994432025</v>
      </c>
      <c r="D14" s="57">
        <f>B14/$B$16*100</f>
        <v>42.021743589743586</v>
      </c>
      <c r="E14" s="56">
        <f>B14-H14</f>
        <v>-191261</v>
      </c>
      <c r="F14" s="57">
        <f>E14/H14*100</f>
        <v>-55.453562305923697</v>
      </c>
      <c r="H14" s="117">
        <v>344903</v>
      </c>
      <c r="I14" s="58"/>
    </row>
    <row r="15" spans="1:9" x14ac:dyDescent="0.2">
      <c r="A15" s="45" t="s">
        <v>309</v>
      </c>
      <c r="B15" s="56">
        <f>SUM(B9:B13)</f>
        <v>216057</v>
      </c>
      <c r="C15" s="57">
        <f>SUM(C9:C13)</f>
        <v>100.00000000000001</v>
      </c>
      <c r="D15" s="57">
        <f t="shared" si="2"/>
        <v>59.092512820512823</v>
      </c>
      <c r="E15" s="56">
        <f t="shared" si="3"/>
        <v>-246074</v>
      </c>
      <c r="F15" s="57">
        <f t="shared" si="1"/>
        <v>-53.247672196844618</v>
      </c>
      <c r="H15" s="117">
        <v>462131</v>
      </c>
      <c r="I15" s="58"/>
    </row>
    <row r="16" spans="1:9" x14ac:dyDescent="0.2">
      <c r="A16" s="139" t="s">
        <v>36</v>
      </c>
      <c r="B16" s="119">
        <v>365625</v>
      </c>
      <c r="C16" s="136" t="s">
        <v>254</v>
      </c>
      <c r="D16" s="136">
        <v>100</v>
      </c>
      <c r="E16" s="119">
        <f t="shared" si="3"/>
        <v>-306988</v>
      </c>
      <c r="F16" s="136">
        <f t="shared" si="1"/>
        <v>-45.641104171343699</v>
      </c>
      <c r="H16" s="117">
        <v>672613</v>
      </c>
      <c r="I16" s="58"/>
    </row>
    <row r="17" spans="1:8" x14ac:dyDescent="0.2">
      <c r="A17" s="77" t="s">
        <v>373</v>
      </c>
      <c r="B17" s="58"/>
      <c r="C17" s="76"/>
      <c r="D17" s="76"/>
      <c r="E17" s="58"/>
      <c r="F17" s="76"/>
    </row>
    <row r="18" spans="1:8" x14ac:dyDescent="0.2">
      <c r="D18" s="76"/>
    </row>
    <row r="19" spans="1:8" x14ac:dyDescent="0.2">
      <c r="B19" s="58"/>
      <c r="C19" s="58"/>
      <c r="D19" s="58"/>
      <c r="E19" s="58"/>
      <c r="F19" s="58"/>
      <c r="G19" s="58"/>
      <c r="H19" s="58"/>
    </row>
    <row r="21" spans="1:8" x14ac:dyDescent="0.2">
      <c r="C21" s="76"/>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D00-000000000000}"/>
    <hyperlink ref="C1" location="GràficC5!A1" display="TAULA ANTERIOR" xr:uid="{00000000-0004-0000-2D00-000001000000}"/>
  </hyperlinks>
  <pageMargins left="0.75" right="0.75" top="1" bottom="1" header="0" footer="0"/>
  <pageSetup paperSize="9" scale="94" orientation="portrait" r:id="rId1"/>
  <headerFooter alignWithMargins="0"/>
  <ignoredErrors>
    <ignoredError sqref="B15" formulaRange="1"/>
  </ignoredErrors>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8"/>
  <sheetViews>
    <sheetView zoomScaleNormal="100" workbookViewId="0">
      <selection activeCell="A3" sqref="A3"/>
    </sheetView>
  </sheetViews>
  <sheetFormatPr baseColWidth="10" defaultColWidth="12.83203125" defaultRowHeight="12.75" x14ac:dyDescent="0.2"/>
  <cols>
    <col min="1" max="1" width="28.6640625" style="45" customWidth="1"/>
    <col min="2" max="16384" width="12.83203125" style="45"/>
  </cols>
  <sheetData>
    <row r="1" spans="1:10" x14ac:dyDescent="0.2">
      <c r="A1" s="47" t="s">
        <v>34</v>
      </c>
      <c r="C1" s="47" t="s">
        <v>91</v>
      </c>
      <c r="E1" s="47" t="s">
        <v>47</v>
      </c>
    </row>
    <row r="2" spans="1:10" x14ac:dyDescent="0.2">
      <c r="A2" s="47"/>
    </row>
    <row r="3" spans="1:10" x14ac:dyDescent="0.2">
      <c r="A3" s="86" t="s">
        <v>175</v>
      </c>
      <c r="B3" s="86"/>
      <c r="C3" s="86"/>
      <c r="D3" s="86"/>
      <c r="E3" s="86"/>
      <c r="F3" s="86"/>
      <c r="G3" s="86"/>
    </row>
    <row r="4" spans="1:10" x14ac:dyDescent="0.2">
      <c r="A4" s="47"/>
    </row>
    <row r="5" spans="1:10" x14ac:dyDescent="0.2">
      <c r="A5" s="49" t="str">
        <f>Índex!B22</f>
        <v>Taula E4</v>
      </c>
      <c r="B5" s="49" t="str">
        <f>Índex!A8</f>
        <v>2n trimestre 2020</v>
      </c>
    </row>
    <row r="6" spans="1:10" ht="13.5" thickBot="1" x14ac:dyDescent="0.25">
      <c r="A6" s="68" t="str">
        <f>Índex!C22</f>
        <v>Centres de cotització a la Seguretat Social i població assalariada per grandària del centre de cotització. Baix Llobregat</v>
      </c>
      <c r="B6" s="64"/>
      <c r="C6" s="64"/>
      <c r="D6" s="64"/>
      <c r="E6" s="64"/>
      <c r="F6" s="64"/>
      <c r="G6" s="64"/>
      <c r="I6" s="50"/>
    </row>
    <row r="7" spans="1:10" ht="12.75" customHeight="1" x14ac:dyDescent="0.2">
      <c r="A7" s="207" t="s">
        <v>102</v>
      </c>
      <c r="B7" s="201" t="s">
        <v>37</v>
      </c>
      <c r="C7" s="201" t="s">
        <v>103</v>
      </c>
      <c r="D7" s="206" t="s">
        <v>39</v>
      </c>
      <c r="E7" s="206"/>
      <c r="F7" s="206" t="s">
        <v>40</v>
      </c>
      <c r="G7" s="206"/>
    </row>
    <row r="8" spans="1:10" x14ac:dyDescent="0.2">
      <c r="A8" s="208"/>
      <c r="B8" s="202"/>
      <c r="C8" s="202"/>
      <c r="D8" s="52" t="s">
        <v>37</v>
      </c>
      <c r="E8" s="52" t="s">
        <v>38</v>
      </c>
      <c r="F8" s="52" t="s">
        <v>37</v>
      </c>
      <c r="G8" s="52" t="s">
        <v>38</v>
      </c>
      <c r="I8" s="54"/>
      <c r="J8" s="54"/>
    </row>
    <row r="9" spans="1:10" x14ac:dyDescent="0.2">
      <c r="A9" s="45" t="s">
        <v>94</v>
      </c>
      <c r="B9" s="56">
        <v>14063</v>
      </c>
      <c r="C9" s="57">
        <v>68.936274509803923</v>
      </c>
      <c r="D9" s="56">
        <v>136</v>
      </c>
      <c r="E9" s="57">
        <v>0.97652042794571692</v>
      </c>
      <c r="F9" s="56">
        <v>-1730</v>
      </c>
      <c r="G9" s="57">
        <v>-10.954220224149939</v>
      </c>
      <c r="I9" s="58"/>
      <c r="J9" s="58"/>
    </row>
    <row r="10" spans="1:10" x14ac:dyDescent="0.2">
      <c r="A10" s="45" t="s">
        <v>95</v>
      </c>
      <c r="B10" s="56">
        <v>2582</v>
      </c>
      <c r="C10" s="57">
        <v>12.656862745098039</v>
      </c>
      <c r="D10" s="56">
        <v>20</v>
      </c>
      <c r="E10" s="57">
        <v>0.78064012490241996</v>
      </c>
      <c r="F10" s="56">
        <v>-192</v>
      </c>
      <c r="G10" s="57">
        <v>-6.9214131218457098</v>
      </c>
      <c r="I10" s="58"/>
      <c r="J10" s="58"/>
    </row>
    <row r="11" spans="1:10" x14ac:dyDescent="0.2">
      <c r="A11" s="45" t="s">
        <v>96</v>
      </c>
      <c r="B11" s="56">
        <v>2074</v>
      </c>
      <c r="C11" s="57">
        <v>10.166666666666666</v>
      </c>
      <c r="D11" s="56">
        <v>9</v>
      </c>
      <c r="E11" s="57">
        <v>0.43583535108958837</v>
      </c>
      <c r="F11" s="56">
        <v>-94</v>
      </c>
      <c r="G11" s="57">
        <v>-4.3357933579335795</v>
      </c>
      <c r="I11" s="58"/>
      <c r="J11" s="58"/>
    </row>
    <row r="12" spans="1:10" x14ac:dyDescent="0.2">
      <c r="A12" s="45" t="s">
        <v>97</v>
      </c>
      <c r="B12" s="56">
        <v>293</v>
      </c>
      <c r="C12" s="57">
        <v>1.4362745098039216</v>
      </c>
      <c r="D12" s="56">
        <v>6</v>
      </c>
      <c r="E12" s="57">
        <v>2.0905923344947737</v>
      </c>
      <c r="F12" s="56">
        <v>12</v>
      </c>
      <c r="G12" s="57">
        <v>4.2704626334519578</v>
      </c>
      <c r="I12" s="58"/>
      <c r="J12" s="58"/>
    </row>
    <row r="13" spans="1:10" x14ac:dyDescent="0.2">
      <c r="A13" s="45" t="s">
        <v>98</v>
      </c>
      <c r="B13" s="56">
        <v>582</v>
      </c>
      <c r="C13" s="57">
        <v>2.8529411764705883</v>
      </c>
      <c r="D13" s="56">
        <v>-7</v>
      </c>
      <c r="E13" s="57">
        <v>-1.1884550084889642</v>
      </c>
      <c r="F13" s="56">
        <v>-22</v>
      </c>
      <c r="G13" s="57">
        <v>-3.6423841059602649</v>
      </c>
      <c r="I13" s="58"/>
      <c r="J13" s="58"/>
    </row>
    <row r="14" spans="1:10" x14ac:dyDescent="0.2">
      <c r="A14" s="45" t="s">
        <v>99</v>
      </c>
      <c r="B14" s="56">
        <v>429</v>
      </c>
      <c r="C14" s="57">
        <v>2.1029411764705883</v>
      </c>
      <c r="D14" s="56">
        <v>-17</v>
      </c>
      <c r="E14" s="57">
        <v>-3.811659192825112</v>
      </c>
      <c r="F14" s="56">
        <v>-26</v>
      </c>
      <c r="G14" s="57">
        <v>-5.7142857142857144</v>
      </c>
      <c r="I14" s="58"/>
      <c r="J14" s="58"/>
    </row>
    <row r="15" spans="1:10" x14ac:dyDescent="0.2">
      <c r="A15" s="45" t="s">
        <v>100</v>
      </c>
      <c r="B15" s="56">
        <v>259</v>
      </c>
      <c r="C15" s="57">
        <v>1.2696078431372548</v>
      </c>
      <c r="D15" s="56">
        <v>-6</v>
      </c>
      <c r="E15" s="57">
        <v>-2.2641509433962264</v>
      </c>
      <c r="F15" s="56">
        <v>0</v>
      </c>
      <c r="G15" s="57">
        <v>0</v>
      </c>
      <c r="I15" s="58"/>
      <c r="J15" s="58"/>
    </row>
    <row r="16" spans="1:10" x14ac:dyDescent="0.2">
      <c r="A16" s="45" t="s">
        <v>101</v>
      </c>
      <c r="B16" s="56">
        <v>80</v>
      </c>
      <c r="C16" s="57">
        <v>0.39215686274509803</v>
      </c>
      <c r="D16" s="56">
        <v>-9</v>
      </c>
      <c r="E16" s="57">
        <v>-10.112359550561797</v>
      </c>
      <c r="F16" s="56">
        <v>-4</v>
      </c>
      <c r="G16" s="57">
        <v>-4.7619047619047619</v>
      </c>
      <c r="I16" s="58"/>
      <c r="J16" s="58"/>
    </row>
    <row r="17" spans="1:10" x14ac:dyDescent="0.2">
      <c r="A17" s="45" t="s">
        <v>176</v>
      </c>
      <c r="B17" s="56">
        <v>38</v>
      </c>
      <c r="C17" s="57">
        <v>0.18627450980392157</v>
      </c>
      <c r="D17" s="56">
        <v>-3</v>
      </c>
      <c r="E17" s="57">
        <v>-7.3170731707317067</v>
      </c>
      <c r="F17" s="56">
        <v>0</v>
      </c>
      <c r="G17" s="57">
        <v>0</v>
      </c>
      <c r="I17" s="58"/>
      <c r="J17" s="58"/>
    </row>
    <row r="18" spans="1:10" x14ac:dyDescent="0.2">
      <c r="A18" s="210" t="s">
        <v>104</v>
      </c>
      <c r="B18" s="211" t="s">
        <v>37</v>
      </c>
      <c r="C18" s="211" t="s">
        <v>103</v>
      </c>
      <c r="D18" s="209" t="s">
        <v>39</v>
      </c>
      <c r="E18" s="209"/>
      <c r="F18" s="209" t="s">
        <v>40</v>
      </c>
      <c r="G18" s="209"/>
      <c r="I18" s="58"/>
      <c r="J18" s="58"/>
    </row>
    <row r="19" spans="1:10" x14ac:dyDescent="0.2">
      <c r="A19" s="208"/>
      <c r="B19" s="202"/>
      <c r="C19" s="202"/>
      <c r="D19" s="52" t="s">
        <v>37</v>
      </c>
      <c r="E19" s="52" t="s">
        <v>38</v>
      </c>
      <c r="F19" s="52" t="s">
        <v>37</v>
      </c>
      <c r="G19" s="52" t="s">
        <v>38</v>
      </c>
      <c r="I19" s="58"/>
      <c r="J19" s="58"/>
    </row>
    <row r="20" spans="1:10" x14ac:dyDescent="0.2">
      <c r="A20" s="45" t="s">
        <v>94</v>
      </c>
      <c r="B20" s="56">
        <v>29557</v>
      </c>
      <c r="C20" s="57">
        <v>11.523646146048579</v>
      </c>
      <c r="D20" s="56">
        <v>464</v>
      </c>
      <c r="E20" s="57">
        <v>1.5948853676142027</v>
      </c>
      <c r="F20" s="56">
        <v>-2526</v>
      </c>
      <c r="G20" s="57">
        <v>-7.8733285540629003</v>
      </c>
      <c r="I20" s="58"/>
      <c r="J20" s="58"/>
    </row>
    <row r="21" spans="1:10" x14ac:dyDescent="0.2">
      <c r="A21" s="45" t="s">
        <v>95</v>
      </c>
      <c r="B21" s="56">
        <v>19625</v>
      </c>
      <c r="C21" s="57">
        <v>7.6513704237981983</v>
      </c>
      <c r="D21" s="56">
        <v>115</v>
      </c>
      <c r="E21" s="57">
        <v>0.58944131214761664</v>
      </c>
      <c r="F21" s="56">
        <v>-1434</v>
      </c>
      <c r="G21" s="57">
        <v>-6.8094401443563326</v>
      </c>
      <c r="I21" s="58"/>
      <c r="J21" s="58"/>
    </row>
    <row r="22" spans="1:10" x14ac:dyDescent="0.2">
      <c r="A22" s="45" t="s">
        <v>96</v>
      </c>
      <c r="B22" s="56">
        <v>33202</v>
      </c>
      <c r="C22" s="57">
        <v>12.94475418144957</v>
      </c>
      <c r="D22" s="56">
        <v>60</v>
      </c>
      <c r="E22" s="57">
        <v>0.18103916480598636</v>
      </c>
      <c r="F22" s="56">
        <v>-1431</v>
      </c>
      <c r="G22" s="57">
        <v>-4.1318973233621108</v>
      </c>
      <c r="I22" s="58"/>
      <c r="J22" s="58"/>
    </row>
    <row r="23" spans="1:10" x14ac:dyDescent="0.2">
      <c r="A23" s="45" t="s">
        <v>97</v>
      </c>
      <c r="B23" s="56">
        <v>8136</v>
      </c>
      <c r="C23" s="57">
        <v>3.1720534913641858</v>
      </c>
      <c r="D23" s="56">
        <v>185</v>
      </c>
      <c r="E23" s="57">
        <v>2.3267513520311911</v>
      </c>
      <c r="F23" s="56">
        <v>289</v>
      </c>
      <c r="G23" s="57">
        <v>3.6829361539441821</v>
      </c>
      <c r="I23" s="58"/>
      <c r="J23" s="58"/>
    </row>
    <row r="24" spans="1:10" x14ac:dyDescent="0.2">
      <c r="A24" s="45" t="s">
        <v>98</v>
      </c>
      <c r="B24" s="56">
        <v>22804</v>
      </c>
      <c r="C24" s="57">
        <v>8.890794962766579</v>
      </c>
      <c r="D24" s="56">
        <v>-211</v>
      </c>
      <c r="E24" s="57">
        <v>-0.9167933956115577</v>
      </c>
      <c r="F24" s="56">
        <v>-780</v>
      </c>
      <c r="G24" s="57">
        <v>-3.3073270013568523</v>
      </c>
      <c r="I24" s="58"/>
      <c r="J24" s="58"/>
    </row>
    <row r="25" spans="1:10" x14ac:dyDescent="0.2">
      <c r="A25" s="45" t="s">
        <v>99</v>
      </c>
      <c r="B25" s="56">
        <v>29924</v>
      </c>
      <c r="C25" s="57">
        <v>11.666731646457952</v>
      </c>
      <c r="D25" s="56">
        <v>-1280</v>
      </c>
      <c r="E25" s="57">
        <v>-4.1020382002307398</v>
      </c>
      <c r="F25" s="56">
        <v>-1356</v>
      </c>
      <c r="G25" s="57">
        <v>-4.3350383631713552</v>
      </c>
      <c r="I25" s="58"/>
      <c r="J25" s="58"/>
    </row>
    <row r="26" spans="1:10" x14ac:dyDescent="0.2">
      <c r="A26" s="45" t="s">
        <v>100</v>
      </c>
      <c r="B26" s="56">
        <v>39949</v>
      </c>
      <c r="C26" s="57">
        <v>15.575266092245313</v>
      </c>
      <c r="D26" s="56">
        <v>-994</v>
      </c>
      <c r="E26" s="57">
        <v>-2.4277654299880322</v>
      </c>
      <c r="F26" s="56">
        <v>65</v>
      </c>
      <c r="G26" s="57">
        <v>0.16297262059973924</v>
      </c>
      <c r="I26" s="58"/>
      <c r="J26" s="58"/>
    </row>
    <row r="27" spans="1:10" x14ac:dyDescent="0.2">
      <c r="A27" s="45" t="s">
        <v>101</v>
      </c>
      <c r="B27" s="56">
        <v>27583</v>
      </c>
      <c r="C27" s="57">
        <v>10.754025498070101</v>
      </c>
      <c r="D27" s="56">
        <v>-3403</v>
      </c>
      <c r="E27" s="57">
        <v>-10.982379138965985</v>
      </c>
      <c r="F27" s="56">
        <v>-1518</v>
      </c>
      <c r="G27" s="57">
        <v>-5.2163155905295344</v>
      </c>
      <c r="I27" s="58"/>
      <c r="J27" s="58"/>
    </row>
    <row r="28" spans="1:10" ht="13.5" thickBot="1" x14ac:dyDescent="0.25">
      <c r="A28" s="64" t="s">
        <v>176</v>
      </c>
      <c r="B28" s="65">
        <v>45710</v>
      </c>
      <c r="C28" s="66">
        <v>17.821357557799526</v>
      </c>
      <c r="D28" s="65">
        <v>-4653</v>
      </c>
      <c r="E28" s="66">
        <v>-9.2389254015844973</v>
      </c>
      <c r="F28" s="65">
        <v>3317</v>
      </c>
      <c r="G28" s="66">
        <v>7.824404972519047</v>
      </c>
      <c r="I28" s="58"/>
      <c r="J28" s="58"/>
    </row>
    <row r="29" spans="1:10" x14ac:dyDescent="0.2">
      <c r="A29" s="77" t="s">
        <v>379</v>
      </c>
      <c r="B29" s="58"/>
      <c r="C29" s="76"/>
      <c r="D29" s="58"/>
      <c r="E29" s="76"/>
      <c r="I29" s="58"/>
      <c r="J29" s="58"/>
    </row>
    <row r="31" spans="1:10" x14ac:dyDescent="0.2">
      <c r="A31" s="58"/>
      <c r="B31" s="58"/>
      <c r="C31" s="58"/>
      <c r="D31" s="58"/>
      <c r="E31" s="58"/>
      <c r="F31" s="58"/>
      <c r="G31" s="58"/>
      <c r="H31" s="58"/>
      <c r="I31" s="58"/>
      <c r="J31" s="58"/>
    </row>
    <row r="32" spans="1:10" x14ac:dyDescent="0.2">
      <c r="B32" s="58"/>
      <c r="C32" s="58"/>
      <c r="I32" s="58"/>
      <c r="J32" s="58"/>
    </row>
    <row r="37" spans="2:4" x14ac:dyDescent="0.2">
      <c r="B37" s="58"/>
      <c r="D37" s="58"/>
    </row>
    <row r="38" spans="2:4" x14ac:dyDescent="0.2">
      <c r="B38" s="58"/>
    </row>
  </sheetData>
  <mergeCells count="10">
    <mergeCell ref="F18:G18"/>
    <mergeCell ref="A18:A19"/>
    <mergeCell ref="B18:B19"/>
    <mergeCell ref="C18:C19"/>
    <mergeCell ref="D18:E18"/>
    <mergeCell ref="B7:B8"/>
    <mergeCell ref="A7:A8"/>
    <mergeCell ref="D7:E7"/>
    <mergeCell ref="F7:G7"/>
    <mergeCell ref="C7:C8"/>
  </mergeCells>
  <phoneticPr fontId="2" type="noConversion"/>
  <conditionalFormatting sqref="E9:E17 G9:G17 E20:E28 G20:G28">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99"/>
  <sheetViews>
    <sheetView topLeftCell="A7" zoomScaleNormal="100" workbookViewId="0">
      <selection activeCell="S7" sqref="S7"/>
    </sheetView>
  </sheetViews>
  <sheetFormatPr baseColWidth="10" defaultColWidth="10.83203125" defaultRowHeight="12.75" x14ac:dyDescent="0.2"/>
  <cols>
    <col min="1" max="1" width="27.83203125" style="45" customWidth="1"/>
    <col min="2" max="2" width="10.83203125" style="45" customWidth="1"/>
    <col min="3" max="16384" width="10.83203125" style="45"/>
  </cols>
  <sheetData>
    <row r="1" spans="1:19" x14ac:dyDescent="0.2">
      <c r="A1" s="47" t="s">
        <v>34</v>
      </c>
      <c r="C1" s="47" t="s">
        <v>91</v>
      </c>
      <c r="E1" s="47" t="s">
        <v>47</v>
      </c>
    </row>
    <row r="2" spans="1:19" x14ac:dyDescent="0.2">
      <c r="A2" s="47"/>
    </row>
    <row r="3" spans="1:19" x14ac:dyDescent="0.2">
      <c r="A3" s="86" t="s">
        <v>177</v>
      </c>
      <c r="B3" s="86"/>
      <c r="C3" s="86"/>
      <c r="D3" s="86"/>
      <c r="E3" s="86"/>
      <c r="F3" s="86"/>
      <c r="G3" s="86"/>
      <c r="H3" s="86"/>
      <c r="I3" s="86"/>
      <c r="J3" s="86"/>
      <c r="K3" s="86"/>
      <c r="L3" s="86"/>
      <c r="M3" s="86"/>
      <c r="N3" s="86"/>
      <c r="O3" s="86"/>
      <c r="P3" s="86"/>
      <c r="Q3" s="86"/>
    </row>
    <row r="4" spans="1:19" x14ac:dyDescent="0.2">
      <c r="A4" s="47"/>
    </row>
    <row r="5" spans="1:19" x14ac:dyDescent="0.2">
      <c r="A5" s="49" t="str">
        <f>Índex!B24</f>
        <v>Taula E5</v>
      </c>
      <c r="B5" s="49" t="str">
        <f>Índex!A8</f>
        <v>2n trimestre 2020</v>
      </c>
    </row>
    <row r="6" spans="1:19" ht="13.5" thickBot="1" x14ac:dyDescent="0.25">
      <c r="A6" s="68" t="str">
        <f>Índex!C24</f>
        <v>Població assalariada per sectors econòmics i àmbits territorials</v>
      </c>
      <c r="B6" s="64"/>
      <c r="C6" s="64"/>
      <c r="D6" s="64"/>
      <c r="E6" s="64"/>
      <c r="F6" s="64"/>
      <c r="G6" s="64"/>
      <c r="H6" s="64"/>
      <c r="I6" s="64"/>
      <c r="J6" s="64"/>
      <c r="K6" s="64"/>
      <c r="L6" s="64"/>
      <c r="M6" s="64"/>
      <c r="N6" s="64"/>
      <c r="O6" s="64"/>
      <c r="P6" s="64"/>
      <c r="Q6" s="64"/>
    </row>
    <row r="7" spans="1:19" s="78" customFormat="1" ht="25.5" customHeight="1" x14ac:dyDescent="0.2">
      <c r="A7" s="203"/>
      <c r="B7" s="212" t="s">
        <v>83</v>
      </c>
      <c r="C7" s="212"/>
      <c r="D7" s="212" t="s">
        <v>84</v>
      </c>
      <c r="E7" s="212"/>
      <c r="F7" s="212" t="s">
        <v>85</v>
      </c>
      <c r="G7" s="212"/>
      <c r="H7" s="212" t="s">
        <v>86</v>
      </c>
      <c r="I7" s="212"/>
      <c r="J7" s="212" t="s">
        <v>87</v>
      </c>
      <c r="K7" s="212"/>
      <c r="L7" s="212" t="s">
        <v>88</v>
      </c>
      <c r="M7" s="212"/>
      <c r="N7" s="212" t="s">
        <v>89</v>
      </c>
      <c r="O7" s="212"/>
      <c r="P7" s="212" t="s">
        <v>90</v>
      </c>
      <c r="Q7" s="212"/>
    </row>
    <row r="8" spans="1:19" x14ac:dyDescent="0.2">
      <c r="A8" s="204"/>
      <c r="B8" s="52" t="s">
        <v>37</v>
      </c>
      <c r="C8" s="52" t="s">
        <v>38</v>
      </c>
      <c r="D8" s="52" t="s">
        <v>37</v>
      </c>
      <c r="E8" s="52" t="s">
        <v>38</v>
      </c>
      <c r="F8" s="52" t="s">
        <v>37</v>
      </c>
      <c r="G8" s="52" t="s">
        <v>38</v>
      </c>
      <c r="H8" s="52" t="s">
        <v>37</v>
      </c>
      <c r="I8" s="52" t="s">
        <v>38</v>
      </c>
      <c r="J8" s="52"/>
      <c r="K8" s="52" t="s">
        <v>38</v>
      </c>
      <c r="L8" s="52" t="s">
        <v>37</v>
      </c>
      <c r="M8" s="52" t="s">
        <v>38</v>
      </c>
      <c r="N8" s="52" t="s">
        <v>37</v>
      </c>
      <c r="O8" s="52" t="s">
        <v>38</v>
      </c>
      <c r="P8" s="52" t="s">
        <v>37</v>
      </c>
      <c r="Q8" s="52" t="s">
        <v>38</v>
      </c>
    </row>
    <row r="9" spans="1:19" x14ac:dyDescent="0.2">
      <c r="A9" s="45" t="s">
        <v>49</v>
      </c>
      <c r="B9" s="56">
        <v>2</v>
      </c>
      <c r="C9" s="57">
        <v>2.9859659599880562E-2</v>
      </c>
      <c r="D9" s="56">
        <v>2894</v>
      </c>
      <c r="E9" s="57">
        <v>43.206927441027169</v>
      </c>
      <c r="F9" s="56">
        <v>494</v>
      </c>
      <c r="G9" s="57">
        <v>7.3753359211704987</v>
      </c>
      <c r="H9" s="56">
        <v>1226</v>
      </c>
      <c r="I9" s="57">
        <v>18.303971334726786</v>
      </c>
      <c r="J9" s="56">
        <v>889</v>
      </c>
      <c r="K9" s="57">
        <v>13.27261869214691</v>
      </c>
      <c r="L9" s="56">
        <v>902</v>
      </c>
      <c r="M9" s="57">
        <v>13.466706479546135</v>
      </c>
      <c r="N9" s="56">
        <v>207</v>
      </c>
      <c r="O9" s="57">
        <v>3.0904747685876379</v>
      </c>
      <c r="P9" s="56">
        <v>84</v>
      </c>
      <c r="Q9" s="57">
        <v>1.2541057031949836</v>
      </c>
      <c r="S9" s="79"/>
    </row>
    <row r="10" spans="1:19" x14ac:dyDescent="0.2">
      <c r="A10" s="45" t="s">
        <v>50</v>
      </c>
      <c r="B10" s="56">
        <v>3</v>
      </c>
      <c r="C10" s="57">
        <v>0.48231511254019299</v>
      </c>
      <c r="D10" s="56">
        <v>89</v>
      </c>
      <c r="E10" s="57">
        <v>14.308681672025724</v>
      </c>
      <c r="F10" s="56">
        <v>89</v>
      </c>
      <c r="G10" s="57">
        <v>14.308681672025724</v>
      </c>
      <c r="H10" s="56">
        <v>123</v>
      </c>
      <c r="I10" s="57">
        <v>19.774919614147908</v>
      </c>
      <c r="J10" s="56">
        <v>3</v>
      </c>
      <c r="K10" s="57">
        <v>0.48231511254019299</v>
      </c>
      <c r="L10" s="56">
        <v>116</v>
      </c>
      <c r="M10" s="57">
        <v>18.64951768488746</v>
      </c>
      <c r="N10" s="56">
        <v>170</v>
      </c>
      <c r="O10" s="57">
        <v>27.331189710610932</v>
      </c>
      <c r="P10" s="56">
        <v>29</v>
      </c>
      <c r="Q10" s="57">
        <v>4.662379421221865</v>
      </c>
      <c r="S10" s="79"/>
    </row>
    <row r="11" spans="1:19" x14ac:dyDescent="0.2">
      <c r="A11" s="45" t="s">
        <v>51</v>
      </c>
      <c r="B11" s="56">
        <v>1</v>
      </c>
      <c r="C11" s="57">
        <v>8.7404947120006994E-3</v>
      </c>
      <c r="D11" s="56">
        <v>909</v>
      </c>
      <c r="E11" s="57">
        <v>7.9451096932086349</v>
      </c>
      <c r="F11" s="56">
        <v>676</v>
      </c>
      <c r="G11" s="57">
        <v>5.9085744253124721</v>
      </c>
      <c r="H11" s="56">
        <v>2964</v>
      </c>
      <c r="I11" s="57">
        <v>25.906826326370076</v>
      </c>
      <c r="J11" s="56">
        <v>328</v>
      </c>
      <c r="K11" s="57">
        <v>2.8668822655362294</v>
      </c>
      <c r="L11" s="56">
        <v>4372</v>
      </c>
      <c r="M11" s="57">
        <v>38.213442880867056</v>
      </c>
      <c r="N11" s="56">
        <v>1236</v>
      </c>
      <c r="O11" s="57">
        <v>10.803251464032865</v>
      </c>
      <c r="P11" s="56">
        <v>955</v>
      </c>
      <c r="Q11" s="57">
        <v>8.3471724499606665</v>
      </c>
      <c r="S11" s="79"/>
    </row>
    <row r="12" spans="1:19" x14ac:dyDescent="0.2">
      <c r="A12" s="60" t="s">
        <v>52</v>
      </c>
      <c r="B12" s="56">
        <v>1</v>
      </c>
      <c r="C12" s="57">
        <v>0.10141987829614604</v>
      </c>
      <c r="D12" s="56">
        <v>247</v>
      </c>
      <c r="E12" s="57">
        <v>25.050709939148074</v>
      </c>
      <c r="F12" s="56">
        <v>27</v>
      </c>
      <c r="G12" s="80">
        <v>2.7383367139959431</v>
      </c>
      <c r="H12" s="56">
        <v>409</v>
      </c>
      <c r="I12" s="80">
        <v>41.480730223123729</v>
      </c>
      <c r="J12" s="56">
        <v>31</v>
      </c>
      <c r="K12" s="80">
        <v>3.1440162271805274</v>
      </c>
      <c r="L12" s="56">
        <v>148</v>
      </c>
      <c r="M12" s="80">
        <v>15.010141987829615</v>
      </c>
      <c r="N12" s="56">
        <v>21</v>
      </c>
      <c r="O12" s="80">
        <v>2.1298174442190669</v>
      </c>
      <c r="P12" s="56">
        <v>102</v>
      </c>
      <c r="Q12" s="80">
        <v>10.344827586206897</v>
      </c>
    </row>
    <row r="13" spans="1:19" x14ac:dyDescent="0.2">
      <c r="A13" s="60" t="s">
        <v>53</v>
      </c>
      <c r="B13" s="81">
        <v>0</v>
      </c>
      <c r="C13" s="57">
        <v>0</v>
      </c>
      <c r="D13" s="56">
        <v>767</v>
      </c>
      <c r="E13" s="57">
        <v>37.196896217264793</v>
      </c>
      <c r="F13" s="56">
        <v>185</v>
      </c>
      <c r="G13" s="80">
        <v>8.9718719689621729</v>
      </c>
      <c r="H13" s="56">
        <v>264</v>
      </c>
      <c r="I13" s="80">
        <v>12.803103782735208</v>
      </c>
      <c r="J13" s="56">
        <v>146</v>
      </c>
      <c r="K13" s="80">
        <v>7.0805043646944714</v>
      </c>
      <c r="L13" s="56">
        <v>457</v>
      </c>
      <c r="M13" s="80">
        <v>22.162948593598447</v>
      </c>
      <c r="N13" s="56">
        <v>107</v>
      </c>
      <c r="O13" s="80">
        <v>5.18913676042677</v>
      </c>
      <c r="P13" s="56">
        <v>136</v>
      </c>
      <c r="Q13" s="80">
        <v>6.595538312318137</v>
      </c>
    </row>
    <row r="14" spans="1:19" x14ac:dyDescent="0.2">
      <c r="A14" s="60" t="s">
        <v>54</v>
      </c>
      <c r="B14" s="56">
        <v>0</v>
      </c>
      <c r="C14" s="57">
        <v>0</v>
      </c>
      <c r="D14" s="56">
        <v>87</v>
      </c>
      <c r="E14" s="57">
        <v>20.232558139534884</v>
      </c>
      <c r="F14" s="56">
        <v>58</v>
      </c>
      <c r="G14" s="80">
        <v>13.488372093023257</v>
      </c>
      <c r="H14" s="56">
        <v>43</v>
      </c>
      <c r="I14" s="80">
        <v>10</v>
      </c>
      <c r="J14" s="56">
        <v>8</v>
      </c>
      <c r="K14" s="80">
        <v>1.8604651162790697</v>
      </c>
      <c r="L14" s="56">
        <v>130</v>
      </c>
      <c r="M14" s="80">
        <v>30.232558139534881</v>
      </c>
      <c r="N14" s="56">
        <v>74</v>
      </c>
      <c r="O14" s="80">
        <v>17.209302325581397</v>
      </c>
      <c r="P14" s="56">
        <v>30</v>
      </c>
      <c r="Q14" s="80">
        <v>6.9767441860465116</v>
      </c>
    </row>
    <row r="15" spans="1:19" x14ac:dyDescent="0.2">
      <c r="A15" s="60" t="s">
        <v>55</v>
      </c>
      <c r="B15" s="56">
        <v>3</v>
      </c>
      <c r="C15" s="57">
        <v>0.23148148148148145</v>
      </c>
      <c r="D15" s="56">
        <v>281</v>
      </c>
      <c r="E15" s="57">
        <v>21.682098765432098</v>
      </c>
      <c r="F15" s="56">
        <v>79</v>
      </c>
      <c r="G15" s="80">
        <v>6.0956790123456788</v>
      </c>
      <c r="H15" s="56">
        <v>151</v>
      </c>
      <c r="I15" s="80">
        <v>11.651234567901234</v>
      </c>
      <c r="J15" s="56">
        <v>118</v>
      </c>
      <c r="K15" s="80">
        <v>9.1049382716049383</v>
      </c>
      <c r="L15" s="56">
        <v>219</v>
      </c>
      <c r="M15" s="80">
        <v>16.898148148148149</v>
      </c>
      <c r="N15" s="56">
        <v>226</v>
      </c>
      <c r="O15" s="80">
        <v>17.438271604938272</v>
      </c>
      <c r="P15" s="56">
        <v>219</v>
      </c>
      <c r="Q15" s="80">
        <v>16.898148148148149</v>
      </c>
    </row>
    <row r="16" spans="1:19" x14ac:dyDescent="0.2">
      <c r="A16" s="60" t="s">
        <v>56</v>
      </c>
      <c r="B16" s="56">
        <v>22</v>
      </c>
      <c r="C16" s="57">
        <v>6.1624649859943981E-2</v>
      </c>
      <c r="D16" s="56">
        <v>5105</v>
      </c>
      <c r="E16" s="57">
        <v>14.299719887955181</v>
      </c>
      <c r="F16" s="56">
        <v>4677</v>
      </c>
      <c r="G16" s="80">
        <v>13.100840336134453</v>
      </c>
      <c r="H16" s="56">
        <v>13254</v>
      </c>
      <c r="I16" s="80">
        <v>37.126050420168063</v>
      </c>
      <c r="J16" s="56">
        <v>685</v>
      </c>
      <c r="K16" s="80">
        <v>1.9187675070028012</v>
      </c>
      <c r="L16" s="56">
        <v>9476</v>
      </c>
      <c r="M16" s="80">
        <v>26.54341736694678</v>
      </c>
      <c r="N16" s="56">
        <v>1751</v>
      </c>
      <c r="O16" s="80">
        <v>4.9047619047619051</v>
      </c>
      <c r="P16" s="56">
        <v>730</v>
      </c>
      <c r="Q16" s="80">
        <v>2.0448179271708682</v>
      </c>
    </row>
    <row r="17" spans="1:17" x14ac:dyDescent="0.2">
      <c r="A17" s="60" t="s">
        <v>57</v>
      </c>
      <c r="B17" s="56">
        <v>3</v>
      </c>
      <c r="C17" s="57">
        <v>6.7873303167420809E-2</v>
      </c>
      <c r="D17" s="56">
        <v>1492</v>
      </c>
      <c r="E17" s="57">
        <v>33.755656108597286</v>
      </c>
      <c r="F17" s="56">
        <v>251</v>
      </c>
      <c r="G17" s="80">
        <v>5.6787330316742084</v>
      </c>
      <c r="H17" s="56">
        <v>842</v>
      </c>
      <c r="I17" s="80">
        <v>19.049773755656108</v>
      </c>
      <c r="J17" s="56">
        <v>268</v>
      </c>
      <c r="K17" s="80">
        <v>6.0633484162895925</v>
      </c>
      <c r="L17" s="56">
        <v>1112</v>
      </c>
      <c r="M17" s="80">
        <v>25.158371040723981</v>
      </c>
      <c r="N17" s="56">
        <v>409</v>
      </c>
      <c r="O17" s="80">
        <v>9.2533936651583719</v>
      </c>
      <c r="P17" s="56">
        <v>43</v>
      </c>
      <c r="Q17" s="80">
        <v>0.97285067873303166</v>
      </c>
    </row>
    <row r="18" spans="1:17" x14ac:dyDescent="0.2">
      <c r="A18" s="60" t="s">
        <v>58</v>
      </c>
      <c r="B18" s="56">
        <v>0</v>
      </c>
      <c r="C18" s="57">
        <v>0</v>
      </c>
      <c r="D18" s="56">
        <v>3371</v>
      </c>
      <c r="E18" s="57">
        <v>19.943205348163048</v>
      </c>
      <c r="F18" s="56">
        <v>547</v>
      </c>
      <c r="G18" s="80">
        <v>3.2361119327929955</v>
      </c>
      <c r="H18" s="56">
        <v>5513</v>
      </c>
      <c r="I18" s="80">
        <v>32.615512039282969</v>
      </c>
      <c r="J18" s="56">
        <v>234</v>
      </c>
      <c r="K18" s="80">
        <v>1.3843696385257054</v>
      </c>
      <c r="L18" s="56">
        <v>4178</v>
      </c>
      <c r="M18" s="80">
        <v>24.717505768206827</v>
      </c>
      <c r="N18" s="56">
        <v>1200</v>
      </c>
      <c r="O18" s="80">
        <v>7.0993314796190017</v>
      </c>
      <c r="P18" s="56">
        <v>1860</v>
      </c>
      <c r="Q18" s="80">
        <v>11.003963793409453</v>
      </c>
    </row>
    <row r="19" spans="1:17" x14ac:dyDescent="0.2">
      <c r="A19" s="60" t="s">
        <v>59</v>
      </c>
      <c r="B19" s="56">
        <v>29</v>
      </c>
      <c r="C19" s="57">
        <v>0.24162639560073321</v>
      </c>
      <c r="D19" s="56">
        <v>2658</v>
      </c>
      <c r="E19" s="57">
        <v>22.14630894850858</v>
      </c>
      <c r="F19" s="56">
        <v>869</v>
      </c>
      <c r="G19" s="80">
        <v>7.2404599233461084</v>
      </c>
      <c r="H19" s="56">
        <v>2240</v>
      </c>
      <c r="I19" s="80">
        <v>18.663556073987671</v>
      </c>
      <c r="J19" s="56">
        <v>782</v>
      </c>
      <c r="K19" s="80">
        <v>6.5155807365439093</v>
      </c>
      <c r="L19" s="56">
        <v>3882</v>
      </c>
      <c r="M19" s="80">
        <v>32.344609231794699</v>
      </c>
      <c r="N19" s="56">
        <v>1127</v>
      </c>
      <c r="O19" s="80">
        <v>9.3901016497250449</v>
      </c>
      <c r="P19" s="56">
        <v>415</v>
      </c>
      <c r="Q19" s="80">
        <v>3.4577570404932514</v>
      </c>
    </row>
    <row r="20" spans="1:17" x14ac:dyDescent="0.2">
      <c r="A20" s="60" t="s">
        <v>60</v>
      </c>
      <c r="B20" s="56">
        <v>4</v>
      </c>
      <c r="C20" s="57">
        <v>4.3577731779060901E-2</v>
      </c>
      <c r="D20" s="56">
        <v>3019</v>
      </c>
      <c r="E20" s="57">
        <v>32.890293060246215</v>
      </c>
      <c r="F20" s="56">
        <v>369</v>
      </c>
      <c r="G20" s="80">
        <v>4.0200457566183676</v>
      </c>
      <c r="H20" s="56">
        <v>1537</v>
      </c>
      <c r="I20" s="80">
        <v>16.744743436104152</v>
      </c>
      <c r="J20" s="56">
        <v>863</v>
      </c>
      <c r="K20" s="80">
        <v>9.4018956313323887</v>
      </c>
      <c r="L20" s="56">
        <v>1322</v>
      </c>
      <c r="M20" s="80">
        <v>14.402440352979628</v>
      </c>
      <c r="N20" s="56">
        <v>625</v>
      </c>
      <c r="O20" s="80">
        <v>6.8090205904782657</v>
      </c>
      <c r="P20" s="56">
        <v>1440</v>
      </c>
      <c r="Q20" s="80">
        <v>15.687983440461926</v>
      </c>
    </row>
    <row r="21" spans="1:17" x14ac:dyDescent="0.2">
      <c r="A21" s="60" t="s">
        <v>61</v>
      </c>
      <c r="B21" s="56">
        <v>4</v>
      </c>
      <c r="C21" s="57">
        <v>6.2451209992193599E-2</v>
      </c>
      <c r="D21" s="56">
        <v>1472</v>
      </c>
      <c r="E21" s="57">
        <v>22.982045277127245</v>
      </c>
      <c r="F21" s="56">
        <v>467</v>
      </c>
      <c r="G21" s="80">
        <v>7.2911787665886036</v>
      </c>
      <c r="H21" s="56">
        <v>1050</v>
      </c>
      <c r="I21" s="80">
        <v>16.393442622950818</v>
      </c>
      <c r="J21" s="56">
        <v>408</v>
      </c>
      <c r="K21" s="80">
        <v>6.3700234192037479</v>
      </c>
      <c r="L21" s="56">
        <v>2169</v>
      </c>
      <c r="M21" s="80">
        <v>33.864168618266973</v>
      </c>
      <c r="N21" s="56">
        <v>517</v>
      </c>
      <c r="O21" s="80">
        <v>8.0718188914910236</v>
      </c>
      <c r="P21" s="56">
        <v>318</v>
      </c>
      <c r="Q21" s="80">
        <v>4.9648711943793913</v>
      </c>
    </row>
    <row r="22" spans="1:17" x14ac:dyDescent="0.2">
      <c r="A22" s="60" t="s">
        <v>62</v>
      </c>
      <c r="B22" s="56">
        <v>0</v>
      </c>
      <c r="C22" s="57">
        <v>0</v>
      </c>
      <c r="D22" s="56">
        <v>1006</v>
      </c>
      <c r="E22" s="57">
        <v>28.800458058975092</v>
      </c>
      <c r="F22" s="56">
        <v>293</v>
      </c>
      <c r="G22" s="80">
        <v>8.388204981391354</v>
      </c>
      <c r="H22" s="56">
        <v>582</v>
      </c>
      <c r="I22" s="80">
        <v>16.661895219009448</v>
      </c>
      <c r="J22" s="56">
        <v>131</v>
      </c>
      <c r="K22" s="80">
        <v>3.7503578585742914</v>
      </c>
      <c r="L22" s="56">
        <v>703</v>
      </c>
      <c r="M22" s="80">
        <v>20.125966218150587</v>
      </c>
      <c r="N22" s="56">
        <v>557</v>
      </c>
      <c r="O22" s="80">
        <v>15.946178070426567</v>
      </c>
      <c r="P22" s="56">
        <v>221</v>
      </c>
      <c r="Q22" s="80">
        <v>6.3269395934726598</v>
      </c>
    </row>
    <row r="23" spans="1:17" x14ac:dyDescent="0.2">
      <c r="A23" s="60" t="s">
        <v>63</v>
      </c>
      <c r="B23" s="56">
        <v>0</v>
      </c>
      <c r="C23" s="57">
        <v>0</v>
      </c>
      <c r="D23" s="56">
        <v>217</v>
      </c>
      <c r="E23" s="57">
        <v>34.227129337539431</v>
      </c>
      <c r="F23" s="56">
        <v>129</v>
      </c>
      <c r="G23" s="80">
        <v>20.347003154574132</v>
      </c>
      <c r="H23" s="56">
        <v>74</v>
      </c>
      <c r="I23" s="80">
        <v>11.67192429022082</v>
      </c>
      <c r="J23" s="56">
        <v>1</v>
      </c>
      <c r="K23" s="80">
        <v>0.15772870662460567</v>
      </c>
      <c r="L23" s="56">
        <v>148</v>
      </c>
      <c r="M23" s="80">
        <v>23.343848580441641</v>
      </c>
      <c r="N23" s="56">
        <v>45</v>
      </c>
      <c r="O23" s="80">
        <v>7.0977917981072558</v>
      </c>
      <c r="P23" s="56">
        <v>20</v>
      </c>
      <c r="Q23" s="80">
        <v>3.1545741324921135</v>
      </c>
    </row>
    <row r="24" spans="1:17" x14ac:dyDescent="0.2">
      <c r="A24" s="60" t="s">
        <v>64</v>
      </c>
      <c r="B24" s="56">
        <v>1</v>
      </c>
      <c r="C24" s="57">
        <v>4.2354934349851756E-2</v>
      </c>
      <c r="D24" s="56">
        <v>341</v>
      </c>
      <c r="E24" s="57">
        <v>14.443032613299451</v>
      </c>
      <c r="F24" s="56">
        <v>295</v>
      </c>
      <c r="G24" s="80">
        <v>12.494705633206268</v>
      </c>
      <c r="H24" s="56">
        <v>208</v>
      </c>
      <c r="I24" s="80">
        <v>8.8098263447691654</v>
      </c>
      <c r="J24" s="56">
        <v>116</v>
      </c>
      <c r="K24" s="80">
        <v>4.9131723845828041</v>
      </c>
      <c r="L24" s="56">
        <v>943</v>
      </c>
      <c r="M24" s="80">
        <v>39.940703091910208</v>
      </c>
      <c r="N24" s="56">
        <v>188</v>
      </c>
      <c r="O24" s="80">
        <v>7.9627276577721302</v>
      </c>
      <c r="P24" s="56">
        <v>269</v>
      </c>
      <c r="Q24" s="80">
        <v>11.393477340110122</v>
      </c>
    </row>
    <row r="25" spans="1:17" x14ac:dyDescent="0.2">
      <c r="A25" s="60" t="s">
        <v>65</v>
      </c>
      <c r="B25" s="56">
        <v>3</v>
      </c>
      <c r="C25" s="57">
        <v>0.1729106628242075</v>
      </c>
      <c r="D25" s="56">
        <v>684</v>
      </c>
      <c r="E25" s="57">
        <v>39.423631123919307</v>
      </c>
      <c r="F25" s="56">
        <v>127</v>
      </c>
      <c r="G25" s="80">
        <v>7.3198847262247835</v>
      </c>
      <c r="H25" s="56">
        <v>266</v>
      </c>
      <c r="I25" s="80">
        <v>15.331412103746397</v>
      </c>
      <c r="J25" s="56">
        <v>67</v>
      </c>
      <c r="K25" s="80">
        <v>3.8616714697406338</v>
      </c>
      <c r="L25" s="56">
        <v>507</v>
      </c>
      <c r="M25" s="80">
        <v>29.221902017291068</v>
      </c>
      <c r="N25" s="56">
        <v>80</v>
      </c>
      <c r="O25" s="80">
        <v>4.6109510086455332</v>
      </c>
      <c r="P25" s="56">
        <v>1</v>
      </c>
      <c r="Q25" s="80">
        <v>5.7636887608069169E-2</v>
      </c>
    </row>
    <row r="26" spans="1:17" x14ac:dyDescent="0.2">
      <c r="A26" s="60" t="s">
        <v>66</v>
      </c>
      <c r="B26" s="56">
        <v>0</v>
      </c>
      <c r="C26" s="57">
        <v>0</v>
      </c>
      <c r="D26" s="56">
        <v>4026</v>
      </c>
      <c r="E26" s="57">
        <v>9.4796326818931007</v>
      </c>
      <c r="F26" s="56">
        <v>1177</v>
      </c>
      <c r="G26" s="80">
        <v>2.7713680244878738</v>
      </c>
      <c r="H26" s="56">
        <v>7641</v>
      </c>
      <c r="I26" s="80">
        <v>17.99152342830233</v>
      </c>
      <c r="J26" s="56">
        <v>16013</v>
      </c>
      <c r="K26" s="80">
        <v>37.704261831881333</v>
      </c>
      <c r="L26" s="56">
        <v>10962</v>
      </c>
      <c r="M26" s="80">
        <v>25.81116081940193</v>
      </c>
      <c r="N26" s="56">
        <v>1283</v>
      </c>
      <c r="O26" s="80">
        <v>3.0209559689192371</v>
      </c>
      <c r="P26" s="56">
        <v>1368</v>
      </c>
      <c r="Q26" s="80">
        <v>3.2210972451141981</v>
      </c>
    </row>
    <row r="27" spans="1:17" x14ac:dyDescent="0.2">
      <c r="A27" s="60" t="s">
        <v>67</v>
      </c>
      <c r="B27" s="56">
        <v>0</v>
      </c>
      <c r="C27" s="57">
        <v>0</v>
      </c>
      <c r="D27" s="56">
        <v>3241</v>
      </c>
      <c r="E27" s="57">
        <v>41.249840906198294</v>
      </c>
      <c r="F27" s="56">
        <v>621</v>
      </c>
      <c r="G27" s="80">
        <v>7.9037800687285218</v>
      </c>
      <c r="H27" s="56">
        <v>849</v>
      </c>
      <c r="I27" s="80">
        <v>10.805651011836579</v>
      </c>
      <c r="J27" s="56">
        <v>670</v>
      </c>
      <c r="K27" s="80">
        <v>8.5274277714140254</v>
      </c>
      <c r="L27" s="56">
        <v>1604</v>
      </c>
      <c r="M27" s="80">
        <v>20.414916634847906</v>
      </c>
      <c r="N27" s="56">
        <v>372</v>
      </c>
      <c r="O27" s="80">
        <v>4.7346315387552504</v>
      </c>
      <c r="P27" s="56">
        <v>500</v>
      </c>
      <c r="Q27" s="80">
        <v>6.363752068219422</v>
      </c>
    </row>
    <row r="28" spans="1:17" x14ac:dyDescent="0.2">
      <c r="A28" s="60" t="s">
        <v>68</v>
      </c>
      <c r="B28" s="56">
        <v>36</v>
      </c>
      <c r="C28" s="57">
        <v>0.1668752607425949</v>
      </c>
      <c r="D28" s="56">
        <v>3513</v>
      </c>
      <c r="E28" s="57">
        <v>16.284244194131553</v>
      </c>
      <c r="F28" s="56">
        <v>1855</v>
      </c>
      <c r="G28" s="80">
        <v>8.5987113521531544</v>
      </c>
      <c r="H28" s="56">
        <v>2865</v>
      </c>
      <c r="I28" s="80">
        <v>13.280489500764844</v>
      </c>
      <c r="J28" s="56">
        <v>1377</v>
      </c>
      <c r="K28" s="80">
        <v>6.3829787234042552</v>
      </c>
      <c r="L28" s="56">
        <v>6121</v>
      </c>
      <c r="M28" s="80">
        <v>28.373429750150652</v>
      </c>
      <c r="N28" s="56">
        <v>1620</v>
      </c>
      <c r="O28" s="80">
        <v>7.5093867334167719</v>
      </c>
      <c r="P28" s="56">
        <v>4186</v>
      </c>
      <c r="Q28" s="80">
        <v>19.403884485236176</v>
      </c>
    </row>
    <row r="29" spans="1:17" x14ac:dyDescent="0.2">
      <c r="A29" s="60" t="s">
        <v>69</v>
      </c>
      <c r="B29" s="56">
        <v>0</v>
      </c>
      <c r="C29" s="57">
        <v>0</v>
      </c>
      <c r="D29" s="56">
        <v>133</v>
      </c>
      <c r="E29" s="57">
        <v>27.650727650727653</v>
      </c>
      <c r="F29" s="56">
        <v>71</v>
      </c>
      <c r="G29" s="80">
        <v>14.760914760914762</v>
      </c>
      <c r="H29" s="56">
        <v>49</v>
      </c>
      <c r="I29" s="80">
        <v>10.187110187110187</v>
      </c>
      <c r="J29" s="56">
        <v>77</v>
      </c>
      <c r="K29" s="80">
        <v>16.008316008316008</v>
      </c>
      <c r="L29" s="56">
        <v>95</v>
      </c>
      <c r="M29" s="80">
        <v>19.75051975051975</v>
      </c>
      <c r="N29" s="56">
        <v>55</v>
      </c>
      <c r="O29" s="80">
        <v>11.434511434511435</v>
      </c>
      <c r="P29" s="56">
        <v>1</v>
      </c>
      <c r="Q29" s="80">
        <v>0.20790020790020791</v>
      </c>
    </row>
    <row r="30" spans="1:17" x14ac:dyDescent="0.2">
      <c r="A30" s="60" t="s">
        <v>70</v>
      </c>
      <c r="B30" s="56">
        <v>6</v>
      </c>
      <c r="C30" s="57">
        <v>0.11976047904191617</v>
      </c>
      <c r="D30" s="56">
        <v>2257</v>
      </c>
      <c r="E30" s="57">
        <v>45.049900199600799</v>
      </c>
      <c r="F30" s="56">
        <v>69</v>
      </c>
      <c r="G30" s="80">
        <v>1.3772455089820359</v>
      </c>
      <c r="H30" s="56">
        <v>349</v>
      </c>
      <c r="I30" s="80">
        <v>6.9660678642714569</v>
      </c>
      <c r="J30" s="56">
        <v>282</v>
      </c>
      <c r="K30" s="80">
        <v>5.6287425149700603</v>
      </c>
      <c r="L30" s="56">
        <v>769</v>
      </c>
      <c r="M30" s="80">
        <v>15.34930139720559</v>
      </c>
      <c r="N30" s="56">
        <v>1189</v>
      </c>
      <c r="O30" s="80">
        <v>23.732534930139721</v>
      </c>
      <c r="P30" s="56">
        <v>89</v>
      </c>
      <c r="Q30" s="80">
        <v>1.7764471057884232</v>
      </c>
    </row>
    <row r="31" spans="1:17" x14ac:dyDescent="0.2">
      <c r="A31" s="60" t="s">
        <v>71</v>
      </c>
      <c r="B31" s="56">
        <v>6</v>
      </c>
      <c r="C31" s="57">
        <v>4.4464206313917294E-2</v>
      </c>
      <c r="D31" s="56">
        <v>1513</v>
      </c>
      <c r="E31" s="57">
        <v>11.212390692159477</v>
      </c>
      <c r="F31" s="56">
        <v>698</v>
      </c>
      <c r="G31" s="80">
        <v>5.1726693345190453</v>
      </c>
      <c r="H31" s="56">
        <v>1760</v>
      </c>
      <c r="I31" s="80">
        <v>13.042833852082408</v>
      </c>
      <c r="J31" s="56">
        <v>432</v>
      </c>
      <c r="K31" s="80">
        <v>3.2014228546020456</v>
      </c>
      <c r="L31" s="56">
        <v>2318</v>
      </c>
      <c r="M31" s="80">
        <v>17.178005039276716</v>
      </c>
      <c r="N31" s="56">
        <v>6433</v>
      </c>
      <c r="O31" s="80">
        <v>47.67303986957166</v>
      </c>
      <c r="P31" s="56">
        <v>334</v>
      </c>
      <c r="Q31" s="80">
        <v>2.4751741514747296</v>
      </c>
    </row>
    <row r="32" spans="1:17" x14ac:dyDescent="0.2">
      <c r="A32" s="60" t="s">
        <v>72</v>
      </c>
      <c r="B32" s="56">
        <v>4</v>
      </c>
      <c r="C32" s="57">
        <v>3.1036623215394164E-2</v>
      </c>
      <c r="D32" s="56">
        <v>2891</v>
      </c>
      <c r="E32" s="57">
        <v>22.431719428926133</v>
      </c>
      <c r="F32" s="56">
        <v>774</v>
      </c>
      <c r="G32" s="80">
        <v>6.005586592178771</v>
      </c>
      <c r="H32" s="56">
        <v>5197</v>
      </c>
      <c r="I32" s="80">
        <v>40.324332712600871</v>
      </c>
      <c r="J32" s="56">
        <v>332</v>
      </c>
      <c r="K32" s="80">
        <v>2.576039726877716</v>
      </c>
      <c r="L32" s="56">
        <v>2990</v>
      </c>
      <c r="M32" s="80">
        <v>23.199875853507137</v>
      </c>
      <c r="N32" s="56">
        <v>562</v>
      </c>
      <c r="O32" s="80">
        <v>4.3606455617628805</v>
      </c>
      <c r="P32" s="56">
        <v>138</v>
      </c>
      <c r="Q32" s="80">
        <v>1.0707635009310987</v>
      </c>
    </row>
    <row r="33" spans="1:19" x14ac:dyDescent="0.2">
      <c r="A33" s="60" t="s">
        <v>73</v>
      </c>
      <c r="B33" s="56">
        <v>14</v>
      </c>
      <c r="C33" s="57">
        <v>0.12184508268059183</v>
      </c>
      <c r="D33" s="56">
        <v>1535</v>
      </c>
      <c r="E33" s="57">
        <v>13.359442993907747</v>
      </c>
      <c r="F33" s="56">
        <v>256</v>
      </c>
      <c r="G33" s="80">
        <v>2.228024369016536</v>
      </c>
      <c r="H33" s="56">
        <v>3649</v>
      </c>
      <c r="I33" s="80">
        <v>31.758050478677109</v>
      </c>
      <c r="J33" s="56">
        <v>158</v>
      </c>
      <c r="K33" s="80">
        <v>1.3751087902523935</v>
      </c>
      <c r="L33" s="56">
        <v>4941</v>
      </c>
      <c r="M33" s="80">
        <v>43.002610966057439</v>
      </c>
      <c r="N33" s="56">
        <v>506</v>
      </c>
      <c r="O33" s="80">
        <v>4.4038294168842471</v>
      </c>
      <c r="P33" s="56">
        <v>431</v>
      </c>
      <c r="Q33" s="80">
        <v>3.7510879025239334</v>
      </c>
    </row>
    <row r="34" spans="1:19" x14ac:dyDescent="0.2">
      <c r="A34" s="60" t="s">
        <v>74</v>
      </c>
      <c r="B34" s="56">
        <v>0</v>
      </c>
      <c r="C34" s="57">
        <v>0</v>
      </c>
      <c r="D34" s="56">
        <v>2282</v>
      </c>
      <c r="E34" s="57">
        <v>39.162519306675819</v>
      </c>
      <c r="F34" s="56">
        <v>553</v>
      </c>
      <c r="G34" s="80">
        <v>9.4903037583662275</v>
      </c>
      <c r="H34" s="56">
        <v>782</v>
      </c>
      <c r="I34" s="80">
        <v>13.420284880727648</v>
      </c>
      <c r="J34" s="56">
        <v>186</v>
      </c>
      <c r="K34" s="80">
        <v>3.1920370688175734</v>
      </c>
      <c r="L34" s="56">
        <v>1188</v>
      </c>
      <c r="M34" s="80">
        <v>20.387849665350952</v>
      </c>
      <c r="N34" s="56">
        <v>487</v>
      </c>
      <c r="O34" s="80">
        <v>8.3576454436245058</v>
      </c>
      <c r="P34" s="56">
        <v>349</v>
      </c>
      <c r="Q34" s="80">
        <v>5.9893598764372742</v>
      </c>
    </row>
    <row r="35" spans="1:19" x14ac:dyDescent="0.2">
      <c r="A35" s="60" t="s">
        <v>75</v>
      </c>
      <c r="B35" s="56">
        <v>0</v>
      </c>
      <c r="C35" s="57">
        <v>0</v>
      </c>
      <c r="D35" s="56">
        <v>197</v>
      </c>
      <c r="E35" s="57">
        <v>11.117381489841986</v>
      </c>
      <c r="F35" s="56">
        <v>83</v>
      </c>
      <c r="G35" s="80">
        <v>4.683972911963882</v>
      </c>
      <c r="H35" s="56">
        <v>676</v>
      </c>
      <c r="I35" s="80">
        <v>38.1489841986456</v>
      </c>
      <c r="J35" s="56">
        <v>65</v>
      </c>
      <c r="K35" s="80">
        <v>3.668171557562077</v>
      </c>
      <c r="L35" s="56">
        <v>407</v>
      </c>
      <c r="M35" s="80">
        <v>22.968397291196389</v>
      </c>
      <c r="N35" s="56">
        <v>116</v>
      </c>
      <c r="O35" s="80">
        <v>6.5462753950338595</v>
      </c>
      <c r="P35" s="56">
        <v>228</v>
      </c>
      <c r="Q35" s="80">
        <v>12.866817155756207</v>
      </c>
    </row>
    <row r="36" spans="1:19" x14ac:dyDescent="0.2">
      <c r="A36" s="45" t="s">
        <v>76</v>
      </c>
      <c r="B36" s="56">
        <v>0</v>
      </c>
      <c r="C36" s="57">
        <v>0</v>
      </c>
      <c r="D36" s="56">
        <v>45</v>
      </c>
      <c r="E36" s="57">
        <v>9.3945720250521916</v>
      </c>
      <c r="F36" s="56">
        <v>77</v>
      </c>
      <c r="G36" s="57">
        <v>16.075156576200417</v>
      </c>
      <c r="H36" s="56">
        <v>43</v>
      </c>
      <c r="I36" s="57">
        <v>8.977035490605429</v>
      </c>
      <c r="J36" s="56">
        <v>27</v>
      </c>
      <c r="K36" s="57">
        <v>5.6367432150313155</v>
      </c>
      <c r="L36" s="56">
        <v>151</v>
      </c>
      <c r="M36" s="57">
        <v>31.524008350730686</v>
      </c>
      <c r="N36" s="56">
        <v>100</v>
      </c>
      <c r="O36" s="57">
        <v>20.876826722338205</v>
      </c>
      <c r="P36" s="56">
        <v>36</v>
      </c>
      <c r="Q36" s="57">
        <v>7.5156576200417531</v>
      </c>
    </row>
    <row r="37" spans="1:19" x14ac:dyDescent="0.2">
      <c r="A37" s="45" t="s">
        <v>77</v>
      </c>
      <c r="B37" s="56">
        <v>2</v>
      </c>
      <c r="C37" s="57">
        <v>0.11441647597254005</v>
      </c>
      <c r="D37" s="56">
        <v>607</v>
      </c>
      <c r="E37" s="57">
        <v>34.725400457665906</v>
      </c>
      <c r="F37" s="56">
        <v>142</v>
      </c>
      <c r="G37" s="57">
        <v>8.1235697940503435</v>
      </c>
      <c r="H37" s="56">
        <v>203</v>
      </c>
      <c r="I37" s="57">
        <v>11.613272311212814</v>
      </c>
      <c r="J37" s="56">
        <v>109</v>
      </c>
      <c r="K37" s="57">
        <v>6.2356979405034325</v>
      </c>
      <c r="L37" s="56">
        <v>407</v>
      </c>
      <c r="M37" s="57">
        <v>23.283752860411898</v>
      </c>
      <c r="N37" s="56">
        <v>171</v>
      </c>
      <c r="O37" s="57">
        <v>9.7826086956521738</v>
      </c>
      <c r="P37" s="56">
        <v>107</v>
      </c>
      <c r="Q37" s="57">
        <v>6.1212814645308917</v>
      </c>
    </row>
    <row r="38" spans="1:19" x14ac:dyDescent="0.2">
      <c r="A38" s="45" t="s">
        <v>78</v>
      </c>
      <c r="B38" s="56">
        <v>7</v>
      </c>
      <c r="C38" s="57">
        <v>4.6561128109618197E-2</v>
      </c>
      <c r="D38" s="56">
        <v>2330</v>
      </c>
      <c r="E38" s="57">
        <v>15.498204070772914</v>
      </c>
      <c r="F38" s="56">
        <v>1617</v>
      </c>
      <c r="G38" s="57">
        <v>10.755620593321803</v>
      </c>
      <c r="H38" s="56">
        <v>2585</v>
      </c>
      <c r="I38" s="57">
        <v>17.194359451909005</v>
      </c>
      <c r="J38" s="56">
        <v>1566</v>
      </c>
      <c r="K38" s="57">
        <v>10.416389517094586</v>
      </c>
      <c r="L38" s="56">
        <v>4475</v>
      </c>
      <c r="M38" s="57">
        <v>29.765864041505917</v>
      </c>
      <c r="N38" s="56">
        <v>1517</v>
      </c>
      <c r="O38" s="57">
        <v>10.090461620327257</v>
      </c>
      <c r="P38" s="56">
        <v>937</v>
      </c>
      <c r="Q38" s="57">
        <v>6.2325395769588932</v>
      </c>
    </row>
    <row r="39" spans="1:19" x14ac:dyDescent="0.2">
      <c r="A39" s="61" t="s">
        <v>35</v>
      </c>
      <c r="B39" s="62">
        <v>151</v>
      </c>
      <c r="C39" s="63">
        <v>5.8871690904128818E-2</v>
      </c>
      <c r="D39" s="62">
        <v>49209</v>
      </c>
      <c r="E39" s="63">
        <v>19.185543296034933</v>
      </c>
      <c r="F39" s="62">
        <v>17625</v>
      </c>
      <c r="G39" s="63">
        <v>6.8716129283792737</v>
      </c>
      <c r="H39" s="62">
        <v>57394</v>
      </c>
      <c r="I39" s="63">
        <v>22.376700846036883</v>
      </c>
      <c r="J39" s="62">
        <v>26372</v>
      </c>
      <c r="K39" s="63">
        <v>10.281882334593941</v>
      </c>
      <c r="L39" s="62">
        <v>67212</v>
      </c>
      <c r="M39" s="63">
        <v>26.204530391048387</v>
      </c>
      <c r="N39" s="62">
        <v>22951</v>
      </c>
      <c r="O39" s="63">
        <v>8.9481071386798696</v>
      </c>
      <c r="P39" s="62">
        <v>15576</v>
      </c>
      <c r="Q39" s="63">
        <v>6.0727513743225856</v>
      </c>
      <c r="S39" s="82"/>
    </row>
    <row r="40" spans="1:19" ht="13.5" x14ac:dyDescent="0.25">
      <c r="A40" s="59" t="s">
        <v>377</v>
      </c>
      <c r="B40" s="56">
        <v>464</v>
      </c>
      <c r="C40" s="83">
        <v>3.2618812618981335E-2</v>
      </c>
      <c r="D40" s="56">
        <v>146446</v>
      </c>
      <c r="E40" s="83">
        <v>10.295031536205476</v>
      </c>
      <c r="F40" s="56">
        <v>58317</v>
      </c>
      <c r="G40" s="83">
        <v>4.0996364127179632</v>
      </c>
      <c r="H40" s="56">
        <v>478533</v>
      </c>
      <c r="I40" s="83">
        <v>33.640470385773696</v>
      </c>
      <c r="J40" s="56">
        <v>76287</v>
      </c>
      <c r="K40" s="83">
        <v>5.3629124100522185</v>
      </c>
      <c r="L40" s="56">
        <v>329265</v>
      </c>
      <c r="M40" s="83">
        <v>23.147054605579502</v>
      </c>
      <c r="N40" s="56">
        <v>185258</v>
      </c>
      <c r="O40" s="83">
        <v>13.023482733119064</v>
      </c>
      <c r="P40" s="56">
        <v>147922</v>
      </c>
      <c r="Q40" s="83">
        <v>10.398793103933098</v>
      </c>
    </row>
    <row r="41" spans="1:19" x14ac:dyDescent="0.2">
      <c r="A41" s="60" t="s">
        <v>309</v>
      </c>
      <c r="B41" s="56">
        <v>1107</v>
      </c>
      <c r="C41" s="57">
        <v>5.9874409774619095E-2</v>
      </c>
      <c r="D41" s="56">
        <v>257891</v>
      </c>
      <c r="E41" s="57">
        <v>13.94857399384489</v>
      </c>
      <c r="F41" s="56">
        <v>83093</v>
      </c>
      <c r="G41" s="57">
        <v>4.4942586552867425</v>
      </c>
      <c r="H41" s="56">
        <v>554749</v>
      </c>
      <c r="I41" s="57">
        <v>30.004759664010987</v>
      </c>
      <c r="J41" s="56">
        <v>93639</v>
      </c>
      <c r="K41" s="57">
        <v>5.0646611173311271</v>
      </c>
      <c r="L41" s="56">
        <v>435684</v>
      </c>
      <c r="M41" s="57">
        <v>23.564880170049815</v>
      </c>
      <c r="N41" s="56">
        <v>232028</v>
      </c>
      <c r="O41" s="57">
        <v>12.54971955843299</v>
      </c>
      <c r="P41" s="56">
        <v>190679</v>
      </c>
      <c r="Q41" s="57">
        <v>10.313272431268828</v>
      </c>
    </row>
    <row r="42" spans="1:19" ht="13.5" thickBot="1" x14ac:dyDescent="0.25">
      <c r="A42" s="84" t="s">
        <v>36</v>
      </c>
      <c r="B42" s="65">
        <v>9831</v>
      </c>
      <c r="C42" s="66">
        <v>0.36834875894456898</v>
      </c>
      <c r="D42" s="65">
        <v>437091</v>
      </c>
      <c r="E42" s="66">
        <v>16.376963421405819</v>
      </c>
      <c r="F42" s="65">
        <v>136814</v>
      </c>
      <c r="G42" s="66">
        <v>5.1261587942469999</v>
      </c>
      <c r="H42" s="65">
        <v>687135</v>
      </c>
      <c r="I42" s="66">
        <v>25.745633656533045</v>
      </c>
      <c r="J42" s="65">
        <v>129550</v>
      </c>
      <c r="K42" s="66">
        <v>4.8539906134949558</v>
      </c>
      <c r="L42" s="65">
        <v>654044</v>
      </c>
      <c r="M42" s="66">
        <v>24.505777204266266</v>
      </c>
      <c r="N42" s="65">
        <v>343594</v>
      </c>
      <c r="O42" s="66">
        <v>12.873809732560293</v>
      </c>
      <c r="P42" s="65">
        <v>270879</v>
      </c>
      <c r="Q42" s="66">
        <v>10.149317818548052</v>
      </c>
    </row>
    <row r="43" spans="1:19" x14ac:dyDescent="0.2">
      <c r="A43" s="77" t="s">
        <v>379</v>
      </c>
      <c r="P43" s="58"/>
    </row>
    <row r="44" spans="1:19" x14ac:dyDescent="0.2">
      <c r="B44" s="58"/>
      <c r="H44" s="58"/>
    </row>
    <row r="45" spans="1:19" x14ac:dyDescent="0.2">
      <c r="A45" s="60"/>
    </row>
    <row r="46" spans="1:19" x14ac:dyDescent="0.2">
      <c r="A46" s="60"/>
    </row>
    <row r="47" spans="1:19" x14ac:dyDescent="0.2">
      <c r="A47" s="60"/>
    </row>
    <row r="48" spans="1:19" x14ac:dyDescent="0.2">
      <c r="A48" s="60"/>
      <c r="B48" s="58"/>
      <c r="C48" s="58"/>
      <c r="D48" s="58"/>
      <c r="E48" s="58"/>
      <c r="F48" s="58"/>
      <c r="G48" s="58"/>
      <c r="H48" s="58"/>
      <c r="I48" s="58"/>
      <c r="J48" s="58"/>
      <c r="K48" s="58"/>
    </row>
    <row r="49" spans="1:1" x14ac:dyDescent="0.2">
      <c r="A49" s="60"/>
    </row>
    <row r="50" spans="1:1" x14ac:dyDescent="0.2">
      <c r="A50" s="60"/>
    </row>
    <row r="51" spans="1:1" x14ac:dyDescent="0.2">
      <c r="A51" s="60"/>
    </row>
    <row r="52" spans="1:1" x14ac:dyDescent="0.2">
      <c r="A52" s="60"/>
    </row>
    <row r="53" spans="1:1" x14ac:dyDescent="0.2">
      <c r="A53" s="60"/>
    </row>
    <row r="54" spans="1:1" x14ac:dyDescent="0.2">
      <c r="A54" s="60"/>
    </row>
    <row r="55" spans="1:1" x14ac:dyDescent="0.2">
      <c r="A55" s="60"/>
    </row>
    <row r="99" spans="2:2" x14ac:dyDescent="0.2">
      <c r="B99" s="58"/>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H285"/>
  <sheetViews>
    <sheetView zoomScaleNormal="100" workbookViewId="0">
      <selection activeCell="A3" sqref="A3"/>
    </sheetView>
  </sheetViews>
  <sheetFormatPr baseColWidth="10" defaultColWidth="10.83203125" defaultRowHeight="12.75" x14ac:dyDescent="0.2"/>
  <cols>
    <col min="1" max="1" width="27.83203125" customWidth="1"/>
    <col min="18" max="60" width="10.83203125" style="45"/>
  </cols>
  <sheetData>
    <row r="1" spans="1:60" s="45" customFormat="1" x14ac:dyDescent="0.2">
      <c r="A1" s="47" t="s">
        <v>34</v>
      </c>
      <c r="C1" s="47" t="s">
        <v>91</v>
      </c>
      <c r="E1" s="47" t="s">
        <v>47</v>
      </c>
      <c r="Q1" s="58"/>
    </row>
    <row r="2" spans="1:60" s="45" customFormat="1" x14ac:dyDescent="0.2">
      <c r="A2" s="47"/>
    </row>
    <row r="3" spans="1:60" x14ac:dyDescent="0.2">
      <c r="A3" s="23" t="s">
        <v>177</v>
      </c>
      <c r="B3" s="24"/>
      <c r="C3" s="24"/>
      <c r="D3" s="24"/>
      <c r="E3" s="24"/>
      <c r="F3" s="24"/>
      <c r="G3" s="26"/>
      <c r="H3" s="26"/>
      <c r="I3" s="26"/>
      <c r="J3" s="26"/>
      <c r="K3" s="26"/>
      <c r="L3" s="26"/>
      <c r="M3" s="26"/>
      <c r="N3" s="26"/>
      <c r="O3" s="26"/>
      <c r="P3" s="26"/>
      <c r="Q3" s="26"/>
    </row>
    <row r="4" spans="1:60" x14ac:dyDescent="0.2">
      <c r="A4" s="47"/>
      <c r="B4" s="45"/>
      <c r="C4" s="45"/>
      <c r="D4" s="45"/>
      <c r="E4" s="45"/>
      <c r="F4" s="45"/>
      <c r="G4" s="45"/>
      <c r="H4" s="45"/>
      <c r="I4" s="45"/>
      <c r="J4" s="45"/>
      <c r="K4" s="45"/>
      <c r="L4" s="45"/>
      <c r="M4" s="45"/>
      <c r="N4" s="45"/>
      <c r="O4" s="45"/>
      <c r="P4" s="45"/>
      <c r="Q4" s="45"/>
    </row>
    <row r="5" spans="1:60" x14ac:dyDescent="0.2">
      <c r="A5" s="49" t="str">
        <f>Índex!B25</f>
        <v>Taula E6</v>
      </c>
      <c r="B5" s="49" t="str">
        <f>Índex!A8</f>
        <v>2n trimestre 2020</v>
      </c>
      <c r="C5" s="45"/>
      <c r="D5" s="45"/>
      <c r="E5" s="45"/>
      <c r="F5" s="45"/>
      <c r="G5" s="45"/>
      <c r="H5" s="45"/>
      <c r="I5" s="45"/>
      <c r="J5" s="45"/>
      <c r="K5" s="45"/>
      <c r="L5" s="45"/>
      <c r="M5" s="45"/>
      <c r="N5" s="45"/>
      <c r="O5" s="45"/>
      <c r="P5" s="45"/>
      <c r="Q5" s="45"/>
    </row>
    <row r="6" spans="1:60" ht="13.5" thickBot="1" x14ac:dyDescent="0.25">
      <c r="A6" s="87" t="s">
        <v>24</v>
      </c>
      <c r="B6" s="64"/>
      <c r="C6" s="64"/>
      <c r="D6" s="64"/>
      <c r="E6" s="64"/>
      <c r="F6" s="64"/>
      <c r="G6" s="64"/>
      <c r="H6" s="64"/>
      <c r="I6" s="64"/>
      <c r="J6" s="64"/>
      <c r="K6" s="64"/>
      <c r="L6" s="64"/>
      <c r="M6" s="64"/>
      <c r="N6" s="64"/>
      <c r="O6" s="64"/>
      <c r="P6" s="64"/>
      <c r="Q6" s="64"/>
    </row>
    <row r="7" spans="1:60" s="11" customFormat="1" ht="25.5" customHeight="1" x14ac:dyDescent="0.2">
      <c r="A7" s="203"/>
      <c r="B7" s="212" t="s">
        <v>83</v>
      </c>
      <c r="C7" s="212"/>
      <c r="D7" s="212" t="s">
        <v>84</v>
      </c>
      <c r="E7" s="212"/>
      <c r="F7" s="212" t="s">
        <v>85</v>
      </c>
      <c r="G7" s="212"/>
      <c r="H7" s="212" t="s">
        <v>86</v>
      </c>
      <c r="I7" s="212"/>
      <c r="J7" s="212" t="s">
        <v>87</v>
      </c>
      <c r="K7" s="212"/>
      <c r="L7" s="212" t="s">
        <v>88</v>
      </c>
      <c r="M7" s="212"/>
      <c r="N7" s="212" t="s">
        <v>89</v>
      </c>
      <c r="O7" s="212"/>
      <c r="P7" s="212" t="s">
        <v>90</v>
      </c>
      <c r="Q7" s="212"/>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row>
    <row r="8" spans="1:60" x14ac:dyDescent="0.2">
      <c r="A8" s="204"/>
      <c r="B8" s="52" t="s">
        <v>37</v>
      </c>
      <c r="C8" s="52" t="s">
        <v>38</v>
      </c>
      <c r="D8" s="52" t="s">
        <v>37</v>
      </c>
      <c r="E8" s="52" t="s">
        <v>38</v>
      </c>
      <c r="F8" s="52" t="s">
        <v>37</v>
      </c>
      <c r="G8" s="52" t="s">
        <v>38</v>
      </c>
      <c r="H8" s="52" t="s">
        <v>37</v>
      </c>
      <c r="I8" s="52" t="s">
        <v>38</v>
      </c>
      <c r="J8" s="52" t="s">
        <v>37</v>
      </c>
      <c r="K8" s="52" t="s">
        <v>38</v>
      </c>
      <c r="L8" s="52" t="s">
        <v>37</v>
      </c>
      <c r="M8" s="52" t="s">
        <v>38</v>
      </c>
      <c r="N8" s="52" t="s">
        <v>37</v>
      </c>
      <c r="O8" s="52" t="s">
        <v>38</v>
      </c>
      <c r="P8" s="52" t="s">
        <v>37</v>
      </c>
      <c r="Q8" s="52" t="s">
        <v>38</v>
      </c>
    </row>
    <row r="9" spans="1:60" x14ac:dyDescent="0.2">
      <c r="A9" s="45" t="s">
        <v>49</v>
      </c>
      <c r="B9" s="56">
        <v>7</v>
      </c>
      <c r="C9" s="57">
        <v>1.1164274322169059</v>
      </c>
      <c r="D9" s="56">
        <v>36</v>
      </c>
      <c r="E9" s="57">
        <v>5.741626794258373</v>
      </c>
      <c r="F9" s="56">
        <v>103</v>
      </c>
      <c r="G9" s="57">
        <v>16.427432216905903</v>
      </c>
      <c r="H9" s="56">
        <v>153</v>
      </c>
      <c r="I9" s="57">
        <v>24.401913875598087</v>
      </c>
      <c r="J9" s="56">
        <v>97</v>
      </c>
      <c r="K9" s="57">
        <v>15.47049441786284</v>
      </c>
      <c r="L9" s="56">
        <v>188</v>
      </c>
      <c r="M9" s="57">
        <v>29.984051036682612</v>
      </c>
      <c r="N9" s="56">
        <v>20</v>
      </c>
      <c r="O9" s="57">
        <v>3.1897926634768736</v>
      </c>
      <c r="P9" s="56">
        <v>23</v>
      </c>
      <c r="Q9" s="57">
        <v>3.6682615629984054</v>
      </c>
    </row>
    <row r="10" spans="1:60" x14ac:dyDescent="0.2">
      <c r="A10" s="45" t="s">
        <v>50</v>
      </c>
      <c r="B10" s="56">
        <v>14</v>
      </c>
      <c r="C10" s="57">
        <v>2</v>
      </c>
      <c r="D10" s="56">
        <v>49</v>
      </c>
      <c r="E10" s="57">
        <v>7.0000000000000009</v>
      </c>
      <c r="F10" s="56">
        <v>83</v>
      </c>
      <c r="G10" s="57">
        <v>11.857142857142858</v>
      </c>
      <c r="H10" s="56">
        <v>210</v>
      </c>
      <c r="I10" s="57">
        <v>30</v>
      </c>
      <c r="J10" s="56">
        <v>63</v>
      </c>
      <c r="K10" s="57">
        <v>9</v>
      </c>
      <c r="L10" s="56">
        <v>223</v>
      </c>
      <c r="M10" s="57">
        <v>31.857142857142858</v>
      </c>
      <c r="N10" s="56">
        <v>18</v>
      </c>
      <c r="O10" s="57">
        <v>2.5714285714285712</v>
      </c>
      <c r="P10" s="56">
        <v>40</v>
      </c>
      <c r="Q10" s="57">
        <v>5.7142857142857144</v>
      </c>
    </row>
    <row r="11" spans="1:60" x14ac:dyDescent="0.2">
      <c r="A11" s="45" t="s">
        <v>51</v>
      </c>
      <c r="B11" s="56">
        <v>7</v>
      </c>
      <c r="C11" s="57">
        <v>0.13222516055912353</v>
      </c>
      <c r="D11" s="56">
        <v>285</v>
      </c>
      <c r="E11" s="57">
        <v>5.3834529656214585</v>
      </c>
      <c r="F11" s="56">
        <v>654</v>
      </c>
      <c r="G11" s="57">
        <v>12.353607857952399</v>
      </c>
      <c r="H11" s="56">
        <v>1776</v>
      </c>
      <c r="I11" s="57">
        <v>33.547412164714771</v>
      </c>
      <c r="J11" s="56">
        <v>446</v>
      </c>
      <c r="K11" s="57">
        <v>8.4246316584812995</v>
      </c>
      <c r="L11" s="56">
        <v>1753</v>
      </c>
      <c r="M11" s="57">
        <v>33.112958065734794</v>
      </c>
      <c r="N11" s="56">
        <v>160</v>
      </c>
      <c r="O11" s="57">
        <v>3.0222893842085381</v>
      </c>
      <c r="P11" s="56">
        <v>213</v>
      </c>
      <c r="Q11" s="57">
        <v>4.0234227427276164</v>
      </c>
    </row>
    <row r="12" spans="1:60" x14ac:dyDescent="0.2">
      <c r="A12" s="60" t="s">
        <v>52</v>
      </c>
      <c r="B12" s="56">
        <v>3</v>
      </c>
      <c r="C12" s="80">
        <v>1.8181818181818181</v>
      </c>
      <c r="D12" s="56">
        <v>21</v>
      </c>
      <c r="E12" s="80">
        <v>12.727272727272727</v>
      </c>
      <c r="F12" s="56">
        <v>20</v>
      </c>
      <c r="G12" s="80">
        <v>12.121212121212121</v>
      </c>
      <c r="H12" s="56">
        <v>36</v>
      </c>
      <c r="I12" s="80">
        <v>21.818181818181817</v>
      </c>
      <c r="J12" s="56">
        <v>24</v>
      </c>
      <c r="K12" s="80">
        <v>14.545454545454545</v>
      </c>
      <c r="L12" s="56">
        <v>54</v>
      </c>
      <c r="M12" s="80">
        <v>32.727272727272727</v>
      </c>
      <c r="N12" s="56">
        <v>1</v>
      </c>
      <c r="O12" s="80">
        <v>0.60606060606060608</v>
      </c>
      <c r="P12" s="56">
        <v>6</v>
      </c>
      <c r="Q12" s="80">
        <v>3.6363636363636362</v>
      </c>
    </row>
    <row r="13" spans="1:60" x14ac:dyDescent="0.2">
      <c r="A13" s="60" t="s">
        <v>53</v>
      </c>
      <c r="B13" s="56">
        <v>0</v>
      </c>
      <c r="C13" s="80">
        <v>0</v>
      </c>
      <c r="D13" s="56">
        <v>70</v>
      </c>
      <c r="E13" s="80">
        <v>8.2742316784869967</v>
      </c>
      <c r="F13" s="56">
        <v>115</v>
      </c>
      <c r="G13" s="80">
        <v>13.59338061465721</v>
      </c>
      <c r="H13" s="56">
        <v>251</v>
      </c>
      <c r="I13" s="80">
        <v>29.66903073286052</v>
      </c>
      <c r="J13" s="56">
        <v>99</v>
      </c>
      <c r="K13" s="80">
        <v>11.702127659574469</v>
      </c>
      <c r="L13" s="56">
        <v>247</v>
      </c>
      <c r="M13" s="80">
        <v>29.196217494089833</v>
      </c>
      <c r="N13" s="56">
        <v>24</v>
      </c>
      <c r="O13" s="80">
        <v>2.8368794326241136</v>
      </c>
      <c r="P13" s="56">
        <v>40</v>
      </c>
      <c r="Q13" s="80">
        <v>4.7281323877068555</v>
      </c>
    </row>
    <row r="14" spans="1:60" x14ac:dyDescent="0.2">
      <c r="A14" s="60" t="s">
        <v>54</v>
      </c>
      <c r="B14" s="56">
        <v>4</v>
      </c>
      <c r="C14" s="80">
        <v>0.95238095238095244</v>
      </c>
      <c r="D14" s="56">
        <v>37</v>
      </c>
      <c r="E14" s="80">
        <v>8.8095238095238102</v>
      </c>
      <c r="F14" s="56">
        <v>62</v>
      </c>
      <c r="G14" s="80">
        <v>14.761904761904763</v>
      </c>
      <c r="H14" s="56">
        <v>140</v>
      </c>
      <c r="I14" s="80">
        <v>33.333333333333329</v>
      </c>
      <c r="J14" s="56">
        <v>34</v>
      </c>
      <c r="K14" s="80">
        <v>8.0952380952380949</v>
      </c>
      <c r="L14" s="56">
        <v>115</v>
      </c>
      <c r="M14" s="80">
        <v>27.380952380952383</v>
      </c>
      <c r="N14" s="56">
        <v>15</v>
      </c>
      <c r="O14" s="80">
        <v>3.5714285714285712</v>
      </c>
      <c r="P14" s="56">
        <v>13</v>
      </c>
      <c r="Q14" s="80">
        <v>3.0952380952380953</v>
      </c>
    </row>
    <row r="15" spans="1:60" x14ac:dyDescent="0.2">
      <c r="A15" s="60" t="s">
        <v>55</v>
      </c>
      <c r="B15" s="56">
        <v>9</v>
      </c>
      <c r="C15" s="80">
        <v>0.66815144766146994</v>
      </c>
      <c r="D15" s="56">
        <v>77</v>
      </c>
      <c r="E15" s="80">
        <v>5.7164068299925761</v>
      </c>
      <c r="F15" s="56">
        <v>241</v>
      </c>
      <c r="G15" s="80">
        <v>17.891610987379362</v>
      </c>
      <c r="H15" s="56">
        <v>406</v>
      </c>
      <c r="I15" s="80">
        <v>30.14105419450631</v>
      </c>
      <c r="J15" s="56">
        <v>148</v>
      </c>
      <c r="K15" s="80">
        <v>10.987379361544173</v>
      </c>
      <c r="L15" s="56">
        <v>366</v>
      </c>
      <c r="M15" s="80">
        <v>27.171492204899778</v>
      </c>
      <c r="N15" s="56">
        <v>43</v>
      </c>
      <c r="O15" s="80">
        <v>3.1922791388270229</v>
      </c>
      <c r="P15" s="56">
        <v>57</v>
      </c>
      <c r="Q15" s="80">
        <v>4.231625835189309</v>
      </c>
      <c r="S15" s="79"/>
    </row>
    <row r="16" spans="1:60" x14ac:dyDescent="0.2">
      <c r="A16" s="60" t="s">
        <v>56</v>
      </c>
      <c r="B16" s="56">
        <v>5</v>
      </c>
      <c r="C16" s="80">
        <v>0.1195886151638364</v>
      </c>
      <c r="D16" s="56">
        <v>267</v>
      </c>
      <c r="E16" s="80">
        <v>6.3860320497488647</v>
      </c>
      <c r="F16" s="56">
        <v>609</v>
      </c>
      <c r="G16" s="80">
        <v>14.565893326955273</v>
      </c>
      <c r="H16" s="56">
        <v>1067</v>
      </c>
      <c r="I16" s="80">
        <v>25.520210475962692</v>
      </c>
      <c r="J16" s="56">
        <v>645</v>
      </c>
      <c r="K16" s="80">
        <v>15.426931356134896</v>
      </c>
      <c r="L16" s="56">
        <v>1385</v>
      </c>
      <c r="M16" s="80">
        <v>33.126046400382684</v>
      </c>
      <c r="N16" s="56">
        <v>83</v>
      </c>
      <c r="O16" s="80">
        <v>1.9851710117196844</v>
      </c>
      <c r="P16" s="56">
        <v>120</v>
      </c>
      <c r="Q16" s="80">
        <v>2.870126763932074</v>
      </c>
      <c r="S16" s="79"/>
    </row>
    <row r="17" spans="1:17" x14ac:dyDescent="0.2">
      <c r="A17" s="60" t="s">
        <v>57</v>
      </c>
      <c r="B17" s="56">
        <v>5</v>
      </c>
      <c r="C17" s="80">
        <v>0.39808917197452232</v>
      </c>
      <c r="D17" s="56">
        <v>125</v>
      </c>
      <c r="E17" s="80">
        <v>9.9522292993630579</v>
      </c>
      <c r="F17" s="56">
        <v>159</v>
      </c>
      <c r="G17" s="80">
        <v>12.659235668789808</v>
      </c>
      <c r="H17" s="56">
        <v>334</v>
      </c>
      <c r="I17" s="80">
        <v>26.592356687898089</v>
      </c>
      <c r="J17" s="56">
        <v>151</v>
      </c>
      <c r="K17" s="80">
        <v>12.022292993630574</v>
      </c>
      <c r="L17" s="56">
        <v>407</v>
      </c>
      <c r="M17" s="80">
        <v>32.404458598726116</v>
      </c>
      <c r="N17" s="56">
        <v>35</v>
      </c>
      <c r="O17" s="80">
        <v>2.7866242038216562</v>
      </c>
      <c r="P17" s="56">
        <v>40</v>
      </c>
      <c r="Q17" s="80">
        <v>3.1847133757961785</v>
      </c>
    </row>
    <row r="18" spans="1:17" x14ac:dyDescent="0.2">
      <c r="A18" s="60" t="s">
        <v>58</v>
      </c>
      <c r="B18" s="56">
        <v>7</v>
      </c>
      <c r="C18" s="80">
        <v>0.23079459281239698</v>
      </c>
      <c r="D18" s="56">
        <v>200</v>
      </c>
      <c r="E18" s="80">
        <v>6.5941312232113418</v>
      </c>
      <c r="F18" s="56">
        <v>352</v>
      </c>
      <c r="G18" s="80">
        <v>11.605670952851961</v>
      </c>
      <c r="H18" s="56">
        <v>947</v>
      </c>
      <c r="I18" s="80">
        <v>31.223211341905703</v>
      </c>
      <c r="J18" s="56">
        <v>346</v>
      </c>
      <c r="K18" s="80">
        <v>11.407847016155621</v>
      </c>
      <c r="L18" s="56">
        <v>943</v>
      </c>
      <c r="M18" s="80">
        <v>31.091328717441481</v>
      </c>
      <c r="N18" s="56">
        <v>85</v>
      </c>
      <c r="O18" s="80">
        <v>2.8025057698648204</v>
      </c>
      <c r="P18" s="56">
        <v>153</v>
      </c>
      <c r="Q18" s="80">
        <v>5.0445103857566762</v>
      </c>
    </row>
    <row r="19" spans="1:17" x14ac:dyDescent="0.2">
      <c r="A19" s="60" t="s">
        <v>59</v>
      </c>
      <c r="B19" s="56">
        <v>31</v>
      </c>
      <c r="C19" s="80">
        <v>1.0441226002020882</v>
      </c>
      <c r="D19" s="56">
        <v>167</v>
      </c>
      <c r="E19" s="80">
        <v>5.6247894914112493</v>
      </c>
      <c r="F19" s="56">
        <v>418</v>
      </c>
      <c r="G19" s="80">
        <v>14.078814415628157</v>
      </c>
      <c r="H19" s="56">
        <v>907</v>
      </c>
      <c r="I19" s="80">
        <v>30.549006399461099</v>
      </c>
      <c r="J19" s="56">
        <v>308</v>
      </c>
      <c r="K19" s="80">
        <v>10.373863253620748</v>
      </c>
      <c r="L19" s="56">
        <v>901</v>
      </c>
      <c r="M19" s="80">
        <v>30.346918154260692</v>
      </c>
      <c r="N19" s="56">
        <v>103</v>
      </c>
      <c r="O19" s="80">
        <v>3.4691815426069383</v>
      </c>
      <c r="P19" s="56">
        <v>134</v>
      </c>
      <c r="Q19" s="80">
        <v>4.5133041428090266</v>
      </c>
    </row>
    <row r="20" spans="1:17" x14ac:dyDescent="0.2">
      <c r="A20" s="60" t="s">
        <v>60</v>
      </c>
      <c r="B20" s="56">
        <v>20</v>
      </c>
      <c r="C20" s="80">
        <v>1.7889087656529516</v>
      </c>
      <c r="D20" s="56">
        <v>71</v>
      </c>
      <c r="E20" s="80">
        <v>6.3506261180679786</v>
      </c>
      <c r="F20" s="56">
        <v>150</v>
      </c>
      <c r="G20" s="80">
        <v>13.416815742397137</v>
      </c>
      <c r="H20" s="56">
        <v>282</v>
      </c>
      <c r="I20" s="80">
        <v>25.223613595706617</v>
      </c>
      <c r="J20" s="56">
        <v>127</v>
      </c>
      <c r="K20" s="80">
        <v>11.359570661896242</v>
      </c>
      <c r="L20" s="56">
        <v>394</v>
      </c>
      <c r="M20" s="80">
        <v>35.241502683363144</v>
      </c>
      <c r="N20" s="56">
        <v>27</v>
      </c>
      <c r="O20" s="80">
        <v>2.4150268336314848</v>
      </c>
      <c r="P20" s="56">
        <v>47</v>
      </c>
      <c r="Q20" s="80">
        <v>4.2039355992844367</v>
      </c>
    </row>
    <row r="21" spans="1:17" x14ac:dyDescent="0.2">
      <c r="A21" s="60" t="s">
        <v>61</v>
      </c>
      <c r="B21" s="56">
        <v>13</v>
      </c>
      <c r="C21" s="80">
        <v>0.75757575757575757</v>
      </c>
      <c r="D21" s="56">
        <v>128</v>
      </c>
      <c r="E21" s="80">
        <v>7.4592074592074589</v>
      </c>
      <c r="F21" s="56">
        <v>184</v>
      </c>
      <c r="G21" s="80">
        <v>10.722610722610723</v>
      </c>
      <c r="H21" s="56">
        <v>536</v>
      </c>
      <c r="I21" s="80">
        <v>31.235431235431239</v>
      </c>
      <c r="J21" s="56">
        <v>156</v>
      </c>
      <c r="K21" s="80">
        <v>9.0909090909090917</v>
      </c>
      <c r="L21" s="56">
        <v>578</v>
      </c>
      <c r="M21" s="80">
        <v>33.682983682983682</v>
      </c>
      <c r="N21" s="56">
        <v>52</v>
      </c>
      <c r="O21" s="80">
        <v>3.0303030303030303</v>
      </c>
      <c r="P21" s="56">
        <v>69</v>
      </c>
      <c r="Q21" s="80">
        <v>4.0209790209790208</v>
      </c>
    </row>
    <row r="22" spans="1:17" x14ac:dyDescent="0.2">
      <c r="A22" s="60" t="s">
        <v>62</v>
      </c>
      <c r="B22" s="56">
        <v>11</v>
      </c>
      <c r="C22" s="80">
        <v>0.82893745290128118</v>
      </c>
      <c r="D22" s="56">
        <v>101</v>
      </c>
      <c r="E22" s="80">
        <v>7.6111529766390351</v>
      </c>
      <c r="F22" s="56">
        <v>213</v>
      </c>
      <c r="G22" s="80">
        <v>16.051243406179353</v>
      </c>
      <c r="H22" s="56">
        <v>362</v>
      </c>
      <c r="I22" s="80">
        <v>27.279577995478522</v>
      </c>
      <c r="J22" s="56">
        <v>114</v>
      </c>
      <c r="K22" s="80">
        <v>8.5908063300678226</v>
      </c>
      <c r="L22" s="56">
        <v>440</v>
      </c>
      <c r="M22" s="80">
        <v>33.157498116051244</v>
      </c>
      <c r="N22" s="56">
        <v>33</v>
      </c>
      <c r="O22" s="80">
        <v>2.4868123587038435</v>
      </c>
      <c r="P22" s="56">
        <v>53</v>
      </c>
      <c r="Q22" s="80">
        <v>3.9939713639788996</v>
      </c>
    </row>
    <row r="23" spans="1:17" x14ac:dyDescent="0.2">
      <c r="A23" s="60" t="s">
        <v>63</v>
      </c>
      <c r="B23" s="56">
        <v>9</v>
      </c>
      <c r="C23" s="80">
        <v>3.1578947368421053</v>
      </c>
      <c r="D23" s="56">
        <v>14</v>
      </c>
      <c r="E23" s="80">
        <v>4.9122807017543861</v>
      </c>
      <c r="F23" s="56">
        <v>35</v>
      </c>
      <c r="G23" s="80">
        <v>12.280701754385964</v>
      </c>
      <c r="H23" s="56">
        <v>82</v>
      </c>
      <c r="I23" s="80">
        <v>28.771929824561404</v>
      </c>
      <c r="J23" s="56">
        <v>18</v>
      </c>
      <c r="K23" s="80">
        <v>6.3157894736842106</v>
      </c>
      <c r="L23" s="56">
        <v>96</v>
      </c>
      <c r="M23" s="80">
        <v>33.684210526315788</v>
      </c>
      <c r="N23" s="56">
        <v>9</v>
      </c>
      <c r="O23" s="80">
        <v>3.1578947368421053</v>
      </c>
      <c r="P23" s="56">
        <v>22</v>
      </c>
      <c r="Q23" s="80">
        <v>7.7192982456140351</v>
      </c>
    </row>
    <row r="24" spans="1:17" x14ac:dyDescent="0.2">
      <c r="A24" s="60" t="s">
        <v>64</v>
      </c>
      <c r="B24" s="56">
        <v>3</v>
      </c>
      <c r="C24" s="80">
        <v>0.35756853396901073</v>
      </c>
      <c r="D24" s="56">
        <v>50</v>
      </c>
      <c r="E24" s="80">
        <v>5.9594755661501786</v>
      </c>
      <c r="F24" s="56">
        <v>135</v>
      </c>
      <c r="G24" s="80">
        <v>16.090584028605484</v>
      </c>
      <c r="H24" s="56">
        <v>225</v>
      </c>
      <c r="I24" s="80">
        <v>26.817640047675805</v>
      </c>
      <c r="J24" s="56">
        <v>101</v>
      </c>
      <c r="K24" s="80">
        <v>12.038140643623361</v>
      </c>
      <c r="L24" s="56">
        <v>264</v>
      </c>
      <c r="M24" s="80">
        <v>31.466030989272941</v>
      </c>
      <c r="N24" s="56">
        <v>29</v>
      </c>
      <c r="O24" s="80">
        <v>3.4564958283671037</v>
      </c>
      <c r="P24" s="56">
        <v>32</v>
      </c>
      <c r="Q24" s="80">
        <v>3.8140643623361141</v>
      </c>
    </row>
    <row r="25" spans="1:17" x14ac:dyDescent="0.2">
      <c r="A25" s="60" t="s">
        <v>65</v>
      </c>
      <c r="B25" s="56">
        <v>17</v>
      </c>
      <c r="C25" s="80">
        <v>4.7353760445682447</v>
      </c>
      <c r="D25" s="56">
        <v>36</v>
      </c>
      <c r="E25" s="80">
        <v>10.027855153203342</v>
      </c>
      <c r="F25" s="56">
        <v>58</v>
      </c>
      <c r="G25" s="80">
        <v>16.15598885793872</v>
      </c>
      <c r="H25" s="56">
        <v>103</v>
      </c>
      <c r="I25" s="80">
        <v>28.690807799442897</v>
      </c>
      <c r="J25" s="56">
        <v>32</v>
      </c>
      <c r="K25" s="80">
        <v>8.9136490250696383</v>
      </c>
      <c r="L25" s="56">
        <v>101</v>
      </c>
      <c r="M25" s="80">
        <v>28.133704735376046</v>
      </c>
      <c r="N25" s="56">
        <v>4</v>
      </c>
      <c r="O25" s="80">
        <v>1.1142061281337048</v>
      </c>
      <c r="P25" s="56">
        <v>8</v>
      </c>
      <c r="Q25" s="80">
        <v>2.2284122562674096</v>
      </c>
    </row>
    <row r="26" spans="1:17" x14ac:dyDescent="0.2">
      <c r="A26" s="60" t="s">
        <v>66</v>
      </c>
      <c r="B26" s="56">
        <v>30</v>
      </c>
      <c r="C26" s="80">
        <v>1.0660980810234542</v>
      </c>
      <c r="D26" s="56">
        <v>148</v>
      </c>
      <c r="E26" s="80">
        <v>5.2594171997157071</v>
      </c>
      <c r="F26" s="56">
        <v>344</v>
      </c>
      <c r="G26" s="80">
        <v>12.224591329068941</v>
      </c>
      <c r="H26" s="56">
        <v>693</v>
      </c>
      <c r="I26" s="80">
        <v>24.626865671641792</v>
      </c>
      <c r="J26" s="56">
        <v>380</v>
      </c>
      <c r="K26" s="80">
        <v>13.503909026297087</v>
      </c>
      <c r="L26" s="56">
        <v>1084</v>
      </c>
      <c r="M26" s="80">
        <v>38.521677327647474</v>
      </c>
      <c r="N26" s="56">
        <v>56</v>
      </c>
      <c r="O26" s="80">
        <v>1.9900497512437811</v>
      </c>
      <c r="P26" s="56">
        <v>79</v>
      </c>
      <c r="Q26" s="80">
        <v>2.8073916133617627</v>
      </c>
    </row>
    <row r="27" spans="1:17" x14ac:dyDescent="0.2">
      <c r="A27" s="60" t="s">
        <v>67</v>
      </c>
      <c r="B27" s="56">
        <v>8</v>
      </c>
      <c r="C27" s="80">
        <v>0.61967467079783123</v>
      </c>
      <c r="D27" s="56">
        <v>74</v>
      </c>
      <c r="E27" s="80">
        <v>5.7319907048799381</v>
      </c>
      <c r="F27" s="56">
        <v>186</v>
      </c>
      <c r="G27" s="80">
        <v>14.407436096049576</v>
      </c>
      <c r="H27" s="56">
        <v>302</v>
      </c>
      <c r="I27" s="80">
        <v>23.392718822618125</v>
      </c>
      <c r="J27" s="56">
        <v>191</v>
      </c>
      <c r="K27" s="80">
        <v>14.794732765298219</v>
      </c>
      <c r="L27" s="56">
        <v>466</v>
      </c>
      <c r="M27" s="80">
        <v>36.096049573973666</v>
      </c>
      <c r="N27" s="56">
        <v>27</v>
      </c>
      <c r="O27" s="80">
        <v>2.0914020139426803</v>
      </c>
      <c r="P27" s="56">
        <v>37</v>
      </c>
      <c r="Q27" s="80">
        <v>2.8659953524399691</v>
      </c>
    </row>
    <row r="28" spans="1:17" x14ac:dyDescent="0.2">
      <c r="A28" s="60" t="s">
        <v>68</v>
      </c>
      <c r="B28" s="56">
        <v>32</v>
      </c>
      <c r="C28" s="80">
        <v>0.76573342905001196</v>
      </c>
      <c r="D28" s="56">
        <v>288</v>
      </c>
      <c r="E28" s="80">
        <v>6.8916008614501072</v>
      </c>
      <c r="F28" s="56">
        <v>607</v>
      </c>
      <c r="G28" s="80">
        <v>14.525005982292413</v>
      </c>
      <c r="H28" s="56">
        <v>994</v>
      </c>
      <c r="I28" s="80">
        <v>23.785594639865998</v>
      </c>
      <c r="J28" s="56">
        <v>560</v>
      </c>
      <c r="K28" s="80">
        <v>13.400335008375208</v>
      </c>
      <c r="L28" s="56">
        <v>1461</v>
      </c>
      <c r="M28" s="80">
        <v>34.960516870064609</v>
      </c>
      <c r="N28" s="56">
        <v>107</v>
      </c>
      <c r="O28" s="80">
        <v>2.5604211533859775</v>
      </c>
      <c r="P28" s="56">
        <v>130</v>
      </c>
      <c r="Q28" s="80">
        <v>3.1107920555156738</v>
      </c>
    </row>
    <row r="29" spans="1:17" x14ac:dyDescent="0.2">
      <c r="A29" s="60" t="s">
        <v>69</v>
      </c>
      <c r="B29" s="56">
        <v>22</v>
      </c>
      <c r="C29" s="80">
        <v>6.25</v>
      </c>
      <c r="D29" s="56">
        <v>22</v>
      </c>
      <c r="E29" s="80">
        <v>6.25</v>
      </c>
      <c r="F29" s="56">
        <v>59</v>
      </c>
      <c r="G29" s="80">
        <v>16.761363636363637</v>
      </c>
      <c r="H29" s="56">
        <v>85</v>
      </c>
      <c r="I29" s="80">
        <v>24.147727272727273</v>
      </c>
      <c r="J29" s="56">
        <v>38</v>
      </c>
      <c r="K29" s="80">
        <v>10.795454545454545</v>
      </c>
      <c r="L29" s="56">
        <v>112</v>
      </c>
      <c r="M29" s="80">
        <v>31.818181818181817</v>
      </c>
      <c r="N29" s="56">
        <v>7</v>
      </c>
      <c r="O29" s="80">
        <v>1.9886363636363635</v>
      </c>
      <c r="P29" s="56">
        <v>7</v>
      </c>
      <c r="Q29" s="80">
        <v>1.9886363636363635</v>
      </c>
    </row>
    <row r="30" spans="1:17" x14ac:dyDescent="0.2">
      <c r="A30" s="60" t="s">
        <v>70</v>
      </c>
      <c r="B30" s="56">
        <v>13</v>
      </c>
      <c r="C30" s="80">
        <v>2.3131672597864767</v>
      </c>
      <c r="D30" s="56">
        <v>51</v>
      </c>
      <c r="E30" s="80">
        <v>9.07473309608541</v>
      </c>
      <c r="F30" s="56">
        <v>64</v>
      </c>
      <c r="G30" s="80">
        <v>11.387900355871885</v>
      </c>
      <c r="H30" s="56">
        <v>168</v>
      </c>
      <c r="I30" s="80">
        <v>29.893238434163699</v>
      </c>
      <c r="J30" s="56">
        <v>50</v>
      </c>
      <c r="K30" s="80">
        <v>8.8967971530249113</v>
      </c>
      <c r="L30" s="56">
        <v>179</v>
      </c>
      <c r="M30" s="80">
        <v>31.85053380782918</v>
      </c>
      <c r="N30" s="56">
        <v>17</v>
      </c>
      <c r="O30" s="80">
        <v>3.0249110320284696</v>
      </c>
      <c r="P30" s="56">
        <v>20</v>
      </c>
      <c r="Q30" s="80">
        <v>3.5587188612099649</v>
      </c>
    </row>
    <row r="31" spans="1:17" x14ac:dyDescent="0.2">
      <c r="A31" s="60" t="s">
        <v>71</v>
      </c>
      <c r="B31" s="56">
        <v>17</v>
      </c>
      <c r="C31" s="80">
        <v>0.61795710650672486</v>
      </c>
      <c r="D31" s="56">
        <v>181</v>
      </c>
      <c r="E31" s="80">
        <v>6.5794256633951287</v>
      </c>
      <c r="F31" s="56">
        <v>344</v>
      </c>
      <c r="G31" s="80">
        <v>12.504543802253727</v>
      </c>
      <c r="H31" s="56">
        <v>891</v>
      </c>
      <c r="I31" s="80">
        <v>32.388222464558339</v>
      </c>
      <c r="J31" s="56">
        <v>265</v>
      </c>
      <c r="K31" s="80">
        <v>9.6328607778989461</v>
      </c>
      <c r="L31" s="56">
        <v>865</v>
      </c>
      <c r="M31" s="80">
        <v>31.443111595783353</v>
      </c>
      <c r="N31" s="56">
        <v>67</v>
      </c>
      <c r="O31" s="80">
        <v>2.4354780079970917</v>
      </c>
      <c r="P31" s="56">
        <v>121</v>
      </c>
      <c r="Q31" s="80">
        <v>4.3984005816066887</v>
      </c>
    </row>
    <row r="32" spans="1:17" x14ac:dyDescent="0.2">
      <c r="A32" s="60" t="s">
        <v>72</v>
      </c>
      <c r="B32" s="56">
        <v>8</v>
      </c>
      <c r="C32" s="80">
        <v>0.37576326914044156</v>
      </c>
      <c r="D32" s="56">
        <v>164</v>
      </c>
      <c r="E32" s="80">
        <v>7.7031470173790515</v>
      </c>
      <c r="F32" s="56">
        <v>246</v>
      </c>
      <c r="G32" s="80">
        <v>11.554720526068577</v>
      </c>
      <c r="H32" s="56">
        <v>652</v>
      </c>
      <c r="I32" s="80">
        <v>30.624706434945985</v>
      </c>
      <c r="J32" s="56">
        <v>223</v>
      </c>
      <c r="K32" s="80">
        <v>10.474401127289807</v>
      </c>
      <c r="L32" s="56">
        <v>654</v>
      </c>
      <c r="M32" s="80">
        <v>30.718647252231097</v>
      </c>
      <c r="N32" s="56">
        <v>55</v>
      </c>
      <c r="O32" s="80">
        <v>2.5833724753405356</v>
      </c>
      <c r="P32" s="56">
        <v>127</v>
      </c>
      <c r="Q32" s="80">
        <v>5.9652418976045087</v>
      </c>
    </row>
    <row r="33" spans="1:17" x14ac:dyDescent="0.2">
      <c r="A33" s="60" t="s">
        <v>73</v>
      </c>
      <c r="B33" s="56">
        <v>8</v>
      </c>
      <c r="C33" s="80">
        <v>0.4648460197559558</v>
      </c>
      <c r="D33" s="56">
        <v>131</v>
      </c>
      <c r="E33" s="80">
        <v>7.6118535735037769</v>
      </c>
      <c r="F33" s="56">
        <v>142</v>
      </c>
      <c r="G33" s="80">
        <v>8.2510168506682167</v>
      </c>
      <c r="H33" s="56">
        <v>745</v>
      </c>
      <c r="I33" s="80">
        <v>43.28878558977339</v>
      </c>
      <c r="J33" s="56">
        <v>67</v>
      </c>
      <c r="K33" s="80">
        <v>3.8930854154561301</v>
      </c>
      <c r="L33" s="56">
        <v>477</v>
      </c>
      <c r="M33" s="80">
        <v>27.71644392794887</v>
      </c>
      <c r="N33" s="56">
        <v>67</v>
      </c>
      <c r="O33" s="80">
        <v>3.8930854154561301</v>
      </c>
      <c r="P33" s="56">
        <v>84</v>
      </c>
      <c r="Q33" s="80">
        <v>4.8808832074375363</v>
      </c>
    </row>
    <row r="34" spans="1:17" x14ac:dyDescent="0.2">
      <c r="A34" s="60" t="s">
        <v>74</v>
      </c>
      <c r="B34" s="56">
        <v>12</v>
      </c>
      <c r="C34" s="80">
        <v>0.74028377544725477</v>
      </c>
      <c r="D34" s="56">
        <v>125</v>
      </c>
      <c r="E34" s="80">
        <v>7.711289327575571</v>
      </c>
      <c r="F34" s="56">
        <v>285</v>
      </c>
      <c r="G34" s="80">
        <v>17.581739666872302</v>
      </c>
      <c r="H34" s="56">
        <v>361</v>
      </c>
      <c r="I34" s="80">
        <v>22.270203578038249</v>
      </c>
      <c r="J34" s="56">
        <v>220</v>
      </c>
      <c r="K34" s="80">
        <v>13.571869216533003</v>
      </c>
      <c r="L34" s="56">
        <v>536</v>
      </c>
      <c r="M34" s="80">
        <v>33.066008636644042</v>
      </c>
      <c r="N34" s="56">
        <v>33</v>
      </c>
      <c r="O34" s="80">
        <v>2.0357803824799507</v>
      </c>
      <c r="P34" s="56">
        <v>49</v>
      </c>
      <c r="Q34" s="80">
        <v>3.0228254164096238</v>
      </c>
    </row>
    <row r="35" spans="1:17" x14ac:dyDescent="0.2">
      <c r="A35" s="60" t="s">
        <v>75</v>
      </c>
      <c r="B35" s="56">
        <v>13</v>
      </c>
      <c r="C35" s="80">
        <v>2.1775544388609713</v>
      </c>
      <c r="D35" s="56">
        <v>52</v>
      </c>
      <c r="E35" s="80">
        <v>8.7102177554438853</v>
      </c>
      <c r="F35" s="56">
        <v>78</v>
      </c>
      <c r="G35" s="80">
        <v>13.06532663316583</v>
      </c>
      <c r="H35" s="56">
        <v>145</v>
      </c>
      <c r="I35" s="80">
        <v>24.288107202680067</v>
      </c>
      <c r="J35" s="56">
        <v>102</v>
      </c>
      <c r="K35" s="80">
        <v>17.08542713567839</v>
      </c>
      <c r="L35" s="56">
        <v>159</v>
      </c>
      <c r="M35" s="80">
        <v>26.633165829145728</v>
      </c>
      <c r="N35" s="56">
        <v>18</v>
      </c>
      <c r="O35" s="80">
        <v>3.0150753768844218</v>
      </c>
      <c r="P35" s="56">
        <v>30</v>
      </c>
      <c r="Q35" s="80">
        <v>5.025125628140704</v>
      </c>
    </row>
    <row r="36" spans="1:17" x14ac:dyDescent="0.2">
      <c r="A36" s="60" t="s">
        <v>76</v>
      </c>
      <c r="B36" s="56">
        <v>9</v>
      </c>
      <c r="C36" s="80">
        <v>1.7045454545454544</v>
      </c>
      <c r="D36" s="56">
        <v>36</v>
      </c>
      <c r="E36" s="80">
        <v>6.8181818181818175</v>
      </c>
      <c r="F36" s="56">
        <v>81</v>
      </c>
      <c r="G36" s="80">
        <v>15.340909090909092</v>
      </c>
      <c r="H36" s="56">
        <v>144</v>
      </c>
      <c r="I36" s="80">
        <v>27.27272727272727</v>
      </c>
      <c r="J36" s="56">
        <v>60</v>
      </c>
      <c r="K36" s="80">
        <v>11.363636363636363</v>
      </c>
      <c r="L36" s="56">
        <v>156</v>
      </c>
      <c r="M36" s="80">
        <v>29.545454545454547</v>
      </c>
      <c r="N36" s="56">
        <v>24</v>
      </c>
      <c r="O36" s="80">
        <v>4.5454545454545459</v>
      </c>
      <c r="P36" s="56">
        <v>18</v>
      </c>
      <c r="Q36" s="80">
        <v>3.4090909090909087</v>
      </c>
    </row>
    <row r="37" spans="1:17" x14ac:dyDescent="0.2">
      <c r="A37" s="60" t="s">
        <v>77</v>
      </c>
      <c r="B37" s="56">
        <v>5</v>
      </c>
      <c r="C37" s="80">
        <v>0.43402777777777779</v>
      </c>
      <c r="D37" s="56">
        <v>89</v>
      </c>
      <c r="E37" s="80">
        <v>7.7256944444444446</v>
      </c>
      <c r="F37" s="56">
        <v>219</v>
      </c>
      <c r="G37" s="80">
        <v>19.010416666666664</v>
      </c>
      <c r="H37" s="56">
        <v>300</v>
      </c>
      <c r="I37" s="80">
        <v>26.041666666666668</v>
      </c>
      <c r="J37" s="56">
        <v>156</v>
      </c>
      <c r="K37" s="80">
        <v>13.541666666666666</v>
      </c>
      <c r="L37" s="56">
        <v>315</v>
      </c>
      <c r="M37" s="80">
        <v>27.34375</v>
      </c>
      <c r="N37" s="56">
        <v>39</v>
      </c>
      <c r="O37" s="80">
        <v>3.3854166666666665</v>
      </c>
      <c r="P37" s="56">
        <v>29</v>
      </c>
      <c r="Q37" s="80">
        <v>2.5173611111111112</v>
      </c>
    </row>
    <row r="38" spans="1:17" x14ac:dyDescent="0.2">
      <c r="A38" s="45" t="s">
        <v>78</v>
      </c>
      <c r="B38" s="56">
        <v>40</v>
      </c>
      <c r="C38" s="57">
        <v>1.0822510822510822</v>
      </c>
      <c r="D38" s="56">
        <v>253</v>
      </c>
      <c r="E38" s="57">
        <v>6.8452380952380958</v>
      </c>
      <c r="F38" s="56">
        <v>598</v>
      </c>
      <c r="G38" s="57">
        <v>16.179653679653679</v>
      </c>
      <c r="H38" s="56">
        <v>848</v>
      </c>
      <c r="I38" s="57">
        <v>22.943722943722943</v>
      </c>
      <c r="J38" s="56">
        <v>565</v>
      </c>
      <c r="K38" s="57">
        <v>15.286796536796537</v>
      </c>
      <c r="L38" s="56">
        <v>1170</v>
      </c>
      <c r="M38" s="57">
        <v>31.655844155844154</v>
      </c>
      <c r="N38" s="56">
        <v>89</v>
      </c>
      <c r="O38" s="57">
        <v>2.4080086580086579</v>
      </c>
      <c r="P38" s="56">
        <v>133</v>
      </c>
      <c r="Q38" s="57">
        <v>3.5984848484848486</v>
      </c>
    </row>
    <row r="39" spans="1:17" x14ac:dyDescent="0.2">
      <c r="A39" s="61" t="s">
        <v>35</v>
      </c>
      <c r="B39" s="62">
        <v>382</v>
      </c>
      <c r="C39" s="63">
        <v>0.76591478696741855</v>
      </c>
      <c r="D39" s="62">
        <v>3348</v>
      </c>
      <c r="E39" s="63">
        <v>6.7127819548872179</v>
      </c>
      <c r="F39" s="62">
        <v>6844</v>
      </c>
      <c r="G39" s="63">
        <v>13.722305764411027</v>
      </c>
      <c r="H39" s="62">
        <v>14145</v>
      </c>
      <c r="I39" s="63">
        <v>28.360902255639097</v>
      </c>
      <c r="J39" s="62">
        <v>5786</v>
      </c>
      <c r="K39" s="63">
        <v>11.601002506265665</v>
      </c>
      <c r="L39" s="62">
        <v>16089</v>
      </c>
      <c r="M39" s="63">
        <v>32.258646616541355</v>
      </c>
      <c r="N39" s="62">
        <v>1347</v>
      </c>
      <c r="O39" s="63">
        <v>2.700751879699248</v>
      </c>
      <c r="P39" s="62">
        <v>1934</v>
      </c>
      <c r="Q39" s="63">
        <v>3.8776942355889723</v>
      </c>
    </row>
    <row r="40" spans="1:17" ht="13.5" x14ac:dyDescent="0.25">
      <c r="A40" s="85" t="s">
        <v>377</v>
      </c>
      <c r="B40" s="56">
        <v>618</v>
      </c>
      <c r="C40" s="83">
        <v>0.27903448649527268</v>
      </c>
      <c r="D40" s="56">
        <v>11975</v>
      </c>
      <c r="E40" s="83">
        <v>5.4068575659884957</v>
      </c>
      <c r="F40" s="56">
        <v>21494</v>
      </c>
      <c r="G40" s="83">
        <v>9.7048013798210206</v>
      </c>
      <c r="H40" s="56">
        <v>80301</v>
      </c>
      <c r="I40" s="83">
        <v>36.256874271936717</v>
      </c>
      <c r="J40" s="56">
        <v>22092</v>
      </c>
      <c r="K40" s="83">
        <v>9.974805624034893</v>
      </c>
      <c r="L40" s="56">
        <v>68531</v>
      </c>
      <c r="M40" s="83">
        <v>30.942576689332572</v>
      </c>
      <c r="N40" s="56">
        <v>6659</v>
      </c>
      <c r="O40" s="83">
        <v>3.0066191675922664</v>
      </c>
      <c r="P40" s="56">
        <v>9808</v>
      </c>
      <c r="Q40" s="83">
        <v>4.4284308147987606</v>
      </c>
    </row>
    <row r="41" spans="1:17" x14ac:dyDescent="0.2">
      <c r="A41" s="60" t="s">
        <v>309</v>
      </c>
      <c r="B41" s="56">
        <v>1992</v>
      </c>
      <c r="C41" s="57">
        <v>0.59940240302589887</v>
      </c>
      <c r="D41" s="56">
        <v>22247</v>
      </c>
      <c r="E41" s="57">
        <v>6.6942295482515926</v>
      </c>
      <c r="F41" s="56">
        <v>37781</v>
      </c>
      <c r="G41" s="57">
        <v>11.368485034498738</v>
      </c>
      <c r="H41" s="56">
        <v>111653</v>
      </c>
      <c r="I41" s="57">
        <v>33.596925956350745</v>
      </c>
      <c r="J41" s="56">
        <v>31048</v>
      </c>
      <c r="K41" s="57">
        <v>9.3424928760783672</v>
      </c>
      <c r="L41" s="56">
        <v>103876</v>
      </c>
      <c r="M41" s="57">
        <v>31.25678916501921</v>
      </c>
      <c r="N41" s="56">
        <v>9794</v>
      </c>
      <c r="O41" s="57">
        <v>2.9470618148773364</v>
      </c>
      <c r="P41" s="56">
        <v>13940</v>
      </c>
      <c r="Q41" s="57">
        <v>4.1946132018981075</v>
      </c>
    </row>
    <row r="42" spans="1:17" ht="13.5" thickBot="1" x14ac:dyDescent="0.25">
      <c r="A42" s="84" t="s">
        <v>36</v>
      </c>
      <c r="B42" s="65">
        <v>22652</v>
      </c>
      <c r="C42" s="66">
        <v>4.160360863368548</v>
      </c>
      <c r="D42" s="65">
        <v>38499</v>
      </c>
      <c r="E42" s="66">
        <v>7.0708870244934534</v>
      </c>
      <c r="F42" s="65">
        <v>68341</v>
      </c>
      <c r="G42" s="66">
        <v>12.551793296992317</v>
      </c>
      <c r="H42" s="65">
        <v>163635</v>
      </c>
      <c r="I42" s="66">
        <v>30.053887068572855</v>
      </c>
      <c r="J42" s="65">
        <v>42641</v>
      </c>
      <c r="K42" s="66">
        <v>7.8316240320898043</v>
      </c>
      <c r="L42" s="65">
        <v>172951</v>
      </c>
      <c r="M42" s="66">
        <v>31.764902511056579</v>
      </c>
      <c r="N42" s="65">
        <v>15085</v>
      </c>
      <c r="O42" s="66">
        <v>2.7705740607414158</v>
      </c>
      <c r="P42" s="65">
        <v>20668</v>
      </c>
      <c r="Q42" s="66">
        <v>3.7959711426850236</v>
      </c>
    </row>
    <row r="43" spans="1:17" x14ac:dyDescent="0.2">
      <c r="A43" s="77" t="s">
        <v>379</v>
      </c>
      <c r="B43" s="72"/>
      <c r="C43" s="72"/>
      <c r="D43" s="72"/>
      <c r="E43" s="72"/>
      <c r="F43" s="72"/>
      <c r="G43" s="72"/>
      <c r="H43" s="72"/>
      <c r="I43" s="72"/>
      <c r="J43" s="72"/>
      <c r="K43" s="72"/>
      <c r="L43" s="72"/>
      <c r="M43" s="72"/>
      <c r="N43" s="72"/>
      <c r="O43" s="72"/>
      <c r="P43" s="72"/>
      <c r="Q43" s="72"/>
    </row>
    <row r="44" spans="1:17" x14ac:dyDescent="0.2">
      <c r="A44" s="45"/>
      <c r="B44" s="58"/>
      <c r="C44" s="58"/>
      <c r="D44" s="58"/>
      <c r="E44" s="58"/>
      <c r="F44" s="58"/>
      <c r="G44" s="58"/>
      <c r="H44" s="58"/>
      <c r="I44" s="58"/>
      <c r="J44" s="45"/>
      <c r="K44" s="45"/>
      <c r="L44" s="45"/>
      <c r="M44" s="45"/>
      <c r="N44" s="45"/>
      <c r="O44" s="45"/>
      <c r="P44" s="45"/>
      <c r="Q44" s="45"/>
    </row>
    <row r="45" spans="1:17" x14ac:dyDescent="0.2">
      <c r="A45" s="45"/>
      <c r="B45" s="45"/>
      <c r="C45" s="45"/>
      <c r="D45" s="45"/>
      <c r="E45" s="45"/>
      <c r="F45" s="45"/>
      <c r="G45" s="45"/>
      <c r="H45" s="45"/>
      <c r="I45" s="45"/>
      <c r="J45" s="45"/>
      <c r="K45" s="45"/>
      <c r="L45" s="45"/>
      <c r="M45" s="45"/>
      <c r="N45" s="45"/>
      <c r="O45" s="45"/>
      <c r="P45" s="45"/>
      <c r="Q45" s="45"/>
    </row>
    <row r="46" spans="1:17" x14ac:dyDescent="0.2">
      <c r="A46" s="45"/>
      <c r="B46" s="45"/>
      <c r="C46" s="45"/>
      <c r="D46" s="45"/>
      <c r="E46" s="45"/>
      <c r="F46" s="45"/>
      <c r="G46" s="45"/>
      <c r="H46" s="45"/>
      <c r="I46" s="45"/>
      <c r="J46" s="45"/>
      <c r="K46" s="45"/>
      <c r="L46" s="45"/>
      <c r="M46" s="45"/>
      <c r="N46" s="45"/>
      <c r="O46" s="45"/>
      <c r="P46" s="45"/>
      <c r="Q46" s="45"/>
    </row>
    <row r="47" spans="1:17" x14ac:dyDescent="0.2">
      <c r="A47" s="45"/>
      <c r="B47" s="45"/>
      <c r="C47" s="45"/>
      <c r="D47" s="45"/>
      <c r="E47" s="45"/>
      <c r="F47" s="45"/>
      <c r="G47" s="45"/>
      <c r="H47" s="45"/>
      <c r="I47" s="45"/>
      <c r="J47" s="45"/>
      <c r="K47" s="45"/>
      <c r="L47" s="45"/>
      <c r="M47" s="45"/>
      <c r="N47" s="45"/>
      <c r="O47" s="45"/>
      <c r="P47" s="45"/>
      <c r="Q47" s="45"/>
    </row>
    <row r="48" spans="1:17" x14ac:dyDescent="0.2">
      <c r="A48" s="45"/>
      <c r="B48" s="45"/>
      <c r="C48" s="45"/>
      <c r="D48" s="45"/>
      <c r="E48" s="45"/>
      <c r="F48" s="45"/>
      <c r="G48" s="45"/>
      <c r="H48" s="45"/>
      <c r="I48" s="45"/>
      <c r="J48" s="45"/>
      <c r="K48" s="45"/>
      <c r="L48" s="45"/>
      <c r="M48" s="45"/>
      <c r="N48" s="45"/>
      <c r="O48" s="45"/>
      <c r="P48" s="45"/>
      <c r="Q48" s="45"/>
    </row>
    <row r="49" spans="1:17" x14ac:dyDescent="0.2">
      <c r="A49" s="45"/>
      <c r="B49" s="45"/>
      <c r="C49" s="45"/>
      <c r="D49" s="45"/>
      <c r="E49" s="45"/>
      <c r="F49" s="45"/>
      <c r="G49" s="45"/>
      <c r="H49" s="45"/>
      <c r="I49" s="45"/>
      <c r="J49" s="45"/>
      <c r="K49" s="45"/>
      <c r="L49" s="45"/>
      <c r="M49" s="45"/>
      <c r="N49" s="45"/>
      <c r="O49" s="45"/>
      <c r="P49" s="45"/>
      <c r="Q49" s="45"/>
    </row>
    <row r="50" spans="1:17" x14ac:dyDescent="0.2">
      <c r="A50" s="45"/>
      <c r="B50" s="45"/>
      <c r="C50" s="45"/>
      <c r="D50" s="45"/>
      <c r="E50" s="45"/>
      <c r="F50" s="45"/>
      <c r="G50" s="45"/>
      <c r="H50" s="45"/>
      <c r="I50" s="45"/>
      <c r="J50" s="45"/>
      <c r="K50" s="45"/>
      <c r="L50" s="45"/>
      <c r="M50" s="45"/>
      <c r="N50" s="45"/>
      <c r="O50" s="45"/>
      <c r="P50" s="45"/>
      <c r="Q50" s="45"/>
    </row>
    <row r="51" spans="1:17" x14ac:dyDescent="0.2">
      <c r="A51" s="45"/>
      <c r="B51" s="45"/>
      <c r="C51" s="45"/>
      <c r="D51" s="45"/>
      <c r="E51" s="45"/>
      <c r="F51" s="45"/>
      <c r="G51" s="45"/>
      <c r="H51" s="45"/>
      <c r="I51" s="45"/>
      <c r="J51" s="45"/>
      <c r="K51" s="45"/>
      <c r="L51" s="45"/>
      <c r="M51" s="45"/>
      <c r="N51" s="45"/>
      <c r="O51" s="45"/>
      <c r="P51" s="45"/>
      <c r="Q51" s="45"/>
    </row>
    <row r="52" spans="1:17" x14ac:dyDescent="0.2">
      <c r="A52" s="45"/>
      <c r="B52" s="45"/>
      <c r="C52" s="45"/>
      <c r="D52" s="45"/>
      <c r="E52" s="45"/>
      <c r="F52" s="45"/>
      <c r="G52" s="45"/>
      <c r="H52" s="45"/>
      <c r="I52" s="45"/>
      <c r="J52" s="45"/>
      <c r="K52" s="45"/>
      <c r="L52" s="45"/>
      <c r="M52" s="45"/>
      <c r="N52" s="45"/>
      <c r="O52" s="45"/>
      <c r="P52" s="45"/>
      <c r="Q52" s="45"/>
    </row>
    <row r="53" spans="1:17" x14ac:dyDescent="0.2">
      <c r="A53" s="45"/>
      <c r="B53" s="45"/>
      <c r="C53" s="45"/>
      <c r="D53" s="45"/>
      <c r="E53" s="45"/>
      <c r="F53" s="45"/>
      <c r="G53" s="45"/>
      <c r="H53" s="45"/>
      <c r="I53" s="45"/>
      <c r="J53" s="45"/>
      <c r="K53" s="45"/>
      <c r="L53" s="45"/>
      <c r="M53" s="45"/>
      <c r="N53" s="45"/>
      <c r="O53" s="45"/>
      <c r="P53" s="45"/>
      <c r="Q53" s="45"/>
    </row>
    <row r="54" spans="1:17" x14ac:dyDescent="0.2">
      <c r="A54" s="45"/>
      <c r="B54" s="45"/>
      <c r="C54" s="45"/>
      <c r="D54" s="45"/>
      <c r="E54" s="45"/>
      <c r="F54" s="45"/>
      <c r="G54" s="45"/>
      <c r="H54" s="45"/>
      <c r="I54" s="45"/>
      <c r="J54" s="45"/>
      <c r="K54" s="45"/>
      <c r="L54" s="45"/>
      <c r="M54" s="45"/>
      <c r="N54" s="45"/>
      <c r="O54" s="45"/>
      <c r="P54" s="45"/>
      <c r="Q54" s="45"/>
    </row>
    <row r="55" spans="1:17" x14ac:dyDescent="0.2">
      <c r="A55" s="45"/>
      <c r="B55" s="45"/>
      <c r="C55" s="45"/>
      <c r="D55" s="45"/>
      <c r="E55" s="45"/>
      <c r="F55" s="45"/>
      <c r="G55" s="45"/>
      <c r="H55" s="45"/>
      <c r="I55" s="45"/>
      <c r="J55" s="45"/>
      <c r="K55" s="45"/>
      <c r="L55" s="45"/>
      <c r="M55" s="45"/>
      <c r="N55" s="45"/>
      <c r="O55" s="45"/>
      <c r="P55" s="45"/>
      <c r="Q55" s="45"/>
    </row>
    <row r="56" spans="1:17" x14ac:dyDescent="0.2">
      <c r="A56" s="45"/>
      <c r="B56" s="45"/>
      <c r="C56" s="45"/>
      <c r="D56" s="45"/>
      <c r="E56" s="45"/>
      <c r="F56" s="45"/>
      <c r="G56" s="45"/>
      <c r="H56" s="45"/>
      <c r="I56" s="45"/>
      <c r="J56" s="45"/>
      <c r="K56" s="45"/>
      <c r="L56" s="45"/>
      <c r="M56" s="45"/>
      <c r="N56" s="45"/>
      <c r="O56" s="45"/>
      <c r="P56" s="45"/>
      <c r="Q56" s="45"/>
    </row>
    <row r="57" spans="1:17" x14ac:dyDescent="0.2">
      <c r="A57" s="45"/>
      <c r="B57" s="45"/>
      <c r="C57" s="45"/>
      <c r="D57" s="45"/>
      <c r="E57" s="45"/>
      <c r="F57" s="45"/>
      <c r="G57" s="45"/>
      <c r="H57" s="45"/>
      <c r="I57" s="45"/>
      <c r="J57" s="45"/>
      <c r="K57" s="45"/>
      <c r="L57" s="45"/>
      <c r="M57" s="45"/>
      <c r="N57" s="45"/>
      <c r="O57" s="45"/>
      <c r="P57" s="45"/>
      <c r="Q57" s="45"/>
    </row>
    <row r="58" spans="1:17" x14ac:dyDescent="0.2">
      <c r="A58" s="45"/>
      <c r="B58" s="45"/>
      <c r="C58" s="45"/>
      <c r="D58" s="45"/>
      <c r="E58" s="45"/>
      <c r="F58" s="45"/>
      <c r="G58" s="45"/>
      <c r="H58" s="45"/>
      <c r="I58" s="45"/>
      <c r="J58" s="45"/>
      <c r="K58" s="45"/>
      <c r="L58" s="45"/>
      <c r="M58" s="45"/>
      <c r="N58" s="45"/>
      <c r="O58" s="45"/>
      <c r="P58" s="45"/>
      <c r="Q58" s="45"/>
    </row>
    <row r="59" spans="1:17" x14ac:dyDescent="0.2">
      <c r="A59" s="45"/>
      <c r="B59" s="45"/>
      <c r="C59" s="45"/>
      <c r="D59" s="45"/>
      <c r="E59" s="45"/>
      <c r="F59" s="45"/>
      <c r="G59" s="45"/>
      <c r="H59" s="45"/>
      <c r="I59" s="45"/>
      <c r="J59" s="45"/>
      <c r="K59" s="45"/>
      <c r="L59" s="45"/>
      <c r="M59" s="45"/>
      <c r="N59" s="45"/>
      <c r="O59" s="45"/>
      <c r="P59" s="45"/>
      <c r="Q59" s="45"/>
    </row>
    <row r="60" spans="1:17" x14ac:dyDescent="0.2">
      <c r="A60" s="45"/>
      <c r="B60" s="45"/>
      <c r="C60" s="45"/>
      <c r="D60" s="45"/>
      <c r="E60" s="45"/>
      <c r="F60" s="45"/>
      <c r="G60" s="45"/>
      <c r="H60" s="45"/>
      <c r="I60" s="45"/>
      <c r="J60" s="45"/>
      <c r="K60" s="45"/>
      <c r="L60" s="45"/>
      <c r="M60" s="45"/>
      <c r="N60" s="45"/>
      <c r="O60" s="45"/>
      <c r="P60" s="45"/>
      <c r="Q60" s="45"/>
    </row>
    <row r="61" spans="1:17" x14ac:dyDescent="0.2">
      <c r="A61" s="45"/>
      <c r="B61" s="45"/>
      <c r="C61" s="45"/>
      <c r="D61" s="45"/>
      <c r="E61" s="45"/>
      <c r="F61" s="45"/>
      <c r="G61" s="45"/>
      <c r="H61" s="45"/>
      <c r="I61" s="45"/>
      <c r="J61" s="45"/>
      <c r="K61" s="45"/>
      <c r="L61" s="45"/>
      <c r="M61" s="45"/>
      <c r="N61" s="45"/>
      <c r="O61" s="45"/>
      <c r="P61" s="45"/>
      <c r="Q61" s="45"/>
    </row>
    <row r="62" spans="1:17" x14ac:dyDescent="0.2">
      <c r="A62" s="45"/>
      <c r="B62" s="45"/>
      <c r="C62" s="45"/>
      <c r="D62" s="45"/>
      <c r="E62" s="45"/>
      <c r="F62" s="45"/>
      <c r="G62" s="45"/>
      <c r="H62" s="45"/>
      <c r="I62" s="45"/>
      <c r="J62" s="45"/>
      <c r="K62" s="45"/>
      <c r="L62" s="45"/>
      <c r="M62" s="45"/>
      <c r="N62" s="45"/>
      <c r="O62" s="45"/>
      <c r="P62" s="45"/>
      <c r="Q62" s="45"/>
    </row>
    <row r="63" spans="1:17" x14ac:dyDescent="0.2">
      <c r="A63" s="45"/>
      <c r="B63" s="45"/>
      <c r="C63" s="45"/>
      <c r="D63" s="45"/>
      <c r="E63" s="45"/>
      <c r="F63" s="45"/>
      <c r="G63" s="45"/>
      <c r="H63" s="45"/>
      <c r="I63" s="45"/>
      <c r="J63" s="45"/>
      <c r="K63" s="45"/>
      <c r="L63" s="45"/>
      <c r="M63" s="45"/>
      <c r="N63" s="45"/>
      <c r="O63" s="45"/>
      <c r="P63" s="45"/>
      <c r="Q63" s="45"/>
    </row>
    <row r="64" spans="1:17" x14ac:dyDescent="0.2">
      <c r="A64" s="45"/>
      <c r="B64" s="45"/>
      <c r="C64" s="45"/>
      <c r="D64" s="45"/>
      <c r="E64" s="45"/>
      <c r="F64" s="45"/>
      <c r="G64" s="45"/>
      <c r="H64" s="45"/>
      <c r="I64" s="45"/>
      <c r="J64" s="45"/>
      <c r="K64" s="45"/>
      <c r="L64" s="45"/>
      <c r="M64" s="45"/>
      <c r="N64" s="45"/>
      <c r="O64" s="45"/>
      <c r="P64" s="45"/>
      <c r="Q64" s="45"/>
    </row>
    <row r="65" spans="1:17" x14ac:dyDescent="0.2">
      <c r="A65" s="45"/>
      <c r="B65" s="45"/>
      <c r="C65" s="45"/>
      <c r="D65" s="45"/>
      <c r="E65" s="45"/>
      <c r="F65" s="45"/>
      <c r="G65" s="45"/>
      <c r="H65" s="45"/>
      <c r="I65" s="45"/>
      <c r="J65" s="45"/>
      <c r="K65" s="45"/>
      <c r="L65" s="45"/>
      <c r="M65" s="45"/>
      <c r="N65" s="45"/>
      <c r="O65" s="45"/>
      <c r="P65" s="45"/>
      <c r="Q65" s="45"/>
    </row>
    <row r="66" spans="1:17" x14ac:dyDescent="0.2">
      <c r="A66" s="45"/>
      <c r="B66" s="45"/>
      <c r="C66" s="45"/>
      <c r="D66" s="45"/>
      <c r="E66" s="45"/>
      <c r="F66" s="45"/>
      <c r="G66" s="45"/>
      <c r="H66" s="45"/>
      <c r="I66" s="45"/>
      <c r="J66" s="45"/>
      <c r="K66" s="45"/>
      <c r="L66" s="45"/>
      <c r="M66" s="45"/>
      <c r="N66" s="45"/>
      <c r="O66" s="45"/>
      <c r="P66" s="45"/>
      <c r="Q66" s="45"/>
    </row>
    <row r="67" spans="1:17" x14ac:dyDescent="0.2">
      <c r="A67" s="45"/>
      <c r="B67" s="45"/>
      <c r="C67" s="45"/>
      <c r="D67" s="45"/>
      <c r="E67" s="45"/>
      <c r="F67" s="45"/>
      <c r="G67" s="45"/>
      <c r="H67" s="45"/>
      <c r="I67" s="45"/>
      <c r="J67" s="45"/>
      <c r="K67" s="45"/>
      <c r="L67" s="45"/>
      <c r="M67" s="45"/>
      <c r="N67" s="45"/>
      <c r="O67" s="45"/>
      <c r="P67" s="45"/>
      <c r="Q67" s="45"/>
    </row>
    <row r="68" spans="1:17" x14ac:dyDescent="0.2">
      <c r="A68" s="45"/>
      <c r="B68" s="45"/>
      <c r="C68" s="45"/>
      <c r="D68" s="45"/>
      <c r="E68" s="45"/>
      <c r="F68" s="45"/>
      <c r="G68" s="45"/>
      <c r="H68" s="45"/>
      <c r="I68" s="45"/>
      <c r="J68" s="45"/>
      <c r="K68" s="45"/>
      <c r="L68" s="45"/>
      <c r="M68" s="45"/>
      <c r="N68" s="45"/>
      <c r="O68" s="45"/>
      <c r="P68" s="45"/>
      <c r="Q68" s="45"/>
    </row>
    <row r="69" spans="1:17" x14ac:dyDescent="0.2">
      <c r="A69" s="45"/>
      <c r="B69" s="45"/>
      <c r="C69" s="45"/>
      <c r="D69" s="45"/>
      <c r="E69" s="45"/>
      <c r="F69" s="45"/>
      <c r="G69" s="45"/>
      <c r="H69" s="45"/>
      <c r="I69" s="45"/>
      <c r="J69" s="45"/>
      <c r="K69" s="45"/>
      <c r="L69" s="45"/>
      <c r="M69" s="45"/>
      <c r="N69" s="45"/>
      <c r="O69" s="45"/>
      <c r="P69" s="45"/>
      <c r="Q69" s="45"/>
    </row>
    <row r="70" spans="1:17" x14ac:dyDescent="0.2">
      <c r="A70" s="45"/>
      <c r="B70" s="45"/>
      <c r="C70" s="45"/>
      <c r="D70" s="45"/>
      <c r="E70" s="45"/>
      <c r="F70" s="45"/>
      <c r="G70" s="45"/>
      <c r="H70" s="45"/>
      <c r="I70" s="45"/>
      <c r="J70" s="45"/>
      <c r="K70" s="45"/>
      <c r="L70" s="45"/>
      <c r="M70" s="45"/>
      <c r="N70" s="45"/>
      <c r="O70" s="45"/>
      <c r="P70" s="45"/>
      <c r="Q70" s="45"/>
    </row>
    <row r="71" spans="1:17" x14ac:dyDescent="0.2">
      <c r="A71" s="45"/>
      <c r="B71" s="45"/>
      <c r="C71" s="45"/>
      <c r="D71" s="45"/>
      <c r="E71" s="45"/>
      <c r="F71" s="45"/>
      <c r="G71" s="45"/>
      <c r="H71" s="45"/>
      <c r="I71" s="45"/>
      <c r="J71" s="45"/>
      <c r="K71" s="45"/>
      <c r="L71" s="45"/>
      <c r="M71" s="45"/>
      <c r="N71" s="45"/>
      <c r="O71" s="45"/>
      <c r="P71" s="45"/>
      <c r="Q71" s="45"/>
    </row>
    <row r="72" spans="1:17" x14ac:dyDescent="0.2">
      <c r="A72" s="45"/>
      <c r="B72" s="45"/>
      <c r="C72" s="45"/>
      <c r="D72" s="45"/>
      <c r="E72" s="45"/>
      <c r="F72" s="45"/>
      <c r="G72" s="45"/>
      <c r="H72" s="45"/>
      <c r="I72" s="45"/>
      <c r="J72" s="45"/>
      <c r="K72" s="45"/>
      <c r="L72" s="45"/>
      <c r="M72" s="45"/>
      <c r="N72" s="45"/>
      <c r="O72" s="45"/>
      <c r="P72" s="45"/>
      <c r="Q72" s="45"/>
    </row>
    <row r="73" spans="1:17" x14ac:dyDescent="0.2">
      <c r="A73" s="45"/>
      <c r="B73" s="45"/>
      <c r="C73" s="45"/>
      <c r="D73" s="45"/>
      <c r="E73" s="45"/>
      <c r="F73" s="45"/>
      <c r="G73" s="45"/>
      <c r="H73" s="45"/>
      <c r="I73" s="45"/>
      <c r="J73" s="45"/>
      <c r="K73" s="45"/>
      <c r="L73" s="45"/>
      <c r="M73" s="45"/>
      <c r="N73" s="45"/>
      <c r="O73" s="45"/>
      <c r="P73" s="45"/>
      <c r="Q73" s="45"/>
    </row>
    <row r="74" spans="1:17" x14ac:dyDescent="0.2">
      <c r="A74" s="45"/>
      <c r="B74" s="45"/>
      <c r="C74" s="45"/>
      <c r="D74" s="45"/>
      <c r="E74" s="45"/>
      <c r="F74" s="45"/>
      <c r="G74" s="45"/>
      <c r="H74" s="45"/>
      <c r="I74" s="45"/>
      <c r="J74" s="45"/>
      <c r="K74" s="45"/>
      <c r="L74" s="45"/>
      <c r="M74" s="45"/>
      <c r="N74" s="45"/>
      <c r="O74" s="45"/>
      <c r="P74" s="45"/>
      <c r="Q74" s="45"/>
    </row>
    <row r="75" spans="1:17" x14ac:dyDescent="0.2">
      <c r="A75" s="45"/>
      <c r="B75" s="45"/>
      <c r="C75" s="45"/>
      <c r="D75" s="45"/>
      <c r="E75" s="45"/>
      <c r="F75" s="45"/>
      <c r="G75" s="45"/>
      <c r="H75" s="45"/>
      <c r="I75" s="45"/>
      <c r="J75" s="45"/>
      <c r="K75" s="45"/>
      <c r="L75" s="45"/>
      <c r="M75" s="45"/>
      <c r="N75" s="45"/>
      <c r="O75" s="45"/>
      <c r="P75" s="45"/>
      <c r="Q75" s="45"/>
    </row>
    <row r="76" spans="1:17" x14ac:dyDescent="0.2">
      <c r="A76" s="45"/>
      <c r="B76" s="45"/>
      <c r="C76" s="45"/>
      <c r="D76" s="45"/>
      <c r="E76" s="45"/>
      <c r="F76" s="45"/>
      <c r="G76" s="45"/>
      <c r="H76" s="45"/>
      <c r="I76" s="45"/>
      <c r="J76" s="45"/>
      <c r="K76" s="45"/>
      <c r="L76" s="45"/>
      <c r="M76" s="45"/>
      <c r="N76" s="45"/>
      <c r="O76" s="45"/>
      <c r="P76" s="45"/>
      <c r="Q76" s="45"/>
    </row>
    <row r="77" spans="1:17" x14ac:dyDescent="0.2">
      <c r="A77" s="45"/>
      <c r="B77" s="45"/>
      <c r="C77" s="45"/>
      <c r="D77" s="45"/>
      <c r="E77" s="45"/>
      <c r="F77" s="45"/>
      <c r="G77" s="45"/>
      <c r="H77" s="45"/>
      <c r="I77" s="45"/>
      <c r="J77" s="45"/>
      <c r="K77" s="45"/>
      <c r="L77" s="45"/>
      <c r="M77" s="45"/>
      <c r="N77" s="45"/>
      <c r="O77" s="45"/>
      <c r="P77" s="45"/>
      <c r="Q77" s="45"/>
    </row>
    <row r="78" spans="1:17" x14ac:dyDescent="0.2">
      <c r="A78" s="45"/>
      <c r="B78" s="45"/>
      <c r="C78" s="45"/>
      <c r="D78" s="45"/>
      <c r="E78" s="45"/>
      <c r="F78" s="45"/>
      <c r="G78" s="45"/>
      <c r="H78" s="45"/>
      <c r="I78" s="45"/>
      <c r="J78" s="45"/>
      <c r="K78" s="45"/>
      <c r="L78" s="45"/>
      <c r="M78" s="45"/>
      <c r="N78" s="45"/>
      <c r="O78" s="45"/>
      <c r="P78" s="45"/>
      <c r="Q78" s="45"/>
    </row>
    <row r="79" spans="1:17" x14ac:dyDescent="0.2">
      <c r="A79" s="45"/>
      <c r="B79" s="45"/>
      <c r="C79" s="45"/>
      <c r="D79" s="45"/>
      <c r="E79" s="45"/>
      <c r="F79" s="45"/>
      <c r="G79" s="45"/>
      <c r="H79" s="45"/>
      <c r="I79" s="45"/>
      <c r="J79" s="45"/>
      <c r="K79" s="45"/>
      <c r="L79" s="45"/>
      <c r="M79" s="45"/>
      <c r="N79" s="45"/>
      <c r="O79" s="45"/>
      <c r="P79" s="45"/>
      <c r="Q79" s="45"/>
    </row>
    <row r="80" spans="1:17" x14ac:dyDescent="0.2">
      <c r="A80" s="45"/>
      <c r="B80" s="45"/>
      <c r="C80" s="45"/>
      <c r="D80" s="45"/>
      <c r="E80" s="45"/>
      <c r="F80" s="45"/>
      <c r="G80" s="45"/>
      <c r="H80" s="45"/>
      <c r="I80" s="45"/>
      <c r="J80" s="45"/>
      <c r="K80" s="45"/>
      <c r="L80" s="45"/>
      <c r="M80" s="45"/>
      <c r="N80" s="45"/>
      <c r="O80" s="45"/>
      <c r="P80" s="45"/>
      <c r="Q80" s="45"/>
    </row>
    <row r="81" spans="1:17" x14ac:dyDescent="0.2">
      <c r="A81" s="45"/>
      <c r="B81" s="45"/>
      <c r="C81" s="45"/>
      <c r="D81" s="45"/>
      <c r="E81" s="45"/>
      <c r="F81" s="45"/>
      <c r="G81" s="45"/>
      <c r="H81" s="45"/>
      <c r="I81" s="45"/>
      <c r="J81" s="45"/>
      <c r="K81" s="45"/>
      <c r="L81" s="45"/>
      <c r="M81" s="45"/>
      <c r="N81" s="45"/>
      <c r="O81" s="45"/>
      <c r="P81" s="45"/>
      <c r="Q81" s="45"/>
    </row>
    <row r="82" spans="1:17" x14ac:dyDescent="0.2">
      <c r="A82" s="45"/>
      <c r="B82" s="45"/>
      <c r="C82" s="45"/>
      <c r="D82" s="45"/>
      <c r="E82" s="45"/>
      <c r="F82" s="45"/>
      <c r="G82" s="45"/>
      <c r="H82" s="45"/>
      <c r="I82" s="45"/>
      <c r="J82" s="45"/>
      <c r="K82" s="45"/>
      <c r="L82" s="45"/>
      <c r="M82" s="45"/>
      <c r="N82" s="45"/>
      <c r="O82" s="45"/>
      <c r="P82" s="45"/>
      <c r="Q82" s="45"/>
    </row>
    <row r="83" spans="1:17" x14ac:dyDescent="0.2">
      <c r="A83" s="45"/>
      <c r="B83" s="45"/>
      <c r="C83" s="45"/>
      <c r="D83" s="45"/>
      <c r="E83" s="45"/>
      <c r="F83" s="45"/>
      <c r="G83" s="45"/>
      <c r="H83" s="45"/>
      <c r="I83" s="45"/>
      <c r="J83" s="45"/>
      <c r="K83" s="45"/>
      <c r="L83" s="45"/>
      <c r="M83" s="45"/>
      <c r="N83" s="45"/>
      <c r="O83" s="45"/>
      <c r="P83" s="45"/>
      <c r="Q83" s="45"/>
    </row>
    <row r="84" spans="1:17" x14ac:dyDescent="0.2">
      <c r="A84" s="45"/>
      <c r="B84" s="45"/>
      <c r="C84" s="45"/>
      <c r="D84" s="45"/>
      <c r="E84" s="45"/>
      <c r="F84" s="45"/>
      <c r="G84" s="45"/>
      <c r="H84" s="45"/>
      <c r="I84" s="45"/>
      <c r="J84" s="45"/>
      <c r="K84" s="45"/>
      <c r="L84" s="45"/>
      <c r="M84" s="45"/>
      <c r="N84" s="45"/>
      <c r="O84" s="45"/>
      <c r="P84" s="45"/>
      <c r="Q84" s="45"/>
    </row>
    <row r="85" spans="1:17" x14ac:dyDescent="0.2">
      <c r="A85" s="45"/>
      <c r="B85" s="45"/>
      <c r="C85" s="45"/>
      <c r="D85" s="45"/>
      <c r="E85" s="45"/>
      <c r="F85" s="45"/>
      <c r="G85" s="45"/>
      <c r="H85" s="45"/>
      <c r="I85" s="45"/>
      <c r="J85" s="45"/>
      <c r="K85" s="45"/>
      <c r="L85" s="45"/>
      <c r="M85" s="45"/>
      <c r="N85" s="45"/>
      <c r="O85" s="45"/>
      <c r="P85" s="45"/>
      <c r="Q85" s="45"/>
    </row>
    <row r="86" spans="1:17" x14ac:dyDescent="0.2">
      <c r="A86" s="45"/>
      <c r="B86" s="45"/>
      <c r="C86" s="45"/>
      <c r="D86" s="45"/>
      <c r="E86" s="45"/>
      <c r="F86" s="45"/>
      <c r="G86" s="45"/>
      <c r="H86" s="45"/>
      <c r="I86" s="45"/>
      <c r="J86" s="45"/>
      <c r="K86" s="45"/>
      <c r="L86" s="45"/>
      <c r="M86" s="45"/>
      <c r="N86" s="45"/>
      <c r="O86" s="45"/>
      <c r="P86" s="45"/>
      <c r="Q86" s="45"/>
    </row>
    <row r="87" spans="1:17" x14ac:dyDescent="0.2">
      <c r="A87" s="45"/>
      <c r="B87" s="45"/>
      <c r="C87" s="45"/>
      <c r="D87" s="45"/>
      <c r="E87" s="45"/>
      <c r="F87" s="45"/>
      <c r="G87" s="45"/>
      <c r="H87" s="45"/>
      <c r="I87" s="45"/>
      <c r="J87" s="45"/>
      <c r="K87" s="45"/>
      <c r="L87" s="45"/>
      <c r="M87" s="45"/>
      <c r="N87" s="45"/>
      <c r="O87" s="45"/>
      <c r="P87" s="45"/>
      <c r="Q87" s="45"/>
    </row>
    <row r="88" spans="1:17" x14ac:dyDescent="0.2">
      <c r="A88" s="45"/>
      <c r="B88" s="45"/>
      <c r="C88" s="45"/>
      <c r="D88" s="45"/>
      <c r="E88" s="45"/>
      <c r="F88" s="45"/>
      <c r="G88" s="45"/>
      <c r="H88" s="45"/>
      <c r="I88" s="45"/>
      <c r="J88" s="45"/>
      <c r="K88" s="45"/>
      <c r="L88" s="45"/>
      <c r="M88" s="45"/>
      <c r="N88" s="45"/>
      <c r="O88" s="45"/>
      <c r="P88" s="45"/>
      <c r="Q88" s="45"/>
    </row>
    <row r="89" spans="1:17" x14ac:dyDescent="0.2">
      <c r="A89" s="45"/>
      <c r="B89" s="45"/>
      <c r="C89" s="45"/>
      <c r="D89" s="45"/>
      <c r="E89" s="45"/>
      <c r="F89" s="45"/>
      <c r="G89" s="45"/>
      <c r="H89" s="45"/>
      <c r="I89" s="45"/>
      <c r="J89" s="45"/>
      <c r="K89" s="45"/>
      <c r="L89" s="45"/>
      <c r="M89" s="45"/>
      <c r="N89" s="45"/>
      <c r="O89" s="45"/>
      <c r="P89" s="45"/>
      <c r="Q89" s="45"/>
    </row>
    <row r="90" spans="1:17" x14ac:dyDescent="0.2">
      <c r="A90" s="45"/>
      <c r="B90" s="45"/>
      <c r="C90" s="45"/>
      <c r="D90" s="45"/>
      <c r="E90" s="45"/>
      <c r="F90" s="45"/>
      <c r="G90" s="45"/>
      <c r="H90" s="45"/>
      <c r="I90" s="45"/>
      <c r="J90" s="45"/>
      <c r="K90" s="45"/>
      <c r="L90" s="45"/>
      <c r="M90" s="45"/>
      <c r="N90" s="45"/>
      <c r="O90" s="45"/>
      <c r="P90" s="45"/>
      <c r="Q90" s="45"/>
    </row>
    <row r="91" spans="1:17" x14ac:dyDescent="0.2">
      <c r="A91" s="45"/>
      <c r="B91" s="45"/>
      <c r="C91" s="45"/>
      <c r="D91" s="45"/>
      <c r="E91" s="45"/>
      <c r="F91" s="45"/>
      <c r="G91" s="45"/>
      <c r="H91" s="45"/>
      <c r="I91" s="45"/>
      <c r="J91" s="45"/>
      <c r="K91" s="45"/>
      <c r="L91" s="45"/>
      <c r="M91" s="45"/>
      <c r="N91" s="45"/>
      <c r="O91" s="45"/>
      <c r="P91" s="45"/>
      <c r="Q91" s="45"/>
    </row>
    <row r="92" spans="1:17" x14ac:dyDescent="0.2">
      <c r="A92" s="45"/>
      <c r="B92" s="45"/>
      <c r="C92" s="45"/>
      <c r="D92" s="45"/>
      <c r="E92" s="45"/>
      <c r="F92" s="45"/>
      <c r="G92" s="45"/>
      <c r="H92" s="45"/>
      <c r="I92" s="45"/>
      <c r="J92" s="45"/>
      <c r="K92" s="45"/>
      <c r="L92" s="45"/>
      <c r="M92" s="45"/>
      <c r="N92" s="45"/>
      <c r="O92" s="45"/>
      <c r="P92" s="45"/>
      <c r="Q92" s="45"/>
    </row>
    <row r="93" spans="1:17" x14ac:dyDescent="0.2">
      <c r="A93" s="45"/>
      <c r="B93" s="45"/>
      <c r="C93" s="45"/>
      <c r="D93" s="45"/>
      <c r="E93" s="45"/>
      <c r="F93" s="45"/>
      <c r="G93" s="45"/>
      <c r="H93" s="45"/>
      <c r="I93" s="45"/>
      <c r="J93" s="45"/>
      <c r="K93" s="45"/>
      <c r="L93" s="45"/>
      <c r="M93" s="45"/>
      <c r="N93" s="45"/>
      <c r="O93" s="45"/>
      <c r="P93" s="45"/>
      <c r="Q93" s="45"/>
    </row>
    <row r="94" spans="1:17" x14ac:dyDescent="0.2">
      <c r="A94" s="45"/>
      <c r="B94" s="45"/>
      <c r="C94" s="45"/>
      <c r="D94" s="45"/>
      <c r="E94" s="45"/>
      <c r="F94" s="45"/>
      <c r="G94" s="45"/>
      <c r="H94" s="45"/>
      <c r="I94" s="45"/>
      <c r="J94" s="45"/>
      <c r="K94" s="45"/>
      <c r="L94" s="45"/>
      <c r="M94" s="45"/>
      <c r="N94" s="45"/>
      <c r="O94" s="45"/>
      <c r="P94" s="45"/>
      <c r="Q94" s="45"/>
    </row>
    <row r="95" spans="1:17" x14ac:dyDescent="0.2">
      <c r="A95" s="45"/>
      <c r="B95" s="45"/>
      <c r="C95" s="45"/>
      <c r="D95" s="45"/>
      <c r="E95" s="45"/>
      <c r="F95" s="45"/>
      <c r="G95" s="45"/>
      <c r="H95" s="45"/>
      <c r="I95" s="45"/>
      <c r="J95" s="45"/>
      <c r="K95" s="45"/>
      <c r="L95" s="45"/>
      <c r="M95" s="45"/>
      <c r="N95" s="45"/>
      <c r="O95" s="45"/>
      <c r="P95" s="45"/>
      <c r="Q95" s="45"/>
    </row>
    <row r="96" spans="1:17" x14ac:dyDescent="0.2">
      <c r="A96" s="45"/>
      <c r="B96" s="45"/>
      <c r="C96" s="45"/>
      <c r="D96" s="45"/>
      <c r="E96" s="45"/>
      <c r="F96" s="45"/>
      <c r="G96" s="45"/>
      <c r="H96" s="45"/>
      <c r="I96" s="45"/>
      <c r="J96" s="45"/>
      <c r="K96" s="45"/>
      <c r="L96" s="45"/>
      <c r="M96" s="45"/>
      <c r="N96" s="45"/>
      <c r="O96" s="45"/>
      <c r="P96" s="45"/>
      <c r="Q96" s="45"/>
    </row>
    <row r="97" spans="1:17" x14ac:dyDescent="0.2">
      <c r="A97" s="45"/>
      <c r="B97" s="45"/>
      <c r="C97" s="45"/>
      <c r="D97" s="45"/>
      <c r="E97" s="45"/>
      <c r="F97" s="45"/>
      <c r="G97" s="45"/>
      <c r="H97" s="45"/>
      <c r="I97" s="45"/>
      <c r="J97" s="45"/>
      <c r="K97" s="45"/>
      <c r="L97" s="45"/>
      <c r="M97" s="45"/>
      <c r="N97" s="45"/>
      <c r="O97" s="45"/>
      <c r="P97" s="45"/>
      <c r="Q97" s="45"/>
    </row>
    <row r="98" spans="1:17" x14ac:dyDescent="0.2">
      <c r="A98" s="45"/>
      <c r="B98" s="45"/>
      <c r="C98" s="45"/>
      <c r="D98" s="45"/>
      <c r="E98" s="45"/>
      <c r="F98" s="45"/>
      <c r="G98" s="45"/>
      <c r="H98" s="45"/>
      <c r="I98" s="45"/>
      <c r="J98" s="45"/>
      <c r="K98" s="45"/>
      <c r="L98" s="45"/>
      <c r="M98" s="45"/>
      <c r="N98" s="45"/>
      <c r="O98" s="45"/>
      <c r="P98" s="45"/>
      <c r="Q98" s="45"/>
    </row>
    <row r="99" spans="1:17" x14ac:dyDescent="0.2">
      <c r="A99" s="45"/>
      <c r="B99" s="45"/>
      <c r="C99" s="45"/>
      <c r="D99" s="45"/>
      <c r="E99" s="45"/>
      <c r="F99" s="45"/>
      <c r="G99" s="45"/>
      <c r="H99" s="45"/>
      <c r="I99" s="45"/>
      <c r="J99" s="45"/>
      <c r="K99" s="45"/>
      <c r="L99" s="45"/>
      <c r="M99" s="45"/>
      <c r="N99" s="45"/>
      <c r="O99" s="45"/>
      <c r="P99" s="45"/>
      <c r="Q99" s="45"/>
    </row>
    <row r="100" spans="1:17" x14ac:dyDescent="0.2">
      <c r="A100" s="45"/>
      <c r="B100" s="45"/>
      <c r="C100" s="45"/>
      <c r="D100" s="45"/>
      <c r="E100" s="45"/>
      <c r="F100" s="45"/>
      <c r="G100" s="45"/>
      <c r="H100" s="45"/>
      <c r="I100" s="45"/>
      <c r="J100" s="45"/>
      <c r="K100" s="45"/>
      <c r="L100" s="45"/>
      <c r="M100" s="45"/>
      <c r="N100" s="45"/>
      <c r="O100" s="45"/>
      <c r="P100" s="45"/>
      <c r="Q100" s="45"/>
    </row>
    <row r="101" spans="1:17" x14ac:dyDescent="0.2">
      <c r="A101" s="45"/>
      <c r="B101" s="45"/>
      <c r="C101" s="45"/>
      <c r="D101" s="45"/>
      <c r="E101" s="45"/>
      <c r="F101" s="45"/>
      <c r="G101" s="45"/>
      <c r="H101" s="45"/>
      <c r="I101" s="45"/>
      <c r="J101" s="45"/>
      <c r="K101" s="45"/>
      <c r="L101" s="45"/>
      <c r="M101" s="45"/>
      <c r="N101" s="45"/>
      <c r="O101" s="45"/>
      <c r="P101" s="45"/>
      <c r="Q101" s="45"/>
    </row>
    <row r="102" spans="1:17" x14ac:dyDescent="0.2">
      <c r="A102" s="45"/>
      <c r="B102" s="45"/>
      <c r="C102" s="45"/>
      <c r="D102" s="45"/>
      <c r="E102" s="45"/>
      <c r="F102" s="45"/>
      <c r="G102" s="45"/>
      <c r="H102" s="45"/>
      <c r="I102" s="45"/>
      <c r="J102" s="45"/>
      <c r="K102" s="45"/>
      <c r="L102" s="45"/>
      <c r="M102" s="45"/>
      <c r="N102" s="45"/>
      <c r="O102" s="45"/>
      <c r="P102" s="45"/>
      <c r="Q102" s="45"/>
    </row>
    <row r="103" spans="1:17" x14ac:dyDescent="0.2">
      <c r="A103" s="45"/>
      <c r="B103" s="45"/>
      <c r="C103" s="45"/>
      <c r="D103" s="45"/>
      <c r="E103" s="45"/>
      <c r="F103" s="45"/>
      <c r="G103" s="45"/>
      <c r="H103" s="45"/>
      <c r="I103" s="45"/>
      <c r="J103" s="45"/>
      <c r="K103" s="45"/>
      <c r="L103" s="45"/>
      <c r="M103" s="45"/>
      <c r="N103" s="45"/>
      <c r="O103" s="45"/>
      <c r="P103" s="45"/>
      <c r="Q103" s="45"/>
    </row>
    <row r="104" spans="1:17" x14ac:dyDescent="0.2">
      <c r="A104" s="45"/>
      <c r="B104" s="45"/>
      <c r="C104" s="45"/>
      <c r="D104" s="45"/>
      <c r="E104" s="45"/>
      <c r="F104" s="45"/>
      <c r="G104" s="45"/>
      <c r="H104" s="45"/>
      <c r="I104" s="45"/>
      <c r="J104" s="45"/>
      <c r="K104" s="45"/>
      <c r="L104" s="45"/>
      <c r="M104" s="45"/>
      <c r="N104" s="45"/>
      <c r="O104" s="45"/>
      <c r="P104" s="45"/>
      <c r="Q104" s="45"/>
    </row>
    <row r="105" spans="1:17" x14ac:dyDescent="0.2">
      <c r="A105" s="45"/>
      <c r="B105" s="45"/>
      <c r="C105" s="45"/>
      <c r="D105" s="45"/>
      <c r="E105" s="45"/>
      <c r="F105" s="45"/>
      <c r="G105" s="45"/>
      <c r="H105" s="45"/>
      <c r="I105" s="45"/>
      <c r="J105" s="45"/>
      <c r="K105" s="45"/>
      <c r="L105" s="45"/>
      <c r="M105" s="45"/>
      <c r="N105" s="45"/>
      <c r="O105" s="45"/>
      <c r="P105" s="45"/>
      <c r="Q105" s="45"/>
    </row>
    <row r="106" spans="1:17" x14ac:dyDescent="0.2">
      <c r="A106" s="45"/>
      <c r="B106" s="45"/>
      <c r="C106" s="45"/>
      <c r="D106" s="45"/>
      <c r="E106" s="45"/>
      <c r="F106" s="45"/>
      <c r="G106" s="45"/>
      <c r="H106" s="45"/>
      <c r="I106" s="45"/>
      <c r="J106" s="45"/>
      <c r="K106" s="45"/>
      <c r="L106" s="45"/>
      <c r="M106" s="45"/>
      <c r="N106" s="45"/>
      <c r="O106" s="45"/>
      <c r="P106" s="45"/>
      <c r="Q106" s="45"/>
    </row>
    <row r="107" spans="1:17" x14ac:dyDescent="0.2">
      <c r="A107" s="45"/>
      <c r="B107" s="45"/>
      <c r="C107" s="45"/>
      <c r="D107" s="45"/>
      <c r="E107" s="45"/>
      <c r="F107" s="45"/>
      <c r="G107" s="45"/>
      <c r="H107" s="45"/>
      <c r="I107" s="45"/>
      <c r="J107" s="45"/>
      <c r="K107" s="45"/>
      <c r="L107" s="45"/>
      <c r="M107" s="45"/>
      <c r="N107" s="45"/>
      <c r="O107" s="45"/>
      <c r="P107" s="45"/>
      <c r="Q107" s="45"/>
    </row>
    <row r="108" spans="1:17" x14ac:dyDescent="0.2">
      <c r="A108" s="45"/>
      <c r="B108" s="45"/>
      <c r="C108" s="45"/>
      <c r="D108" s="45"/>
      <c r="E108" s="45"/>
      <c r="F108" s="45"/>
      <c r="G108" s="45"/>
      <c r="H108" s="45"/>
      <c r="I108" s="45"/>
      <c r="J108" s="45"/>
      <c r="K108" s="45"/>
      <c r="L108" s="45"/>
      <c r="M108" s="45"/>
      <c r="N108" s="45"/>
      <c r="O108" s="45"/>
      <c r="P108" s="45"/>
      <c r="Q108" s="45"/>
    </row>
    <row r="109" spans="1:17" x14ac:dyDescent="0.2">
      <c r="A109" s="45"/>
      <c r="B109" s="45"/>
      <c r="C109" s="45"/>
      <c r="D109" s="45"/>
      <c r="E109" s="45"/>
      <c r="F109" s="45"/>
      <c r="G109" s="45"/>
      <c r="H109" s="45"/>
      <c r="I109" s="45"/>
      <c r="J109" s="45"/>
      <c r="K109" s="45"/>
      <c r="L109" s="45"/>
      <c r="M109" s="45"/>
      <c r="N109" s="45"/>
      <c r="O109" s="45"/>
      <c r="P109" s="45"/>
      <c r="Q109" s="45"/>
    </row>
    <row r="110" spans="1:17" x14ac:dyDescent="0.2">
      <c r="A110" s="45"/>
      <c r="B110" s="45"/>
      <c r="C110" s="45"/>
      <c r="D110" s="45"/>
      <c r="E110" s="45"/>
      <c r="F110" s="45"/>
      <c r="G110" s="45"/>
      <c r="H110" s="45"/>
      <c r="I110" s="45"/>
      <c r="J110" s="45"/>
      <c r="K110" s="45"/>
      <c r="L110" s="45"/>
      <c r="M110" s="45"/>
      <c r="N110" s="45"/>
      <c r="O110" s="45"/>
      <c r="P110" s="45"/>
      <c r="Q110" s="45"/>
    </row>
    <row r="111" spans="1:17" x14ac:dyDescent="0.2">
      <c r="A111" s="45"/>
      <c r="B111" s="45"/>
      <c r="C111" s="45"/>
      <c r="D111" s="45"/>
      <c r="E111" s="45"/>
      <c r="F111" s="45"/>
      <c r="G111" s="45"/>
      <c r="H111" s="45"/>
      <c r="I111" s="45"/>
      <c r="J111" s="45"/>
      <c r="K111" s="45"/>
      <c r="L111" s="45"/>
      <c r="M111" s="45"/>
      <c r="N111" s="45"/>
      <c r="O111" s="45"/>
      <c r="P111" s="45"/>
      <c r="Q111" s="45"/>
    </row>
    <row r="112" spans="1:17" x14ac:dyDescent="0.2">
      <c r="A112" s="45"/>
      <c r="B112" s="45"/>
      <c r="C112" s="45"/>
      <c r="D112" s="45"/>
      <c r="E112" s="45"/>
      <c r="F112" s="45"/>
      <c r="G112" s="45"/>
      <c r="H112" s="45"/>
      <c r="I112" s="45"/>
      <c r="J112" s="45"/>
      <c r="K112" s="45"/>
      <c r="L112" s="45"/>
      <c r="M112" s="45"/>
      <c r="N112" s="45"/>
      <c r="O112" s="45"/>
      <c r="P112" s="45"/>
      <c r="Q112" s="45"/>
    </row>
    <row r="113" spans="1:17" x14ac:dyDescent="0.2">
      <c r="A113" s="45"/>
      <c r="B113" s="45"/>
      <c r="C113" s="45"/>
      <c r="D113" s="45"/>
      <c r="E113" s="45"/>
      <c r="F113" s="45"/>
      <c r="G113" s="45"/>
      <c r="H113" s="45"/>
      <c r="I113" s="45"/>
      <c r="J113" s="45"/>
      <c r="K113" s="45"/>
      <c r="L113" s="45"/>
      <c r="M113" s="45"/>
      <c r="N113" s="45"/>
      <c r="O113" s="45"/>
      <c r="P113" s="45"/>
      <c r="Q113" s="45"/>
    </row>
    <row r="114" spans="1:17" x14ac:dyDescent="0.2">
      <c r="A114" s="45"/>
      <c r="B114" s="45"/>
      <c r="C114" s="45"/>
      <c r="D114" s="45"/>
      <c r="E114" s="45"/>
      <c r="F114" s="45"/>
      <c r="G114" s="45"/>
      <c r="H114" s="45"/>
      <c r="I114" s="45"/>
      <c r="J114" s="45"/>
      <c r="K114" s="45"/>
      <c r="L114" s="45"/>
      <c r="M114" s="45"/>
      <c r="N114" s="45"/>
      <c r="O114" s="45"/>
      <c r="P114" s="45"/>
      <c r="Q114" s="45"/>
    </row>
    <row r="115" spans="1:17" x14ac:dyDescent="0.2">
      <c r="A115" s="45"/>
      <c r="B115" s="45"/>
      <c r="C115" s="45"/>
      <c r="D115" s="45"/>
      <c r="E115" s="45"/>
      <c r="F115" s="45"/>
      <c r="G115" s="45"/>
      <c r="H115" s="45"/>
      <c r="I115" s="45"/>
      <c r="J115" s="45"/>
      <c r="K115" s="45"/>
      <c r="L115" s="45"/>
      <c r="M115" s="45"/>
      <c r="N115" s="45"/>
      <c r="O115" s="45"/>
      <c r="P115" s="45"/>
      <c r="Q115" s="45"/>
    </row>
    <row r="116" spans="1:17" x14ac:dyDescent="0.2">
      <c r="A116" s="45"/>
      <c r="B116" s="45"/>
      <c r="C116" s="45"/>
      <c r="D116" s="45"/>
      <c r="E116" s="45"/>
      <c r="F116" s="45"/>
      <c r="G116" s="45"/>
      <c r="H116" s="45"/>
      <c r="I116" s="45"/>
      <c r="J116" s="45"/>
      <c r="K116" s="45"/>
      <c r="L116" s="45"/>
      <c r="M116" s="45"/>
      <c r="N116" s="45"/>
      <c r="O116" s="45"/>
      <c r="P116" s="45"/>
      <c r="Q116" s="45"/>
    </row>
    <row r="117" spans="1:17" x14ac:dyDescent="0.2">
      <c r="A117" s="45"/>
      <c r="B117" s="45"/>
      <c r="C117" s="45"/>
      <c r="D117" s="45"/>
      <c r="E117" s="45"/>
      <c r="F117" s="45"/>
      <c r="G117" s="45"/>
      <c r="H117" s="45"/>
      <c r="I117" s="45"/>
      <c r="J117" s="45"/>
      <c r="K117" s="45"/>
      <c r="L117" s="45"/>
      <c r="M117" s="45"/>
      <c r="N117" s="45"/>
      <c r="O117" s="45"/>
      <c r="P117" s="45"/>
      <c r="Q117" s="45"/>
    </row>
    <row r="118" spans="1:17" x14ac:dyDescent="0.2">
      <c r="A118" s="45"/>
      <c r="B118" s="45"/>
      <c r="C118" s="45"/>
      <c r="D118" s="45"/>
      <c r="E118" s="45"/>
      <c r="F118" s="45"/>
      <c r="G118" s="45"/>
      <c r="H118" s="45"/>
      <c r="I118" s="45"/>
      <c r="J118" s="45"/>
      <c r="K118" s="45"/>
      <c r="L118" s="45"/>
      <c r="M118" s="45"/>
      <c r="N118" s="45"/>
      <c r="O118" s="45"/>
      <c r="P118" s="45"/>
      <c r="Q118" s="45"/>
    </row>
    <row r="119" spans="1:17" x14ac:dyDescent="0.2">
      <c r="A119" s="45"/>
      <c r="B119" s="45"/>
      <c r="C119" s="45"/>
      <c r="D119" s="45"/>
      <c r="E119" s="45"/>
      <c r="F119" s="45"/>
      <c r="G119" s="45"/>
      <c r="H119" s="45"/>
      <c r="I119" s="45"/>
      <c r="J119" s="45"/>
      <c r="K119" s="45"/>
      <c r="L119" s="45"/>
      <c r="M119" s="45"/>
      <c r="N119" s="45"/>
      <c r="O119" s="45"/>
      <c r="P119" s="45"/>
      <c r="Q119" s="45"/>
    </row>
    <row r="120" spans="1:17" x14ac:dyDescent="0.2">
      <c r="A120" s="45"/>
      <c r="B120" s="45"/>
      <c r="C120" s="45"/>
      <c r="D120" s="45"/>
      <c r="E120" s="45"/>
      <c r="F120" s="45"/>
      <c r="G120" s="45"/>
      <c r="H120" s="45"/>
      <c r="I120" s="45"/>
      <c r="J120" s="45"/>
      <c r="K120" s="45"/>
      <c r="L120" s="45"/>
      <c r="M120" s="45"/>
      <c r="N120" s="45"/>
      <c r="O120" s="45"/>
      <c r="P120" s="45"/>
      <c r="Q120" s="45"/>
    </row>
    <row r="121" spans="1:17" x14ac:dyDescent="0.2">
      <c r="A121" s="45"/>
      <c r="B121" s="45"/>
      <c r="C121" s="45"/>
      <c r="D121" s="45"/>
      <c r="E121" s="45"/>
      <c r="F121" s="45"/>
      <c r="G121" s="45"/>
      <c r="H121" s="45"/>
      <c r="I121" s="45"/>
      <c r="J121" s="45"/>
      <c r="K121" s="45"/>
      <c r="L121" s="45"/>
      <c r="M121" s="45"/>
      <c r="N121" s="45"/>
      <c r="O121" s="45"/>
      <c r="P121" s="45"/>
      <c r="Q121" s="45"/>
    </row>
    <row r="122" spans="1:17" x14ac:dyDescent="0.2">
      <c r="A122" s="45"/>
      <c r="B122" s="45"/>
      <c r="C122" s="45"/>
      <c r="D122" s="45"/>
      <c r="E122" s="45"/>
      <c r="F122" s="45"/>
      <c r="G122" s="45"/>
      <c r="H122" s="45"/>
      <c r="I122" s="45"/>
      <c r="J122" s="45"/>
      <c r="K122" s="45"/>
      <c r="L122" s="45"/>
      <c r="M122" s="45"/>
      <c r="N122" s="45"/>
      <c r="O122" s="45"/>
      <c r="P122" s="45"/>
      <c r="Q122" s="45"/>
    </row>
    <row r="123" spans="1:17" x14ac:dyDescent="0.2">
      <c r="A123" s="45"/>
      <c r="B123" s="45"/>
      <c r="C123" s="45"/>
      <c r="D123" s="45"/>
      <c r="E123" s="45"/>
      <c r="F123" s="45"/>
      <c r="G123" s="45"/>
      <c r="H123" s="45"/>
      <c r="I123" s="45"/>
      <c r="J123" s="45"/>
      <c r="K123" s="45"/>
      <c r="L123" s="45"/>
      <c r="M123" s="45"/>
      <c r="N123" s="45"/>
      <c r="O123" s="45"/>
      <c r="P123" s="45"/>
      <c r="Q123" s="45"/>
    </row>
    <row r="124" spans="1:17" x14ac:dyDescent="0.2">
      <c r="A124" s="45"/>
      <c r="B124" s="45"/>
      <c r="C124" s="45"/>
      <c r="D124" s="45"/>
      <c r="E124" s="45"/>
      <c r="F124" s="45"/>
      <c r="G124" s="45"/>
      <c r="H124" s="45"/>
      <c r="I124" s="45"/>
      <c r="J124" s="45"/>
      <c r="K124" s="45"/>
      <c r="L124" s="45"/>
      <c r="M124" s="45"/>
      <c r="N124" s="45"/>
      <c r="O124" s="45"/>
      <c r="P124" s="45"/>
      <c r="Q124" s="45"/>
    </row>
    <row r="125" spans="1:17" x14ac:dyDescent="0.2">
      <c r="A125" s="45"/>
      <c r="B125" s="45"/>
      <c r="C125" s="45"/>
      <c r="D125" s="45"/>
      <c r="E125" s="45"/>
      <c r="F125" s="45"/>
      <c r="G125" s="45"/>
      <c r="H125" s="45"/>
      <c r="I125" s="45"/>
      <c r="J125" s="45"/>
      <c r="K125" s="45"/>
      <c r="L125" s="45"/>
      <c r="M125" s="45"/>
      <c r="N125" s="45"/>
      <c r="O125" s="45"/>
      <c r="P125" s="45"/>
      <c r="Q125" s="45"/>
    </row>
    <row r="126" spans="1:17" x14ac:dyDescent="0.2">
      <c r="A126" s="45"/>
      <c r="B126" s="45"/>
      <c r="C126" s="45"/>
      <c r="D126" s="45"/>
      <c r="E126" s="45"/>
      <c r="F126" s="45"/>
      <c r="G126" s="45"/>
      <c r="H126" s="45"/>
      <c r="I126" s="45"/>
      <c r="J126" s="45"/>
      <c r="K126" s="45"/>
      <c r="L126" s="45"/>
      <c r="M126" s="45"/>
      <c r="N126" s="45"/>
      <c r="O126" s="45"/>
      <c r="P126" s="45"/>
      <c r="Q126" s="45"/>
    </row>
    <row r="127" spans="1:17" x14ac:dyDescent="0.2">
      <c r="A127" s="45"/>
      <c r="B127" s="45"/>
      <c r="C127" s="45"/>
      <c r="D127" s="45"/>
      <c r="E127" s="45"/>
      <c r="F127" s="45"/>
      <c r="G127" s="45"/>
      <c r="H127" s="45"/>
      <c r="I127" s="45"/>
      <c r="J127" s="45"/>
      <c r="K127" s="45"/>
      <c r="L127" s="45"/>
      <c r="M127" s="45"/>
      <c r="N127" s="45"/>
      <c r="O127" s="45"/>
      <c r="P127" s="45"/>
      <c r="Q127" s="45"/>
    </row>
    <row r="128" spans="1:17" x14ac:dyDescent="0.2">
      <c r="A128" s="45"/>
      <c r="B128" s="45"/>
      <c r="C128" s="45"/>
      <c r="D128" s="45"/>
      <c r="E128" s="45"/>
      <c r="F128" s="45"/>
      <c r="G128" s="45"/>
      <c r="H128" s="45"/>
      <c r="I128" s="45"/>
      <c r="J128" s="45"/>
      <c r="K128" s="45"/>
      <c r="L128" s="45"/>
      <c r="M128" s="45"/>
      <c r="N128" s="45"/>
      <c r="O128" s="45"/>
      <c r="P128" s="45"/>
      <c r="Q128" s="45"/>
    </row>
    <row r="129" spans="1:17" x14ac:dyDescent="0.2">
      <c r="A129" s="45"/>
      <c r="B129" s="45"/>
      <c r="C129" s="45"/>
      <c r="D129" s="45"/>
      <c r="E129" s="45"/>
      <c r="F129" s="45"/>
      <c r="G129" s="45"/>
      <c r="H129" s="45"/>
      <c r="I129" s="45"/>
      <c r="J129" s="45"/>
      <c r="K129" s="45"/>
      <c r="L129" s="45"/>
      <c r="M129" s="45"/>
      <c r="N129" s="45"/>
      <c r="O129" s="45"/>
      <c r="P129" s="45"/>
      <c r="Q129" s="45"/>
    </row>
    <row r="130" spans="1:17" x14ac:dyDescent="0.2">
      <c r="A130" s="45"/>
      <c r="B130" s="45"/>
      <c r="C130" s="45"/>
      <c r="D130" s="45"/>
      <c r="E130" s="45"/>
      <c r="F130" s="45"/>
      <c r="G130" s="45"/>
      <c r="H130" s="45"/>
      <c r="I130" s="45"/>
      <c r="J130" s="45"/>
      <c r="K130" s="45"/>
      <c r="L130" s="45"/>
      <c r="M130" s="45"/>
      <c r="N130" s="45"/>
      <c r="O130" s="45"/>
      <c r="P130" s="45"/>
      <c r="Q130" s="45"/>
    </row>
    <row r="131" spans="1:17" x14ac:dyDescent="0.2">
      <c r="A131" s="45"/>
      <c r="B131" s="45"/>
      <c r="C131" s="45"/>
      <c r="D131" s="45"/>
      <c r="E131" s="45"/>
      <c r="F131" s="45"/>
      <c r="G131" s="45"/>
      <c r="H131" s="45"/>
      <c r="I131" s="45"/>
      <c r="J131" s="45"/>
      <c r="K131" s="45"/>
      <c r="L131" s="45"/>
      <c r="M131" s="45"/>
      <c r="N131" s="45"/>
      <c r="O131" s="45"/>
      <c r="P131" s="45"/>
      <c r="Q131" s="45"/>
    </row>
    <row r="132" spans="1:17" x14ac:dyDescent="0.2">
      <c r="A132" s="45"/>
      <c r="B132" s="45"/>
      <c r="C132" s="45"/>
      <c r="D132" s="45"/>
      <c r="E132" s="45"/>
      <c r="F132" s="45"/>
      <c r="G132" s="45"/>
      <c r="H132" s="45"/>
      <c r="I132" s="45"/>
      <c r="J132" s="45"/>
      <c r="K132" s="45"/>
      <c r="L132" s="45"/>
      <c r="M132" s="45"/>
      <c r="N132" s="45"/>
      <c r="O132" s="45"/>
      <c r="P132" s="45"/>
      <c r="Q132" s="45"/>
    </row>
    <row r="133" spans="1:17" x14ac:dyDescent="0.2">
      <c r="A133" s="45"/>
      <c r="B133" s="45"/>
      <c r="C133" s="45"/>
      <c r="D133" s="45"/>
      <c r="E133" s="45"/>
      <c r="F133" s="45"/>
      <c r="G133" s="45"/>
      <c r="H133" s="45"/>
      <c r="I133" s="45"/>
      <c r="J133" s="45"/>
      <c r="K133" s="45"/>
      <c r="L133" s="45"/>
      <c r="M133" s="45"/>
      <c r="N133" s="45"/>
      <c r="O133" s="45"/>
      <c r="P133" s="45"/>
      <c r="Q133" s="45"/>
    </row>
    <row r="134" spans="1:17" x14ac:dyDescent="0.2">
      <c r="A134" s="45"/>
      <c r="B134" s="45"/>
      <c r="C134" s="45"/>
      <c r="D134" s="45"/>
      <c r="E134" s="45"/>
      <c r="F134" s="45"/>
      <c r="G134" s="45"/>
      <c r="H134" s="45"/>
      <c r="I134" s="45"/>
      <c r="J134" s="45"/>
      <c r="K134" s="45"/>
      <c r="L134" s="45"/>
      <c r="M134" s="45"/>
      <c r="N134" s="45"/>
      <c r="O134" s="45"/>
      <c r="P134" s="45"/>
      <c r="Q134" s="45"/>
    </row>
    <row r="135" spans="1:17" x14ac:dyDescent="0.2">
      <c r="A135" s="45"/>
      <c r="B135" s="45"/>
      <c r="C135" s="45"/>
      <c r="D135" s="45"/>
      <c r="E135" s="45"/>
      <c r="F135" s="45"/>
      <c r="G135" s="45"/>
      <c r="H135" s="45"/>
      <c r="I135" s="45"/>
      <c r="J135" s="45"/>
      <c r="K135" s="45"/>
      <c r="L135" s="45"/>
      <c r="M135" s="45"/>
      <c r="N135" s="45"/>
      <c r="O135" s="45"/>
      <c r="P135" s="45"/>
      <c r="Q135" s="45"/>
    </row>
    <row r="136" spans="1:17" x14ac:dyDescent="0.2">
      <c r="A136" s="45"/>
      <c r="B136" s="45"/>
      <c r="C136" s="45"/>
      <c r="D136" s="45"/>
      <c r="E136" s="45"/>
      <c r="F136" s="45"/>
      <c r="G136" s="45"/>
      <c r="H136" s="45"/>
      <c r="I136" s="45"/>
      <c r="J136" s="45"/>
      <c r="K136" s="45"/>
      <c r="L136" s="45"/>
      <c r="M136" s="45"/>
      <c r="N136" s="45"/>
      <c r="O136" s="45"/>
      <c r="P136" s="45"/>
      <c r="Q136" s="45"/>
    </row>
    <row r="137" spans="1:17" x14ac:dyDescent="0.2">
      <c r="A137" s="45"/>
      <c r="B137" s="45"/>
      <c r="C137" s="45"/>
      <c r="D137" s="45"/>
      <c r="E137" s="45"/>
      <c r="F137" s="45"/>
      <c r="G137" s="45"/>
      <c r="H137" s="45"/>
      <c r="I137" s="45"/>
      <c r="J137" s="45"/>
      <c r="K137" s="45"/>
      <c r="L137" s="45"/>
      <c r="M137" s="45"/>
      <c r="N137" s="45"/>
      <c r="O137" s="45"/>
      <c r="P137" s="45"/>
      <c r="Q137" s="45"/>
    </row>
    <row r="138" spans="1:17" x14ac:dyDescent="0.2">
      <c r="A138" s="45"/>
      <c r="B138" s="45"/>
      <c r="C138" s="45"/>
      <c r="D138" s="45"/>
      <c r="E138" s="45"/>
      <c r="F138" s="45"/>
      <c r="G138" s="45"/>
      <c r="H138" s="45"/>
      <c r="I138" s="45"/>
      <c r="J138" s="45"/>
      <c r="K138" s="45"/>
      <c r="L138" s="45"/>
      <c r="M138" s="45"/>
      <c r="N138" s="45"/>
      <c r="O138" s="45"/>
      <c r="P138" s="45"/>
      <c r="Q138" s="45"/>
    </row>
    <row r="139" spans="1:17" x14ac:dyDescent="0.2">
      <c r="A139" s="45"/>
      <c r="B139" s="45"/>
      <c r="C139" s="45"/>
      <c r="D139" s="45"/>
      <c r="E139" s="45"/>
      <c r="F139" s="45"/>
      <c r="G139" s="45"/>
      <c r="H139" s="45"/>
      <c r="I139" s="45"/>
      <c r="J139" s="45"/>
      <c r="K139" s="45"/>
      <c r="L139" s="45"/>
      <c r="M139" s="45"/>
      <c r="N139" s="45"/>
      <c r="O139" s="45"/>
      <c r="P139" s="45"/>
      <c r="Q139" s="45"/>
    </row>
    <row r="140" spans="1:17" x14ac:dyDescent="0.2">
      <c r="A140" s="45"/>
      <c r="B140" s="45"/>
      <c r="C140" s="45"/>
      <c r="D140" s="45"/>
      <c r="E140" s="45"/>
      <c r="F140" s="45"/>
      <c r="G140" s="45"/>
      <c r="H140" s="45"/>
      <c r="I140" s="45"/>
      <c r="J140" s="45"/>
      <c r="K140" s="45"/>
      <c r="L140" s="45"/>
      <c r="M140" s="45"/>
      <c r="N140" s="45"/>
      <c r="O140" s="45"/>
      <c r="P140" s="45"/>
      <c r="Q140" s="45"/>
    </row>
    <row r="141" spans="1:17" x14ac:dyDescent="0.2">
      <c r="A141" s="45"/>
      <c r="B141" s="45"/>
      <c r="C141" s="45"/>
      <c r="D141" s="45"/>
      <c r="E141" s="45"/>
      <c r="F141" s="45"/>
      <c r="G141" s="45"/>
      <c r="H141" s="45"/>
      <c r="I141" s="45"/>
      <c r="J141" s="45"/>
      <c r="K141" s="45"/>
      <c r="L141" s="45"/>
      <c r="M141" s="45"/>
      <c r="N141" s="45"/>
      <c r="O141" s="45"/>
      <c r="P141" s="45"/>
      <c r="Q141" s="45"/>
    </row>
    <row r="142" spans="1:17" x14ac:dyDescent="0.2">
      <c r="A142" s="45"/>
      <c r="B142" s="45"/>
      <c r="C142" s="45"/>
      <c r="D142" s="45"/>
      <c r="E142" s="45"/>
      <c r="F142" s="45"/>
      <c r="G142" s="45"/>
      <c r="H142" s="45"/>
      <c r="I142" s="45"/>
      <c r="J142" s="45"/>
      <c r="K142" s="45"/>
      <c r="L142" s="45"/>
      <c r="M142" s="45"/>
      <c r="N142" s="45"/>
      <c r="O142" s="45"/>
      <c r="P142" s="45"/>
      <c r="Q142" s="45"/>
    </row>
    <row r="143" spans="1:17" x14ac:dyDescent="0.2">
      <c r="A143" s="45"/>
      <c r="B143" s="45"/>
      <c r="C143" s="45"/>
      <c r="D143" s="45"/>
      <c r="E143" s="45"/>
      <c r="F143" s="45"/>
      <c r="G143" s="45"/>
      <c r="H143" s="45"/>
      <c r="I143" s="45"/>
      <c r="J143" s="45"/>
      <c r="K143" s="45"/>
      <c r="L143" s="45"/>
      <c r="M143" s="45"/>
      <c r="N143" s="45"/>
      <c r="O143" s="45"/>
      <c r="P143" s="45"/>
      <c r="Q143" s="45"/>
    </row>
    <row r="144" spans="1:17" x14ac:dyDescent="0.2">
      <c r="A144" s="45"/>
      <c r="B144" s="45"/>
      <c r="C144" s="45"/>
      <c r="D144" s="45"/>
      <c r="E144" s="45"/>
      <c r="F144" s="45"/>
      <c r="G144" s="45"/>
      <c r="H144" s="45"/>
      <c r="I144" s="45"/>
      <c r="J144" s="45"/>
      <c r="K144" s="45"/>
      <c r="L144" s="45"/>
      <c r="M144" s="45"/>
      <c r="N144" s="45"/>
      <c r="O144" s="45"/>
      <c r="P144" s="45"/>
      <c r="Q144" s="45"/>
    </row>
    <row r="145" spans="1:17" x14ac:dyDescent="0.2">
      <c r="A145" s="45"/>
      <c r="B145" s="45"/>
      <c r="C145" s="45"/>
      <c r="D145" s="45"/>
      <c r="E145" s="45"/>
      <c r="F145" s="45"/>
      <c r="G145" s="45"/>
      <c r="H145" s="45"/>
      <c r="I145" s="45"/>
      <c r="J145" s="45"/>
      <c r="K145" s="45"/>
      <c r="L145" s="45"/>
      <c r="M145" s="45"/>
      <c r="N145" s="45"/>
      <c r="O145" s="45"/>
      <c r="P145" s="45"/>
      <c r="Q145" s="45"/>
    </row>
    <row r="146" spans="1:17" x14ac:dyDescent="0.2">
      <c r="A146" s="45"/>
      <c r="B146" s="45"/>
      <c r="C146" s="45"/>
      <c r="D146" s="45"/>
      <c r="E146" s="45"/>
      <c r="F146" s="45"/>
      <c r="G146" s="45"/>
      <c r="H146" s="45"/>
      <c r="I146" s="45"/>
      <c r="J146" s="45"/>
      <c r="K146" s="45"/>
      <c r="L146" s="45"/>
      <c r="M146" s="45"/>
      <c r="N146" s="45"/>
      <c r="O146" s="45"/>
      <c r="P146" s="45"/>
      <c r="Q146" s="45"/>
    </row>
    <row r="147" spans="1:17" x14ac:dyDescent="0.2">
      <c r="A147" s="45"/>
      <c r="B147" s="45"/>
      <c r="C147" s="45"/>
      <c r="D147" s="45"/>
      <c r="E147" s="45"/>
      <c r="F147" s="45"/>
      <c r="G147" s="45"/>
      <c r="H147" s="45"/>
      <c r="I147" s="45"/>
      <c r="J147" s="45"/>
      <c r="K147" s="45"/>
      <c r="L147" s="45"/>
      <c r="M147" s="45"/>
      <c r="N147" s="45"/>
      <c r="O147" s="45"/>
      <c r="P147" s="45"/>
      <c r="Q147" s="45"/>
    </row>
    <row r="148" spans="1:17" x14ac:dyDescent="0.2">
      <c r="A148" s="45"/>
      <c r="B148" s="45"/>
      <c r="C148" s="45"/>
      <c r="D148" s="45"/>
      <c r="E148" s="45"/>
      <c r="F148" s="45"/>
      <c r="G148" s="45"/>
      <c r="H148" s="45"/>
      <c r="I148" s="45"/>
      <c r="J148" s="45"/>
      <c r="K148" s="45"/>
      <c r="L148" s="45"/>
      <c r="M148" s="45"/>
      <c r="N148" s="45"/>
      <c r="O148" s="45"/>
      <c r="P148" s="45"/>
      <c r="Q148" s="45"/>
    </row>
    <row r="149" spans="1:17" x14ac:dyDescent="0.2">
      <c r="A149" s="45"/>
      <c r="B149" s="45"/>
      <c r="C149" s="45"/>
      <c r="D149" s="45"/>
      <c r="E149" s="45"/>
      <c r="F149" s="45"/>
      <c r="G149" s="45"/>
      <c r="H149" s="45"/>
      <c r="I149" s="45"/>
      <c r="J149" s="45"/>
      <c r="K149" s="45"/>
      <c r="L149" s="45"/>
      <c r="M149" s="45"/>
      <c r="N149" s="45"/>
      <c r="O149" s="45"/>
      <c r="P149" s="45"/>
      <c r="Q149" s="45"/>
    </row>
    <row r="150" spans="1:17" x14ac:dyDescent="0.2">
      <c r="A150" s="45"/>
      <c r="B150" s="45"/>
      <c r="C150" s="45"/>
      <c r="D150" s="45"/>
      <c r="E150" s="45"/>
      <c r="F150" s="45"/>
      <c r="G150" s="45"/>
      <c r="H150" s="45"/>
      <c r="I150" s="45"/>
      <c r="J150" s="45"/>
      <c r="K150" s="45"/>
      <c r="L150" s="45"/>
      <c r="M150" s="45"/>
      <c r="N150" s="45"/>
      <c r="O150" s="45"/>
      <c r="P150" s="45"/>
      <c r="Q150" s="45"/>
    </row>
    <row r="151" spans="1:17" x14ac:dyDescent="0.2">
      <c r="A151" s="45"/>
      <c r="B151" s="45"/>
      <c r="C151" s="45"/>
      <c r="D151" s="45"/>
      <c r="E151" s="45"/>
      <c r="F151" s="45"/>
      <c r="G151" s="45"/>
      <c r="H151" s="45"/>
      <c r="I151" s="45"/>
      <c r="J151" s="45"/>
      <c r="K151" s="45"/>
      <c r="L151" s="45"/>
      <c r="M151" s="45"/>
      <c r="N151" s="45"/>
      <c r="O151" s="45"/>
      <c r="P151" s="45"/>
      <c r="Q151" s="45"/>
    </row>
    <row r="152" spans="1:17" x14ac:dyDescent="0.2">
      <c r="A152" s="45"/>
      <c r="B152" s="45"/>
      <c r="C152" s="45"/>
      <c r="D152" s="45"/>
      <c r="E152" s="45"/>
      <c r="F152" s="45"/>
      <c r="G152" s="45"/>
      <c r="H152" s="45"/>
      <c r="I152" s="45"/>
      <c r="J152" s="45"/>
      <c r="K152" s="45"/>
      <c r="L152" s="45"/>
      <c r="M152" s="45"/>
      <c r="N152" s="45"/>
      <c r="O152" s="45"/>
      <c r="P152" s="45"/>
      <c r="Q152" s="45"/>
    </row>
    <row r="153" spans="1:17" x14ac:dyDescent="0.2">
      <c r="A153" s="45"/>
      <c r="B153" s="45"/>
      <c r="C153" s="45"/>
      <c r="D153" s="45"/>
      <c r="E153" s="45"/>
      <c r="F153" s="45"/>
      <c r="G153" s="45"/>
      <c r="H153" s="45"/>
      <c r="I153" s="45"/>
      <c r="J153" s="45"/>
      <c r="K153" s="45"/>
      <c r="L153" s="45"/>
      <c r="M153" s="45"/>
      <c r="N153" s="45"/>
      <c r="O153" s="45"/>
      <c r="P153" s="45"/>
      <c r="Q153" s="45"/>
    </row>
    <row r="154" spans="1:17" x14ac:dyDescent="0.2">
      <c r="A154" s="45"/>
      <c r="B154" s="45"/>
      <c r="C154" s="45"/>
      <c r="D154" s="45"/>
      <c r="E154" s="45"/>
      <c r="F154" s="45"/>
      <c r="G154" s="45"/>
      <c r="H154" s="45"/>
      <c r="I154" s="45"/>
      <c r="J154" s="45"/>
      <c r="K154" s="45"/>
      <c r="L154" s="45"/>
      <c r="M154" s="45"/>
      <c r="N154" s="45"/>
      <c r="O154" s="45"/>
      <c r="P154" s="45"/>
      <c r="Q154" s="45"/>
    </row>
    <row r="155" spans="1:17" x14ac:dyDescent="0.2">
      <c r="A155" s="45"/>
      <c r="B155" s="45"/>
      <c r="C155" s="45"/>
      <c r="D155" s="45"/>
      <c r="E155" s="45"/>
      <c r="F155" s="45"/>
      <c r="G155" s="45"/>
      <c r="H155" s="45"/>
      <c r="I155" s="45"/>
      <c r="J155" s="45"/>
      <c r="K155" s="45"/>
      <c r="L155" s="45"/>
      <c r="M155" s="45"/>
      <c r="N155" s="45"/>
      <c r="O155" s="45"/>
      <c r="P155" s="45"/>
      <c r="Q155" s="45"/>
    </row>
    <row r="156" spans="1:17" x14ac:dyDescent="0.2">
      <c r="A156" s="45"/>
      <c r="B156" s="45"/>
      <c r="C156" s="45"/>
      <c r="D156" s="45"/>
      <c r="E156" s="45"/>
      <c r="F156" s="45"/>
      <c r="G156" s="45"/>
      <c r="H156" s="45"/>
      <c r="I156" s="45"/>
      <c r="J156" s="45"/>
      <c r="K156" s="45"/>
      <c r="L156" s="45"/>
      <c r="M156" s="45"/>
      <c r="N156" s="45"/>
      <c r="O156" s="45"/>
      <c r="P156" s="45"/>
      <c r="Q156" s="45"/>
    </row>
    <row r="157" spans="1:17" x14ac:dyDescent="0.2">
      <c r="A157" s="45"/>
      <c r="B157" s="45"/>
      <c r="C157" s="45"/>
      <c r="D157" s="45"/>
      <c r="E157" s="45"/>
      <c r="F157" s="45"/>
      <c r="G157" s="45"/>
      <c r="H157" s="45"/>
      <c r="I157" s="45"/>
      <c r="J157" s="45"/>
      <c r="K157" s="45"/>
      <c r="L157" s="45"/>
      <c r="M157" s="45"/>
      <c r="N157" s="45"/>
      <c r="O157" s="45"/>
      <c r="P157" s="45"/>
      <c r="Q157" s="45"/>
    </row>
    <row r="158" spans="1:17" x14ac:dyDescent="0.2">
      <c r="A158" s="45"/>
      <c r="B158" s="45"/>
      <c r="C158" s="45"/>
      <c r="D158" s="45"/>
      <c r="E158" s="45"/>
      <c r="F158" s="45"/>
      <c r="G158" s="45"/>
      <c r="H158" s="45"/>
      <c r="I158" s="45"/>
      <c r="J158" s="45"/>
      <c r="K158" s="45"/>
      <c r="L158" s="45"/>
      <c r="M158" s="45"/>
      <c r="N158" s="45"/>
      <c r="O158" s="45"/>
      <c r="P158" s="45"/>
      <c r="Q158" s="45"/>
    </row>
    <row r="159" spans="1:17" x14ac:dyDescent="0.2">
      <c r="A159" s="45"/>
      <c r="B159" s="45"/>
      <c r="C159" s="45"/>
      <c r="D159" s="45"/>
      <c r="E159" s="45"/>
      <c r="F159" s="45"/>
      <c r="G159" s="45"/>
      <c r="H159" s="45"/>
      <c r="I159" s="45"/>
      <c r="J159" s="45"/>
      <c r="K159" s="45"/>
      <c r="L159" s="45"/>
      <c r="M159" s="45"/>
      <c r="N159" s="45"/>
      <c r="O159" s="45"/>
      <c r="P159" s="45"/>
      <c r="Q159" s="45"/>
    </row>
    <row r="160" spans="1:17" x14ac:dyDescent="0.2">
      <c r="A160" s="45"/>
      <c r="B160" s="45"/>
      <c r="C160" s="45"/>
      <c r="D160" s="45"/>
      <c r="E160" s="45"/>
      <c r="F160" s="45"/>
      <c r="G160" s="45"/>
      <c r="H160" s="45"/>
      <c r="I160" s="45"/>
      <c r="J160" s="45"/>
      <c r="K160" s="45"/>
      <c r="L160" s="45"/>
      <c r="M160" s="45"/>
      <c r="N160" s="45"/>
      <c r="O160" s="45"/>
      <c r="P160" s="45"/>
      <c r="Q160" s="45"/>
    </row>
    <row r="161" spans="1:17" x14ac:dyDescent="0.2">
      <c r="A161" s="45"/>
      <c r="B161" s="45"/>
      <c r="C161" s="45"/>
      <c r="D161" s="45"/>
      <c r="E161" s="45"/>
      <c r="F161" s="45"/>
      <c r="G161" s="45"/>
      <c r="H161" s="45"/>
      <c r="I161" s="45"/>
      <c r="J161" s="45"/>
      <c r="K161" s="45"/>
      <c r="L161" s="45"/>
      <c r="M161" s="45"/>
      <c r="N161" s="45"/>
      <c r="O161" s="45"/>
      <c r="P161" s="45"/>
      <c r="Q161" s="45"/>
    </row>
    <row r="162" spans="1:17" x14ac:dyDescent="0.2">
      <c r="A162" s="45"/>
      <c r="B162" s="45"/>
      <c r="C162" s="45"/>
      <c r="D162" s="45"/>
      <c r="E162" s="45"/>
      <c r="F162" s="45"/>
      <c r="G162" s="45"/>
      <c r="H162" s="45"/>
      <c r="I162" s="45"/>
      <c r="J162" s="45"/>
      <c r="K162" s="45"/>
      <c r="L162" s="45"/>
      <c r="M162" s="45"/>
      <c r="N162" s="45"/>
      <c r="O162" s="45"/>
      <c r="P162" s="45"/>
      <c r="Q162" s="45"/>
    </row>
    <row r="163" spans="1:17" x14ac:dyDescent="0.2">
      <c r="A163" s="45"/>
      <c r="B163" s="45"/>
      <c r="C163" s="45"/>
      <c r="D163" s="45"/>
      <c r="E163" s="45"/>
      <c r="F163" s="45"/>
      <c r="G163" s="45"/>
      <c r="H163" s="45"/>
      <c r="I163" s="45"/>
      <c r="J163" s="45"/>
      <c r="K163" s="45"/>
      <c r="L163" s="45"/>
      <c r="M163" s="45"/>
      <c r="N163" s="45"/>
      <c r="O163" s="45"/>
      <c r="P163" s="45"/>
      <c r="Q163" s="45"/>
    </row>
    <row r="164" spans="1:17" x14ac:dyDescent="0.2">
      <c r="A164" s="45"/>
      <c r="B164" s="45"/>
      <c r="C164" s="45"/>
      <c r="D164" s="45"/>
      <c r="E164" s="45"/>
      <c r="F164" s="45"/>
      <c r="G164" s="45"/>
      <c r="H164" s="45"/>
      <c r="I164" s="45"/>
      <c r="J164" s="45"/>
      <c r="K164" s="45"/>
      <c r="L164" s="45"/>
      <c r="M164" s="45"/>
      <c r="N164" s="45"/>
      <c r="O164" s="45"/>
      <c r="P164" s="45"/>
      <c r="Q164" s="45"/>
    </row>
    <row r="165" spans="1:17" x14ac:dyDescent="0.2">
      <c r="A165" s="45"/>
      <c r="B165" s="45"/>
      <c r="C165" s="45"/>
      <c r="D165" s="45"/>
      <c r="E165" s="45"/>
      <c r="F165" s="45"/>
      <c r="G165" s="45"/>
      <c r="H165" s="45"/>
      <c r="I165" s="45"/>
      <c r="J165" s="45"/>
      <c r="K165" s="45"/>
      <c r="L165" s="45"/>
      <c r="M165" s="45"/>
      <c r="N165" s="45"/>
      <c r="O165" s="45"/>
      <c r="P165" s="45"/>
      <c r="Q165" s="45"/>
    </row>
    <row r="166" spans="1:17" x14ac:dyDescent="0.2">
      <c r="A166" s="45"/>
      <c r="B166" s="45"/>
      <c r="C166" s="45"/>
      <c r="D166" s="45"/>
      <c r="E166" s="45"/>
      <c r="F166" s="45"/>
      <c r="G166" s="45"/>
      <c r="H166" s="45"/>
      <c r="I166" s="45"/>
      <c r="J166" s="45"/>
      <c r="K166" s="45"/>
      <c r="L166" s="45"/>
      <c r="M166" s="45"/>
      <c r="N166" s="45"/>
      <c r="O166" s="45"/>
      <c r="P166" s="45"/>
      <c r="Q166" s="45"/>
    </row>
    <row r="167" spans="1:17" x14ac:dyDescent="0.2">
      <c r="A167" s="45"/>
      <c r="B167" s="45"/>
      <c r="C167" s="45"/>
      <c r="D167" s="45"/>
      <c r="E167" s="45"/>
      <c r="F167" s="45"/>
      <c r="G167" s="45"/>
      <c r="H167" s="45"/>
      <c r="I167" s="45"/>
      <c r="J167" s="45"/>
      <c r="K167" s="45"/>
      <c r="L167" s="45"/>
      <c r="M167" s="45"/>
      <c r="N167" s="45"/>
      <c r="O167" s="45"/>
      <c r="P167" s="45"/>
      <c r="Q167" s="45"/>
    </row>
    <row r="168" spans="1:17" x14ac:dyDescent="0.2">
      <c r="A168" s="45"/>
      <c r="B168" s="45"/>
      <c r="C168" s="45"/>
      <c r="D168" s="45"/>
      <c r="E168" s="45"/>
      <c r="F168" s="45"/>
      <c r="G168" s="45"/>
      <c r="H168" s="45"/>
      <c r="I168" s="45"/>
      <c r="J168" s="45"/>
      <c r="K168" s="45"/>
      <c r="L168" s="45"/>
      <c r="M168" s="45"/>
      <c r="N168" s="45"/>
      <c r="O168" s="45"/>
      <c r="P168" s="45"/>
      <c r="Q168" s="45"/>
    </row>
    <row r="169" spans="1:17" x14ac:dyDescent="0.2">
      <c r="A169" s="45"/>
      <c r="B169" s="45"/>
      <c r="C169" s="45"/>
      <c r="D169" s="45"/>
      <c r="E169" s="45"/>
      <c r="F169" s="45"/>
      <c r="G169" s="45"/>
      <c r="H169" s="45"/>
      <c r="I169" s="45"/>
      <c r="J169" s="45"/>
      <c r="K169" s="45"/>
      <c r="L169" s="45"/>
      <c r="M169" s="45"/>
      <c r="N169" s="45"/>
      <c r="O169" s="45"/>
      <c r="P169" s="45"/>
      <c r="Q169" s="45"/>
    </row>
    <row r="170" spans="1:17" x14ac:dyDescent="0.2">
      <c r="A170" s="45"/>
      <c r="B170" s="45"/>
      <c r="C170" s="45"/>
      <c r="D170" s="45"/>
      <c r="E170" s="45"/>
      <c r="F170" s="45"/>
      <c r="G170" s="45"/>
      <c r="H170" s="45"/>
      <c r="I170" s="45"/>
      <c r="J170" s="45"/>
      <c r="K170" s="45"/>
      <c r="L170" s="45"/>
      <c r="M170" s="45"/>
      <c r="N170" s="45"/>
      <c r="O170" s="45"/>
      <c r="P170" s="45"/>
      <c r="Q170" s="45"/>
    </row>
    <row r="171" spans="1:17" x14ac:dyDescent="0.2">
      <c r="A171" s="45"/>
      <c r="B171" s="45"/>
      <c r="C171" s="45"/>
      <c r="D171" s="45"/>
      <c r="E171" s="45"/>
      <c r="F171" s="45"/>
      <c r="G171" s="45"/>
      <c r="H171" s="45"/>
      <c r="I171" s="45"/>
      <c r="J171" s="45"/>
      <c r="K171" s="45"/>
      <c r="L171" s="45"/>
      <c r="M171" s="45"/>
      <c r="N171" s="45"/>
      <c r="O171" s="45"/>
      <c r="P171" s="45"/>
      <c r="Q171" s="45"/>
    </row>
    <row r="172" spans="1:17" x14ac:dyDescent="0.2">
      <c r="A172" s="45"/>
      <c r="B172" s="45"/>
      <c r="C172" s="45"/>
      <c r="D172" s="45"/>
      <c r="E172" s="45"/>
      <c r="F172" s="45"/>
      <c r="G172" s="45"/>
      <c r="H172" s="45"/>
      <c r="I172" s="45"/>
      <c r="J172" s="45"/>
      <c r="K172" s="45"/>
      <c r="L172" s="45"/>
      <c r="M172" s="45"/>
      <c r="N172" s="45"/>
      <c r="O172" s="45"/>
      <c r="P172" s="45"/>
      <c r="Q172" s="45"/>
    </row>
    <row r="173" spans="1:17" x14ac:dyDescent="0.2">
      <c r="A173" s="45"/>
      <c r="B173" s="45"/>
      <c r="C173" s="45"/>
      <c r="D173" s="45"/>
      <c r="E173" s="45"/>
      <c r="F173" s="45"/>
      <c r="G173" s="45"/>
      <c r="H173" s="45"/>
      <c r="I173" s="45"/>
      <c r="J173" s="45"/>
      <c r="K173" s="45"/>
      <c r="L173" s="45"/>
      <c r="M173" s="45"/>
      <c r="N173" s="45"/>
      <c r="O173" s="45"/>
      <c r="P173" s="45"/>
      <c r="Q173" s="45"/>
    </row>
    <row r="174" spans="1:17" x14ac:dyDescent="0.2">
      <c r="A174" s="45"/>
      <c r="B174" s="45"/>
      <c r="C174" s="45"/>
      <c r="D174" s="45"/>
      <c r="E174" s="45"/>
      <c r="F174" s="45"/>
      <c r="G174" s="45"/>
      <c r="H174" s="45"/>
      <c r="I174" s="45"/>
      <c r="J174" s="45"/>
      <c r="K174" s="45"/>
      <c r="L174" s="45"/>
      <c r="M174" s="45"/>
      <c r="N174" s="45"/>
      <c r="O174" s="45"/>
      <c r="P174" s="45"/>
      <c r="Q174" s="45"/>
    </row>
    <row r="175" spans="1:17" x14ac:dyDescent="0.2">
      <c r="A175" s="45"/>
      <c r="B175" s="45"/>
      <c r="C175" s="45"/>
      <c r="D175" s="45"/>
      <c r="E175" s="45"/>
      <c r="F175" s="45"/>
      <c r="G175" s="45"/>
      <c r="H175" s="45"/>
      <c r="I175" s="45"/>
      <c r="J175" s="45"/>
      <c r="K175" s="45"/>
      <c r="L175" s="45"/>
      <c r="M175" s="45"/>
      <c r="N175" s="45"/>
      <c r="O175" s="45"/>
      <c r="P175" s="45"/>
      <c r="Q175" s="45"/>
    </row>
    <row r="176" spans="1:17" x14ac:dyDescent="0.2">
      <c r="A176" s="45"/>
      <c r="B176" s="45"/>
      <c r="C176" s="45"/>
      <c r="D176" s="45"/>
      <c r="E176" s="45"/>
      <c r="F176" s="45"/>
      <c r="G176" s="45"/>
      <c r="H176" s="45"/>
      <c r="I176" s="45"/>
      <c r="J176" s="45"/>
      <c r="K176" s="45"/>
      <c r="L176" s="45"/>
      <c r="M176" s="45"/>
      <c r="N176" s="45"/>
      <c r="O176" s="45"/>
      <c r="P176" s="45"/>
      <c r="Q176" s="45"/>
    </row>
    <row r="177" spans="1:17" x14ac:dyDescent="0.2">
      <c r="A177" s="45"/>
      <c r="B177" s="45"/>
      <c r="C177" s="45"/>
      <c r="D177" s="45"/>
      <c r="E177" s="45"/>
      <c r="F177" s="45"/>
      <c r="G177" s="45"/>
      <c r="H177" s="45"/>
      <c r="I177" s="45"/>
      <c r="J177" s="45"/>
      <c r="K177" s="45"/>
      <c r="L177" s="45"/>
      <c r="M177" s="45"/>
      <c r="N177" s="45"/>
      <c r="O177" s="45"/>
      <c r="P177" s="45"/>
      <c r="Q177" s="45"/>
    </row>
    <row r="178" spans="1:17" x14ac:dyDescent="0.2">
      <c r="A178" s="45"/>
      <c r="B178" s="45"/>
      <c r="C178" s="45"/>
      <c r="D178" s="45"/>
      <c r="E178" s="45"/>
      <c r="F178" s="45"/>
      <c r="G178" s="45"/>
      <c r="H178" s="45"/>
      <c r="I178" s="45"/>
      <c r="J178" s="45"/>
      <c r="K178" s="45"/>
      <c r="L178" s="45"/>
      <c r="M178" s="45"/>
      <c r="N178" s="45"/>
      <c r="O178" s="45"/>
      <c r="P178" s="45"/>
      <c r="Q178" s="45"/>
    </row>
    <row r="179" spans="1:17" x14ac:dyDescent="0.2">
      <c r="A179" s="45"/>
      <c r="B179" s="45"/>
      <c r="C179" s="45"/>
      <c r="D179" s="45"/>
      <c r="E179" s="45"/>
      <c r="F179" s="45"/>
      <c r="G179" s="45"/>
      <c r="H179" s="45"/>
      <c r="I179" s="45"/>
      <c r="J179" s="45"/>
      <c r="K179" s="45"/>
      <c r="L179" s="45"/>
      <c r="M179" s="45"/>
      <c r="N179" s="45"/>
      <c r="O179" s="45"/>
      <c r="P179" s="45"/>
      <c r="Q179" s="45"/>
    </row>
    <row r="180" spans="1:17" x14ac:dyDescent="0.2">
      <c r="A180" s="45"/>
      <c r="B180" s="45"/>
      <c r="C180" s="45"/>
      <c r="D180" s="45"/>
      <c r="E180" s="45"/>
      <c r="F180" s="45"/>
      <c r="G180" s="45"/>
      <c r="H180" s="45"/>
      <c r="I180" s="45"/>
      <c r="J180" s="45"/>
      <c r="K180" s="45"/>
      <c r="L180" s="45"/>
      <c r="M180" s="45"/>
      <c r="N180" s="45"/>
      <c r="O180" s="45"/>
      <c r="P180" s="45"/>
      <c r="Q180" s="45"/>
    </row>
    <row r="181" spans="1:17" x14ac:dyDescent="0.2">
      <c r="A181" s="45"/>
      <c r="B181" s="45"/>
      <c r="C181" s="45"/>
      <c r="D181" s="45"/>
      <c r="E181" s="45"/>
      <c r="F181" s="45"/>
      <c r="G181" s="45"/>
      <c r="H181" s="45"/>
      <c r="I181" s="45"/>
      <c r="J181" s="45"/>
      <c r="K181" s="45"/>
      <c r="L181" s="45"/>
      <c r="M181" s="45"/>
      <c r="N181" s="45"/>
      <c r="O181" s="45"/>
      <c r="P181" s="45"/>
      <c r="Q181" s="45"/>
    </row>
    <row r="182" spans="1:17" x14ac:dyDescent="0.2">
      <c r="A182" s="45"/>
      <c r="B182" s="45"/>
      <c r="C182" s="45"/>
      <c r="D182" s="45"/>
      <c r="E182" s="45"/>
      <c r="F182" s="45"/>
      <c r="G182" s="45"/>
      <c r="H182" s="45"/>
      <c r="I182" s="45"/>
      <c r="J182" s="45"/>
      <c r="K182" s="45"/>
      <c r="L182" s="45"/>
      <c r="M182" s="45"/>
      <c r="N182" s="45"/>
      <c r="O182" s="45"/>
      <c r="P182" s="45"/>
      <c r="Q182" s="45"/>
    </row>
    <row r="183" spans="1:17" x14ac:dyDescent="0.2">
      <c r="A183" s="45"/>
      <c r="B183" s="45"/>
      <c r="C183" s="45"/>
      <c r="D183" s="45"/>
      <c r="E183" s="45"/>
      <c r="F183" s="45"/>
      <c r="G183" s="45"/>
      <c r="H183" s="45"/>
      <c r="I183" s="45"/>
      <c r="J183" s="45"/>
      <c r="K183" s="45"/>
      <c r="L183" s="45"/>
      <c r="M183" s="45"/>
      <c r="N183" s="45"/>
      <c r="O183" s="45"/>
      <c r="P183" s="45"/>
      <c r="Q183" s="45"/>
    </row>
    <row r="184" spans="1:17" x14ac:dyDescent="0.2">
      <c r="A184" s="45"/>
      <c r="B184" s="45"/>
      <c r="C184" s="45"/>
      <c r="D184" s="45"/>
      <c r="E184" s="45"/>
      <c r="F184" s="45"/>
      <c r="G184" s="45"/>
      <c r="H184" s="45"/>
      <c r="I184" s="45"/>
      <c r="J184" s="45"/>
      <c r="K184" s="45"/>
      <c r="L184" s="45"/>
      <c r="M184" s="45"/>
      <c r="N184" s="45"/>
      <c r="O184" s="45"/>
      <c r="P184" s="45"/>
      <c r="Q184" s="45"/>
    </row>
    <row r="185" spans="1:17" x14ac:dyDescent="0.2">
      <c r="A185" s="45"/>
      <c r="B185" s="45"/>
      <c r="C185" s="45"/>
      <c r="D185" s="45"/>
      <c r="E185" s="45"/>
      <c r="F185" s="45"/>
      <c r="G185" s="45"/>
      <c r="H185" s="45"/>
      <c r="I185" s="45"/>
      <c r="J185" s="45"/>
      <c r="K185" s="45"/>
      <c r="L185" s="45"/>
      <c r="M185" s="45"/>
      <c r="N185" s="45"/>
      <c r="O185" s="45"/>
      <c r="P185" s="45"/>
      <c r="Q185" s="45"/>
    </row>
    <row r="186" spans="1:17" x14ac:dyDescent="0.2">
      <c r="A186" s="45"/>
      <c r="B186" s="45"/>
      <c r="C186" s="45"/>
      <c r="D186" s="45"/>
      <c r="E186" s="45"/>
      <c r="F186" s="45"/>
      <c r="G186" s="45"/>
      <c r="H186" s="45"/>
      <c r="I186" s="45"/>
      <c r="J186" s="45"/>
      <c r="K186" s="45"/>
      <c r="L186" s="45"/>
      <c r="M186" s="45"/>
      <c r="N186" s="45"/>
      <c r="O186" s="45"/>
      <c r="P186" s="45"/>
      <c r="Q186" s="45"/>
    </row>
    <row r="187" spans="1:17" x14ac:dyDescent="0.2">
      <c r="A187" s="45"/>
      <c r="B187" s="45"/>
      <c r="C187" s="45"/>
      <c r="D187" s="45"/>
      <c r="E187" s="45"/>
      <c r="F187" s="45"/>
      <c r="G187" s="45"/>
      <c r="H187" s="45"/>
      <c r="I187" s="45"/>
      <c r="J187" s="45"/>
      <c r="K187" s="45"/>
      <c r="L187" s="45"/>
      <c r="M187" s="45"/>
      <c r="N187" s="45"/>
      <c r="O187" s="45"/>
      <c r="P187" s="45"/>
      <c r="Q187" s="45"/>
    </row>
    <row r="188" spans="1:17" x14ac:dyDescent="0.2">
      <c r="A188" s="45"/>
      <c r="B188" s="45"/>
      <c r="C188" s="45"/>
      <c r="D188" s="45"/>
      <c r="E188" s="45"/>
      <c r="F188" s="45"/>
      <c r="G188" s="45"/>
      <c r="H188" s="45"/>
      <c r="I188" s="45"/>
      <c r="J188" s="45"/>
      <c r="K188" s="45"/>
      <c r="L188" s="45"/>
      <c r="M188" s="45"/>
      <c r="N188" s="45"/>
      <c r="O188" s="45"/>
      <c r="P188" s="45"/>
      <c r="Q188" s="45"/>
    </row>
    <row r="189" spans="1:17" x14ac:dyDescent="0.2">
      <c r="A189" s="45"/>
      <c r="B189" s="45"/>
      <c r="C189" s="45"/>
      <c r="D189" s="45"/>
      <c r="E189" s="45"/>
      <c r="F189" s="45"/>
      <c r="G189" s="45"/>
      <c r="H189" s="45"/>
      <c r="I189" s="45"/>
      <c r="J189" s="45"/>
      <c r="K189" s="45"/>
      <c r="L189" s="45"/>
      <c r="M189" s="45"/>
      <c r="N189" s="45"/>
      <c r="O189" s="45"/>
      <c r="P189" s="45"/>
      <c r="Q189" s="45"/>
    </row>
    <row r="190" spans="1:17" x14ac:dyDescent="0.2">
      <c r="A190" s="45"/>
      <c r="B190" s="45"/>
      <c r="C190" s="45"/>
      <c r="D190" s="45"/>
      <c r="E190" s="45"/>
      <c r="F190" s="45"/>
      <c r="G190" s="45"/>
      <c r="H190" s="45"/>
      <c r="I190" s="45"/>
      <c r="J190" s="45"/>
      <c r="K190" s="45"/>
      <c r="L190" s="45"/>
      <c r="M190" s="45"/>
      <c r="N190" s="45"/>
      <c r="O190" s="45"/>
      <c r="P190" s="45"/>
      <c r="Q190" s="45"/>
    </row>
    <row r="191" spans="1:17" x14ac:dyDescent="0.2">
      <c r="A191" s="45"/>
      <c r="B191" s="45"/>
      <c r="C191" s="45"/>
      <c r="D191" s="45"/>
      <c r="E191" s="45"/>
      <c r="F191" s="45"/>
      <c r="G191" s="45"/>
      <c r="H191" s="45"/>
      <c r="I191" s="45"/>
      <c r="J191" s="45"/>
      <c r="K191" s="45"/>
      <c r="L191" s="45"/>
      <c r="M191" s="45"/>
      <c r="N191" s="45"/>
      <c r="O191" s="45"/>
      <c r="P191" s="45"/>
      <c r="Q191" s="45"/>
    </row>
    <row r="192" spans="1:17" x14ac:dyDescent="0.2">
      <c r="A192" s="45"/>
      <c r="B192" s="45"/>
      <c r="C192" s="45"/>
      <c r="D192" s="45"/>
      <c r="E192" s="45"/>
      <c r="F192" s="45"/>
      <c r="G192" s="45"/>
      <c r="H192" s="45"/>
      <c r="I192" s="45"/>
      <c r="J192" s="45"/>
      <c r="K192" s="45"/>
      <c r="L192" s="45"/>
      <c r="M192" s="45"/>
      <c r="N192" s="45"/>
      <c r="O192" s="45"/>
      <c r="P192" s="45"/>
      <c r="Q192" s="45"/>
    </row>
    <row r="193" spans="1:17" x14ac:dyDescent="0.2">
      <c r="A193" s="45"/>
      <c r="B193" s="45"/>
      <c r="C193" s="45"/>
      <c r="D193" s="45"/>
      <c r="E193" s="45"/>
      <c r="F193" s="45"/>
      <c r="G193" s="45"/>
      <c r="H193" s="45"/>
      <c r="I193" s="45"/>
      <c r="J193" s="45"/>
      <c r="K193" s="45"/>
      <c r="L193" s="45"/>
      <c r="M193" s="45"/>
      <c r="N193" s="45"/>
      <c r="O193" s="45"/>
      <c r="P193" s="45"/>
      <c r="Q193" s="45"/>
    </row>
    <row r="194" spans="1:17" x14ac:dyDescent="0.2">
      <c r="A194" s="45"/>
      <c r="B194" s="45"/>
      <c r="C194" s="45"/>
      <c r="D194" s="45"/>
      <c r="E194" s="45"/>
      <c r="F194" s="45"/>
      <c r="G194" s="45"/>
      <c r="H194" s="45"/>
      <c r="I194" s="45"/>
      <c r="J194" s="45"/>
      <c r="K194" s="45"/>
      <c r="L194" s="45"/>
      <c r="M194" s="45"/>
      <c r="N194" s="45"/>
      <c r="O194" s="45"/>
      <c r="P194" s="45"/>
      <c r="Q194" s="45"/>
    </row>
    <row r="195" spans="1:17" x14ac:dyDescent="0.2">
      <c r="A195" s="45"/>
      <c r="B195" s="45"/>
      <c r="C195" s="45"/>
      <c r="D195" s="45"/>
      <c r="E195" s="45"/>
      <c r="F195" s="45"/>
      <c r="G195" s="45"/>
      <c r="H195" s="45"/>
      <c r="I195" s="45"/>
      <c r="J195" s="45"/>
      <c r="K195" s="45"/>
      <c r="L195" s="45"/>
      <c r="M195" s="45"/>
      <c r="N195" s="45"/>
      <c r="O195" s="45"/>
      <c r="P195" s="45"/>
      <c r="Q195" s="45"/>
    </row>
    <row r="196" spans="1:17" x14ac:dyDescent="0.2">
      <c r="A196" s="45"/>
      <c r="B196" s="45"/>
      <c r="C196" s="45"/>
      <c r="D196" s="45"/>
      <c r="E196" s="45"/>
      <c r="F196" s="45"/>
      <c r="G196" s="45"/>
      <c r="H196" s="45"/>
      <c r="I196" s="45"/>
      <c r="J196" s="45"/>
      <c r="K196" s="45"/>
      <c r="L196" s="45"/>
      <c r="M196" s="45"/>
      <c r="N196" s="45"/>
      <c r="O196" s="45"/>
      <c r="P196" s="45"/>
      <c r="Q196" s="45"/>
    </row>
    <row r="197" spans="1:17" x14ac:dyDescent="0.2">
      <c r="A197" s="45"/>
      <c r="B197" s="45"/>
      <c r="C197" s="45"/>
      <c r="D197" s="45"/>
      <c r="E197" s="45"/>
      <c r="F197" s="45"/>
      <c r="G197" s="45"/>
      <c r="H197" s="45"/>
      <c r="I197" s="45"/>
      <c r="J197" s="45"/>
      <c r="K197" s="45"/>
      <c r="L197" s="45"/>
      <c r="M197" s="45"/>
      <c r="N197" s="45"/>
      <c r="O197" s="45"/>
      <c r="P197" s="45"/>
      <c r="Q197" s="45"/>
    </row>
    <row r="198" spans="1:17" x14ac:dyDescent="0.2">
      <c r="A198" s="45"/>
      <c r="B198" s="45"/>
      <c r="C198" s="45"/>
      <c r="D198" s="45"/>
      <c r="E198" s="45"/>
      <c r="F198" s="45"/>
      <c r="G198" s="45"/>
      <c r="H198" s="45"/>
      <c r="I198" s="45"/>
      <c r="J198" s="45"/>
      <c r="K198" s="45"/>
      <c r="L198" s="45"/>
      <c r="M198" s="45"/>
      <c r="N198" s="45"/>
      <c r="O198" s="45"/>
      <c r="P198" s="45"/>
      <c r="Q198" s="45"/>
    </row>
    <row r="199" spans="1:17" x14ac:dyDescent="0.2">
      <c r="A199" s="45"/>
      <c r="B199" s="45"/>
      <c r="C199" s="45"/>
      <c r="D199" s="45"/>
      <c r="E199" s="45"/>
      <c r="F199" s="45"/>
      <c r="G199" s="45"/>
      <c r="H199" s="45"/>
      <c r="I199" s="45"/>
      <c r="J199" s="45"/>
      <c r="K199" s="45"/>
      <c r="L199" s="45"/>
      <c r="M199" s="45"/>
      <c r="N199" s="45"/>
      <c r="O199" s="45"/>
      <c r="P199" s="45"/>
      <c r="Q199" s="45"/>
    </row>
    <row r="200" spans="1:17" x14ac:dyDescent="0.2">
      <c r="A200" s="45"/>
      <c r="B200" s="45"/>
      <c r="C200" s="45"/>
      <c r="D200" s="45"/>
      <c r="E200" s="45"/>
      <c r="F200" s="45"/>
      <c r="G200" s="45"/>
      <c r="H200" s="45"/>
      <c r="I200" s="45"/>
      <c r="J200" s="45"/>
      <c r="K200" s="45"/>
      <c r="L200" s="45"/>
      <c r="M200" s="45"/>
      <c r="N200" s="45"/>
      <c r="O200" s="45"/>
      <c r="P200" s="45"/>
      <c r="Q200" s="45"/>
    </row>
    <row r="201" spans="1:17" x14ac:dyDescent="0.2">
      <c r="A201" s="45"/>
      <c r="B201" s="45"/>
      <c r="C201" s="45"/>
      <c r="D201" s="45"/>
      <c r="E201" s="45"/>
      <c r="F201" s="45"/>
      <c r="G201" s="45"/>
      <c r="H201" s="45"/>
      <c r="I201" s="45"/>
      <c r="J201" s="45"/>
      <c r="K201" s="45"/>
      <c r="L201" s="45"/>
      <c r="M201" s="45"/>
      <c r="N201" s="45"/>
      <c r="O201" s="45"/>
      <c r="P201" s="45"/>
      <c r="Q201" s="45"/>
    </row>
    <row r="202" spans="1:17" x14ac:dyDescent="0.2">
      <c r="A202" s="45"/>
      <c r="B202" s="45"/>
      <c r="C202" s="45"/>
      <c r="D202" s="45"/>
      <c r="E202" s="45"/>
      <c r="F202" s="45"/>
      <c r="G202" s="45"/>
      <c r="H202" s="45"/>
      <c r="I202" s="45"/>
      <c r="J202" s="45"/>
      <c r="K202" s="45"/>
      <c r="L202" s="45"/>
      <c r="M202" s="45"/>
      <c r="N202" s="45"/>
      <c r="O202" s="45"/>
      <c r="P202" s="45"/>
      <c r="Q202" s="45"/>
    </row>
    <row r="203" spans="1:17" x14ac:dyDescent="0.2">
      <c r="A203" s="45"/>
      <c r="B203" s="45"/>
      <c r="C203" s="45"/>
      <c r="D203" s="45"/>
      <c r="E203" s="45"/>
      <c r="F203" s="45"/>
      <c r="G203" s="45"/>
      <c r="H203" s="45"/>
      <c r="I203" s="45"/>
      <c r="J203" s="45"/>
      <c r="K203" s="45"/>
      <c r="L203" s="45"/>
      <c r="M203" s="45"/>
      <c r="N203" s="45"/>
      <c r="O203" s="45"/>
      <c r="P203" s="45"/>
      <c r="Q203" s="45"/>
    </row>
    <row r="204" spans="1:17" x14ac:dyDescent="0.2">
      <c r="A204" s="45"/>
      <c r="B204" s="45"/>
      <c r="C204" s="45"/>
      <c r="D204" s="45"/>
      <c r="E204" s="45"/>
      <c r="F204" s="45"/>
      <c r="G204" s="45"/>
      <c r="H204" s="45"/>
      <c r="I204" s="45"/>
      <c r="J204" s="45"/>
      <c r="K204" s="45"/>
      <c r="L204" s="45"/>
      <c r="M204" s="45"/>
      <c r="N204" s="45"/>
      <c r="O204" s="45"/>
      <c r="P204" s="45"/>
      <c r="Q204" s="45"/>
    </row>
    <row r="205" spans="1:17" x14ac:dyDescent="0.2">
      <c r="A205" s="45"/>
      <c r="B205" s="45"/>
      <c r="C205" s="45"/>
      <c r="D205" s="45"/>
      <c r="E205" s="45"/>
      <c r="F205" s="45"/>
      <c r="G205" s="45"/>
      <c r="H205" s="45"/>
      <c r="I205" s="45"/>
      <c r="J205" s="45"/>
      <c r="K205" s="45"/>
      <c r="L205" s="45"/>
      <c r="M205" s="45"/>
      <c r="N205" s="45"/>
      <c r="O205" s="45"/>
      <c r="P205" s="45"/>
      <c r="Q205" s="45"/>
    </row>
    <row r="206" spans="1:17" x14ac:dyDescent="0.2">
      <c r="A206" s="45"/>
      <c r="B206" s="45"/>
      <c r="C206" s="45"/>
      <c r="D206" s="45"/>
      <c r="E206" s="45"/>
      <c r="F206" s="45"/>
      <c r="G206" s="45"/>
      <c r="H206" s="45"/>
      <c r="I206" s="45"/>
      <c r="J206" s="45"/>
      <c r="K206" s="45"/>
      <c r="L206" s="45"/>
      <c r="M206" s="45"/>
      <c r="N206" s="45"/>
      <c r="O206" s="45"/>
      <c r="P206" s="45"/>
      <c r="Q206" s="45"/>
    </row>
    <row r="207" spans="1:17" x14ac:dyDescent="0.2">
      <c r="A207" s="45"/>
      <c r="B207" s="45"/>
      <c r="C207" s="45"/>
      <c r="D207" s="45"/>
      <c r="E207" s="45"/>
      <c r="F207" s="45"/>
      <c r="G207" s="45"/>
      <c r="H207" s="45"/>
      <c r="I207" s="45"/>
      <c r="J207" s="45"/>
      <c r="K207" s="45"/>
      <c r="L207" s="45"/>
      <c r="M207" s="45"/>
      <c r="N207" s="45"/>
      <c r="O207" s="45"/>
      <c r="P207" s="45"/>
      <c r="Q207" s="45"/>
    </row>
    <row r="208" spans="1:17" x14ac:dyDescent="0.2">
      <c r="A208" s="45"/>
      <c r="B208" s="45"/>
      <c r="C208" s="45"/>
      <c r="D208" s="45"/>
      <c r="E208" s="45"/>
      <c r="F208" s="45"/>
      <c r="G208" s="45"/>
      <c r="H208" s="45"/>
      <c r="I208" s="45"/>
      <c r="J208" s="45"/>
      <c r="K208" s="45"/>
      <c r="L208" s="45"/>
      <c r="M208" s="45"/>
      <c r="N208" s="45"/>
      <c r="O208" s="45"/>
      <c r="P208" s="45"/>
      <c r="Q208" s="45"/>
    </row>
    <row r="209" spans="1:17" x14ac:dyDescent="0.2">
      <c r="A209" s="45"/>
      <c r="B209" s="45"/>
      <c r="C209" s="45"/>
      <c r="D209" s="45"/>
      <c r="E209" s="45"/>
      <c r="F209" s="45"/>
      <c r="G209" s="45"/>
      <c r="H209" s="45"/>
      <c r="I209" s="45"/>
      <c r="J209" s="45"/>
      <c r="K209" s="45"/>
      <c r="L209" s="45"/>
      <c r="M209" s="45"/>
      <c r="N209" s="45"/>
      <c r="O209" s="45"/>
      <c r="P209" s="45"/>
      <c r="Q209" s="45"/>
    </row>
    <row r="210" spans="1:17" x14ac:dyDescent="0.2">
      <c r="A210" s="45"/>
      <c r="B210" s="45"/>
      <c r="C210" s="45"/>
      <c r="D210" s="45"/>
      <c r="E210" s="45"/>
      <c r="F210" s="45"/>
      <c r="G210" s="45"/>
      <c r="H210" s="45"/>
      <c r="I210" s="45"/>
      <c r="J210" s="45"/>
      <c r="K210" s="45"/>
      <c r="L210" s="45"/>
      <c r="M210" s="45"/>
      <c r="N210" s="45"/>
      <c r="O210" s="45"/>
      <c r="P210" s="45"/>
      <c r="Q210" s="45"/>
    </row>
    <row r="211" spans="1:17" x14ac:dyDescent="0.2">
      <c r="A211" s="45"/>
      <c r="B211" s="45"/>
      <c r="C211" s="45"/>
      <c r="D211" s="45"/>
      <c r="E211" s="45"/>
      <c r="F211" s="45"/>
      <c r="G211" s="45"/>
      <c r="H211" s="45"/>
      <c r="I211" s="45"/>
      <c r="J211" s="45"/>
      <c r="K211" s="45"/>
      <c r="L211" s="45"/>
      <c r="M211" s="45"/>
      <c r="N211" s="45"/>
      <c r="O211" s="45"/>
      <c r="P211" s="45"/>
      <c r="Q211" s="45"/>
    </row>
    <row r="212" spans="1:17" x14ac:dyDescent="0.2">
      <c r="A212" s="45"/>
      <c r="B212" s="45"/>
      <c r="C212" s="45"/>
      <c r="D212" s="45"/>
      <c r="E212" s="45"/>
      <c r="F212" s="45"/>
      <c r="G212" s="45"/>
      <c r="H212" s="45"/>
      <c r="I212" s="45"/>
      <c r="J212" s="45"/>
      <c r="K212" s="45"/>
      <c r="L212" s="45"/>
      <c r="M212" s="45"/>
      <c r="N212" s="45"/>
      <c r="O212" s="45"/>
      <c r="P212" s="45"/>
      <c r="Q212" s="45"/>
    </row>
    <row r="213" spans="1:17" x14ac:dyDescent="0.2">
      <c r="A213" s="45"/>
      <c r="B213" s="45"/>
      <c r="C213" s="45"/>
      <c r="D213" s="45"/>
      <c r="E213" s="45"/>
      <c r="F213" s="45"/>
      <c r="G213" s="45"/>
      <c r="H213" s="45"/>
      <c r="I213" s="45"/>
      <c r="J213" s="45"/>
      <c r="K213" s="45"/>
      <c r="L213" s="45"/>
      <c r="M213" s="45"/>
      <c r="N213" s="45"/>
      <c r="O213" s="45"/>
      <c r="P213" s="45"/>
      <c r="Q213" s="45"/>
    </row>
    <row r="214" spans="1:17" x14ac:dyDescent="0.2">
      <c r="A214" s="45"/>
      <c r="B214" s="45"/>
      <c r="C214" s="45"/>
      <c r="D214" s="45"/>
      <c r="E214" s="45"/>
      <c r="F214" s="45"/>
      <c r="G214" s="45"/>
      <c r="H214" s="45"/>
      <c r="I214" s="45"/>
      <c r="J214" s="45"/>
      <c r="K214" s="45"/>
      <c r="L214" s="45"/>
      <c r="M214" s="45"/>
      <c r="N214" s="45"/>
      <c r="O214" s="45"/>
      <c r="P214" s="45"/>
      <c r="Q214" s="45"/>
    </row>
    <row r="215" spans="1:17" x14ac:dyDescent="0.2">
      <c r="A215" s="45"/>
      <c r="B215" s="45"/>
      <c r="C215" s="45"/>
      <c r="D215" s="45"/>
      <c r="E215" s="45"/>
      <c r="F215" s="45"/>
      <c r="G215" s="45"/>
      <c r="H215" s="45"/>
      <c r="I215" s="45"/>
      <c r="J215" s="45"/>
      <c r="K215" s="45"/>
      <c r="L215" s="45"/>
      <c r="M215" s="45"/>
      <c r="N215" s="45"/>
      <c r="O215" s="45"/>
      <c r="P215" s="45"/>
      <c r="Q215" s="45"/>
    </row>
    <row r="216" spans="1:17" x14ac:dyDescent="0.2">
      <c r="A216" s="45"/>
      <c r="B216" s="45"/>
      <c r="C216" s="45"/>
      <c r="D216" s="45"/>
      <c r="E216" s="45"/>
      <c r="F216" s="45"/>
      <c r="G216" s="45"/>
      <c r="H216" s="45"/>
      <c r="I216" s="45"/>
      <c r="J216" s="45"/>
      <c r="K216" s="45"/>
      <c r="L216" s="45"/>
      <c r="M216" s="45"/>
      <c r="N216" s="45"/>
      <c r="O216" s="45"/>
      <c r="P216" s="45"/>
      <c r="Q216" s="45"/>
    </row>
    <row r="217" spans="1:17" x14ac:dyDescent="0.2">
      <c r="A217" s="45"/>
      <c r="B217" s="45"/>
      <c r="C217" s="45"/>
      <c r="D217" s="45"/>
      <c r="E217" s="45"/>
      <c r="F217" s="45"/>
      <c r="G217" s="45"/>
      <c r="H217" s="45"/>
      <c r="I217" s="45"/>
      <c r="J217" s="45"/>
      <c r="K217" s="45"/>
      <c r="L217" s="45"/>
      <c r="M217" s="45"/>
      <c r="N217" s="45"/>
      <c r="O217" s="45"/>
      <c r="P217" s="45"/>
      <c r="Q217" s="45"/>
    </row>
    <row r="218" spans="1:17" x14ac:dyDescent="0.2">
      <c r="A218" s="45"/>
      <c r="B218" s="45"/>
      <c r="C218" s="45"/>
      <c r="D218" s="45"/>
      <c r="E218" s="45"/>
      <c r="F218" s="45"/>
      <c r="G218" s="45"/>
      <c r="H218" s="45"/>
      <c r="I218" s="45"/>
      <c r="J218" s="45"/>
      <c r="K218" s="45"/>
      <c r="L218" s="45"/>
      <c r="M218" s="45"/>
      <c r="N218" s="45"/>
      <c r="O218" s="45"/>
      <c r="P218" s="45"/>
      <c r="Q218" s="45"/>
    </row>
    <row r="219" spans="1:17" x14ac:dyDescent="0.2">
      <c r="A219" s="45"/>
      <c r="B219" s="45"/>
      <c r="C219" s="45"/>
      <c r="D219" s="45"/>
      <c r="E219" s="45"/>
      <c r="F219" s="45"/>
      <c r="G219" s="45"/>
      <c r="H219" s="45"/>
      <c r="I219" s="45"/>
      <c r="J219" s="45"/>
      <c r="K219" s="45"/>
      <c r="L219" s="45"/>
      <c r="M219" s="45"/>
      <c r="N219" s="45"/>
      <c r="O219" s="45"/>
      <c r="P219" s="45"/>
      <c r="Q219" s="45"/>
    </row>
    <row r="220" spans="1:17" x14ac:dyDescent="0.2">
      <c r="A220" s="45"/>
      <c r="B220" s="45"/>
      <c r="C220" s="45"/>
      <c r="D220" s="45"/>
      <c r="E220" s="45"/>
      <c r="F220" s="45"/>
      <c r="G220" s="45"/>
      <c r="H220" s="45"/>
      <c r="I220" s="45"/>
      <c r="J220" s="45"/>
      <c r="K220" s="45"/>
      <c r="L220" s="45"/>
      <c r="M220" s="45"/>
      <c r="N220" s="45"/>
      <c r="O220" s="45"/>
      <c r="P220" s="45"/>
      <c r="Q220" s="45"/>
    </row>
    <row r="221" spans="1:17" x14ac:dyDescent="0.2">
      <c r="A221" s="45"/>
      <c r="B221" s="45"/>
      <c r="C221" s="45"/>
      <c r="D221" s="45"/>
      <c r="E221" s="45"/>
      <c r="F221" s="45"/>
      <c r="G221" s="45"/>
      <c r="H221" s="45"/>
      <c r="I221" s="45"/>
      <c r="J221" s="45"/>
      <c r="K221" s="45"/>
      <c r="L221" s="45"/>
      <c r="M221" s="45"/>
      <c r="N221" s="45"/>
      <c r="O221" s="45"/>
      <c r="P221" s="45"/>
      <c r="Q221" s="45"/>
    </row>
    <row r="222" spans="1:17" x14ac:dyDescent="0.2">
      <c r="A222" s="45"/>
      <c r="B222" s="45"/>
      <c r="C222" s="45"/>
      <c r="D222" s="45"/>
      <c r="E222" s="45"/>
      <c r="F222" s="45"/>
      <c r="G222" s="45"/>
      <c r="H222" s="45"/>
      <c r="I222" s="45"/>
      <c r="J222" s="45"/>
      <c r="K222" s="45"/>
      <c r="L222" s="45"/>
      <c r="M222" s="45"/>
      <c r="N222" s="45"/>
      <c r="O222" s="45"/>
      <c r="P222" s="45"/>
      <c r="Q222" s="45"/>
    </row>
    <row r="223" spans="1:17" x14ac:dyDescent="0.2">
      <c r="A223" s="45"/>
      <c r="B223" s="45"/>
      <c r="C223" s="45"/>
      <c r="D223" s="45"/>
      <c r="E223" s="45"/>
      <c r="F223" s="45"/>
      <c r="G223" s="45"/>
      <c r="H223" s="45"/>
      <c r="I223" s="45"/>
      <c r="J223" s="45"/>
      <c r="K223" s="45"/>
      <c r="L223" s="45"/>
      <c r="M223" s="45"/>
      <c r="N223" s="45"/>
      <c r="O223" s="45"/>
      <c r="P223" s="45"/>
      <c r="Q223" s="45"/>
    </row>
    <row r="224" spans="1:17" x14ac:dyDescent="0.2">
      <c r="A224" s="45"/>
      <c r="B224" s="45"/>
      <c r="C224" s="45"/>
      <c r="D224" s="45"/>
      <c r="E224" s="45"/>
      <c r="F224" s="45"/>
      <c r="G224" s="45"/>
      <c r="H224" s="45"/>
      <c r="I224" s="45"/>
      <c r="J224" s="45"/>
      <c r="K224" s="45"/>
      <c r="L224" s="45"/>
      <c r="M224" s="45"/>
      <c r="N224" s="45"/>
      <c r="O224" s="45"/>
      <c r="P224" s="45"/>
      <c r="Q224" s="45"/>
    </row>
    <row r="225" spans="1:17" x14ac:dyDescent="0.2">
      <c r="A225" s="45"/>
      <c r="B225" s="45"/>
      <c r="C225" s="45"/>
      <c r="D225" s="45"/>
      <c r="E225" s="45"/>
      <c r="F225" s="45"/>
      <c r="G225" s="45"/>
      <c r="H225" s="45"/>
      <c r="I225" s="45"/>
      <c r="J225" s="45"/>
      <c r="K225" s="45"/>
      <c r="L225" s="45"/>
      <c r="M225" s="45"/>
      <c r="N225" s="45"/>
      <c r="O225" s="45"/>
      <c r="P225" s="45"/>
      <c r="Q225" s="45"/>
    </row>
    <row r="226" spans="1:17" x14ac:dyDescent="0.2">
      <c r="A226" s="45"/>
      <c r="B226" s="45"/>
      <c r="C226" s="45"/>
      <c r="D226" s="45"/>
      <c r="E226" s="45"/>
      <c r="F226" s="45"/>
      <c r="G226" s="45"/>
      <c r="H226" s="45"/>
      <c r="I226" s="45"/>
      <c r="J226" s="45"/>
      <c r="K226" s="45"/>
      <c r="L226" s="45"/>
      <c r="M226" s="45"/>
      <c r="N226" s="45"/>
      <c r="O226" s="45"/>
      <c r="P226" s="45"/>
      <c r="Q226" s="45"/>
    </row>
    <row r="227" spans="1:17" x14ac:dyDescent="0.2">
      <c r="A227" s="45"/>
      <c r="B227" s="45"/>
      <c r="C227" s="45"/>
      <c r="D227" s="45"/>
      <c r="E227" s="45"/>
      <c r="F227" s="45"/>
      <c r="G227" s="45"/>
      <c r="H227" s="45"/>
      <c r="I227" s="45"/>
      <c r="J227" s="45"/>
      <c r="K227" s="45"/>
      <c r="L227" s="45"/>
      <c r="M227" s="45"/>
      <c r="N227" s="45"/>
      <c r="O227" s="45"/>
      <c r="P227" s="45"/>
      <c r="Q227" s="45"/>
    </row>
    <row r="228" spans="1:17" x14ac:dyDescent="0.2">
      <c r="A228" s="45"/>
      <c r="B228" s="45"/>
      <c r="C228" s="45"/>
      <c r="D228" s="45"/>
      <c r="E228" s="45"/>
      <c r="F228" s="45"/>
      <c r="G228" s="45"/>
      <c r="H228" s="45"/>
      <c r="I228" s="45"/>
      <c r="J228" s="45"/>
      <c r="K228" s="45"/>
      <c r="L228" s="45"/>
      <c r="M228" s="45"/>
      <c r="N228" s="45"/>
      <c r="O228" s="45"/>
      <c r="P228" s="45"/>
      <c r="Q228" s="45"/>
    </row>
    <row r="229" spans="1:17" x14ac:dyDescent="0.2">
      <c r="A229" s="45"/>
      <c r="B229" s="45"/>
      <c r="C229" s="45"/>
      <c r="D229" s="45"/>
      <c r="E229" s="45"/>
      <c r="F229" s="45"/>
      <c r="G229" s="45"/>
      <c r="H229" s="45"/>
      <c r="I229" s="45"/>
      <c r="J229" s="45"/>
      <c r="K229" s="45"/>
      <c r="L229" s="45"/>
      <c r="M229" s="45"/>
      <c r="N229" s="45"/>
      <c r="O229" s="45"/>
      <c r="P229" s="45"/>
      <c r="Q229" s="45"/>
    </row>
    <row r="230" spans="1:17" x14ac:dyDescent="0.2">
      <c r="A230" s="45"/>
      <c r="B230" s="45"/>
      <c r="C230" s="45"/>
      <c r="D230" s="45"/>
      <c r="E230" s="45"/>
      <c r="F230" s="45"/>
      <c r="G230" s="45"/>
      <c r="H230" s="45"/>
      <c r="I230" s="45"/>
      <c r="J230" s="45"/>
      <c r="K230" s="45"/>
      <c r="L230" s="45"/>
      <c r="M230" s="45"/>
      <c r="N230" s="45"/>
      <c r="O230" s="45"/>
      <c r="P230" s="45"/>
      <c r="Q230" s="45"/>
    </row>
    <row r="231" spans="1:17" x14ac:dyDescent="0.2">
      <c r="A231" s="45"/>
      <c r="B231" s="45"/>
      <c r="C231" s="45"/>
      <c r="D231" s="45"/>
      <c r="E231" s="45"/>
      <c r="F231" s="45"/>
      <c r="G231" s="45"/>
      <c r="H231" s="45"/>
      <c r="I231" s="45"/>
      <c r="J231" s="45"/>
      <c r="K231" s="45"/>
      <c r="L231" s="45"/>
      <c r="M231" s="45"/>
      <c r="N231" s="45"/>
      <c r="O231" s="45"/>
      <c r="P231" s="45"/>
      <c r="Q231" s="45"/>
    </row>
    <row r="232" spans="1:17" x14ac:dyDescent="0.2">
      <c r="A232" s="45"/>
      <c r="B232" s="45"/>
      <c r="C232" s="45"/>
      <c r="D232" s="45"/>
      <c r="E232" s="45"/>
      <c r="F232" s="45"/>
      <c r="G232" s="45"/>
      <c r="H232" s="45"/>
      <c r="I232" s="45"/>
      <c r="J232" s="45"/>
      <c r="K232" s="45"/>
      <c r="L232" s="45"/>
      <c r="M232" s="45"/>
      <c r="N232" s="45"/>
      <c r="O232" s="45"/>
      <c r="P232" s="45"/>
      <c r="Q232" s="45"/>
    </row>
    <row r="233" spans="1:17" x14ac:dyDescent="0.2">
      <c r="A233" s="45"/>
      <c r="B233" s="45"/>
      <c r="C233" s="45"/>
      <c r="D233" s="45"/>
      <c r="E233" s="45"/>
      <c r="F233" s="45"/>
      <c r="G233" s="45"/>
      <c r="H233" s="45"/>
      <c r="I233" s="45"/>
      <c r="J233" s="45"/>
      <c r="K233" s="45"/>
      <c r="L233" s="45"/>
      <c r="M233" s="45"/>
      <c r="N233" s="45"/>
      <c r="O233" s="45"/>
      <c r="P233" s="45"/>
      <c r="Q233" s="45"/>
    </row>
    <row r="234" spans="1:17" x14ac:dyDescent="0.2">
      <c r="A234" s="45"/>
      <c r="B234" s="45"/>
      <c r="C234" s="45"/>
      <c r="D234" s="45"/>
      <c r="E234" s="45"/>
      <c r="F234" s="45"/>
      <c r="G234" s="45"/>
      <c r="H234" s="45"/>
      <c r="I234" s="45"/>
      <c r="J234" s="45"/>
      <c r="K234" s="45"/>
      <c r="L234" s="45"/>
      <c r="M234" s="45"/>
      <c r="N234" s="45"/>
      <c r="O234" s="45"/>
      <c r="P234" s="45"/>
      <c r="Q234" s="45"/>
    </row>
    <row r="235" spans="1:17" x14ac:dyDescent="0.2">
      <c r="A235" s="45"/>
      <c r="B235" s="45"/>
      <c r="C235" s="45"/>
      <c r="D235" s="45"/>
      <c r="E235" s="45"/>
      <c r="F235" s="45"/>
      <c r="G235" s="45"/>
      <c r="H235" s="45"/>
      <c r="I235" s="45"/>
      <c r="J235" s="45"/>
      <c r="K235" s="45"/>
      <c r="L235" s="45"/>
      <c r="M235" s="45"/>
      <c r="N235" s="45"/>
      <c r="O235" s="45"/>
      <c r="P235" s="45"/>
      <c r="Q235" s="45"/>
    </row>
    <row r="236" spans="1:17" x14ac:dyDescent="0.2">
      <c r="A236" s="45"/>
      <c r="B236" s="45"/>
      <c r="C236" s="45"/>
      <c r="D236" s="45"/>
      <c r="E236" s="45"/>
      <c r="F236" s="45"/>
      <c r="G236" s="45"/>
      <c r="H236" s="45"/>
      <c r="I236" s="45"/>
      <c r="J236" s="45"/>
      <c r="K236" s="45"/>
      <c r="L236" s="45"/>
      <c r="M236" s="45"/>
      <c r="N236" s="45"/>
      <c r="O236" s="45"/>
      <c r="P236" s="45"/>
      <c r="Q236" s="45"/>
    </row>
    <row r="237" spans="1:17" x14ac:dyDescent="0.2">
      <c r="A237" s="45"/>
      <c r="B237" s="45"/>
      <c r="C237" s="45"/>
      <c r="D237" s="45"/>
      <c r="E237" s="45"/>
      <c r="F237" s="45"/>
      <c r="G237" s="45"/>
      <c r="H237" s="45"/>
      <c r="I237" s="45"/>
      <c r="J237" s="45"/>
      <c r="K237" s="45"/>
      <c r="L237" s="45"/>
      <c r="M237" s="45"/>
      <c r="N237" s="45"/>
      <c r="O237" s="45"/>
      <c r="P237" s="45"/>
      <c r="Q237" s="45"/>
    </row>
    <row r="238" spans="1:17" x14ac:dyDescent="0.2">
      <c r="A238" s="45"/>
      <c r="B238" s="45"/>
      <c r="C238" s="45"/>
      <c r="D238" s="45"/>
      <c r="E238" s="45"/>
      <c r="F238" s="45"/>
      <c r="G238" s="45"/>
      <c r="H238" s="45"/>
      <c r="I238" s="45"/>
      <c r="J238" s="45"/>
      <c r="K238" s="45"/>
      <c r="L238" s="45"/>
      <c r="M238" s="45"/>
      <c r="N238" s="45"/>
      <c r="O238" s="45"/>
      <c r="P238" s="45"/>
      <c r="Q238" s="45"/>
    </row>
    <row r="239" spans="1:17" x14ac:dyDescent="0.2">
      <c r="A239" s="45"/>
      <c r="B239" s="45"/>
      <c r="C239" s="45"/>
      <c r="D239" s="45"/>
      <c r="E239" s="45"/>
      <c r="F239" s="45"/>
      <c r="G239" s="45"/>
      <c r="H239" s="45"/>
      <c r="I239" s="45"/>
      <c r="J239" s="45"/>
      <c r="K239" s="45"/>
      <c r="L239" s="45"/>
      <c r="M239" s="45"/>
      <c r="N239" s="45"/>
      <c r="O239" s="45"/>
      <c r="P239" s="45"/>
      <c r="Q239" s="45"/>
    </row>
    <row r="240" spans="1:17" x14ac:dyDescent="0.2">
      <c r="A240" s="45"/>
      <c r="B240" s="45"/>
      <c r="C240" s="45"/>
      <c r="D240" s="45"/>
      <c r="E240" s="45"/>
      <c r="F240" s="45"/>
      <c r="G240" s="45"/>
      <c r="H240" s="45"/>
      <c r="I240" s="45"/>
      <c r="J240" s="45"/>
      <c r="K240" s="45"/>
      <c r="L240" s="45"/>
      <c r="M240" s="45"/>
      <c r="N240" s="45"/>
      <c r="O240" s="45"/>
      <c r="P240" s="45"/>
      <c r="Q240" s="45"/>
    </row>
    <row r="241" spans="1:17" x14ac:dyDescent="0.2">
      <c r="A241" s="45"/>
      <c r="B241" s="45"/>
      <c r="C241" s="45"/>
      <c r="D241" s="45"/>
      <c r="E241" s="45"/>
      <c r="F241" s="45"/>
      <c r="G241" s="45"/>
      <c r="H241" s="45"/>
      <c r="I241" s="45"/>
      <c r="J241" s="45"/>
      <c r="K241" s="45"/>
      <c r="L241" s="45"/>
      <c r="M241" s="45"/>
      <c r="N241" s="45"/>
      <c r="O241" s="45"/>
      <c r="P241" s="45"/>
      <c r="Q241" s="45"/>
    </row>
    <row r="242" spans="1:17" x14ac:dyDescent="0.2">
      <c r="A242" s="45"/>
      <c r="B242" s="45"/>
      <c r="C242" s="45"/>
      <c r="D242" s="45"/>
      <c r="E242" s="45"/>
      <c r="F242" s="45"/>
      <c r="G242" s="45"/>
      <c r="H242" s="45"/>
      <c r="I242" s="45"/>
      <c r="J242" s="45"/>
      <c r="K242" s="45"/>
      <c r="L242" s="45"/>
      <c r="M242" s="45"/>
      <c r="N242" s="45"/>
      <c r="O242" s="45"/>
      <c r="P242" s="45"/>
      <c r="Q242" s="45"/>
    </row>
    <row r="243" spans="1:17" x14ac:dyDescent="0.2">
      <c r="A243" s="45"/>
      <c r="B243" s="45"/>
      <c r="C243" s="45"/>
      <c r="D243" s="45"/>
      <c r="E243" s="45"/>
      <c r="F243" s="45"/>
      <c r="G243" s="45"/>
      <c r="H243" s="45"/>
      <c r="I243" s="45"/>
      <c r="J243" s="45"/>
      <c r="K243" s="45"/>
      <c r="L243" s="45"/>
      <c r="M243" s="45"/>
      <c r="N243" s="45"/>
      <c r="O243" s="45"/>
      <c r="P243" s="45"/>
      <c r="Q243" s="45"/>
    </row>
    <row r="244" spans="1:17" x14ac:dyDescent="0.2">
      <c r="A244" s="45"/>
      <c r="B244" s="45"/>
      <c r="C244" s="45"/>
      <c r="D244" s="45"/>
      <c r="E244" s="45"/>
      <c r="F244" s="45"/>
      <c r="G244" s="45"/>
      <c r="H244" s="45"/>
      <c r="I244" s="45"/>
      <c r="J244" s="45"/>
      <c r="K244" s="45"/>
      <c r="L244" s="45"/>
      <c r="M244" s="45"/>
      <c r="N244" s="45"/>
      <c r="O244" s="45"/>
      <c r="P244" s="45"/>
      <c r="Q244" s="45"/>
    </row>
    <row r="245" spans="1:17" x14ac:dyDescent="0.2">
      <c r="A245" s="45"/>
      <c r="B245" s="45"/>
      <c r="C245" s="45"/>
      <c r="D245" s="45"/>
      <c r="E245" s="45"/>
      <c r="F245" s="45"/>
      <c r="G245" s="45"/>
      <c r="H245" s="45"/>
      <c r="I245" s="45"/>
      <c r="J245" s="45"/>
      <c r="K245" s="45"/>
      <c r="L245" s="45"/>
      <c r="M245" s="45"/>
      <c r="N245" s="45"/>
      <c r="O245" s="45"/>
      <c r="P245" s="45"/>
      <c r="Q245" s="45"/>
    </row>
    <row r="246" spans="1:17" x14ac:dyDescent="0.2">
      <c r="A246" s="45"/>
      <c r="B246" s="45"/>
      <c r="C246" s="45"/>
      <c r="D246" s="45"/>
      <c r="E246" s="45"/>
      <c r="F246" s="45"/>
      <c r="G246" s="45"/>
      <c r="H246" s="45"/>
      <c r="I246" s="45"/>
      <c r="J246" s="45"/>
      <c r="K246" s="45"/>
      <c r="L246" s="45"/>
      <c r="M246" s="45"/>
      <c r="N246" s="45"/>
      <c r="O246" s="45"/>
      <c r="P246" s="45"/>
      <c r="Q246" s="45"/>
    </row>
    <row r="247" spans="1:17" x14ac:dyDescent="0.2">
      <c r="A247" s="45"/>
      <c r="B247" s="45"/>
      <c r="C247" s="45"/>
      <c r="D247" s="45"/>
      <c r="E247" s="45"/>
      <c r="F247" s="45"/>
      <c r="G247" s="45"/>
      <c r="H247" s="45"/>
      <c r="I247" s="45"/>
      <c r="J247" s="45"/>
      <c r="K247" s="45"/>
      <c r="L247" s="45"/>
      <c r="M247" s="45"/>
      <c r="N247" s="45"/>
      <c r="O247" s="45"/>
      <c r="P247" s="45"/>
      <c r="Q247" s="45"/>
    </row>
    <row r="248" spans="1:17" x14ac:dyDescent="0.2">
      <c r="A248" s="45"/>
      <c r="B248" s="45"/>
      <c r="C248" s="45"/>
      <c r="D248" s="45"/>
      <c r="E248" s="45"/>
      <c r="F248" s="45"/>
      <c r="G248" s="45"/>
      <c r="H248" s="45"/>
      <c r="I248" s="45"/>
      <c r="J248" s="45"/>
      <c r="K248" s="45"/>
      <c r="L248" s="45"/>
      <c r="M248" s="45"/>
      <c r="N248" s="45"/>
      <c r="O248" s="45"/>
      <c r="P248" s="45"/>
      <c r="Q248" s="45"/>
    </row>
    <row r="249" spans="1:17" x14ac:dyDescent="0.2">
      <c r="A249" s="45"/>
      <c r="B249" s="45"/>
      <c r="C249" s="45"/>
      <c r="D249" s="45"/>
      <c r="E249" s="45"/>
      <c r="F249" s="45"/>
      <c r="G249" s="45"/>
      <c r="H249" s="45"/>
      <c r="I249" s="45"/>
      <c r="J249" s="45"/>
      <c r="K249" s="45"/>
      <c r="L249" s="45"/>
      <c r="M249" s="45"/>
      <c r="N249" s="45"/>
      <c r="O249" s="45"/>
      <c r="P249" s="45"/>
      <c r="Q249" s="45"/>
    </row>
    <row r="250" spans="1:17" x14ac:dyDescent="0.2">
      <c r="A250" s="45"/>
      <c r="B250" s="45"/>
      <c r="C250" s="45"/>
      <c r="D250" s="45"/>
      <c r="E250" s="45"/>
      <c r="F250" s="45"/>
      <c r="G250" s="45"/>
      <c r="H250" s="45"/>
      <c r="I250" s="45"/>
      <c r="J250" s="45"/>
      <c r="K250" s="45"/>
      <c r="L250" s="45"/>
      <c r="M250" s="45"/>
      <c r="N250" s="45"/>
      <c r="O250" s="45"/>
      <c r="P250" s="45"/>
      <c r="Q250" s="45"/>
    </row>
    <row r="251" spans="1:17" x14ac:dyDescent="0.2">
      <c r="A251" s="45"/>
      <c r="B251" s="45"/>
      <c r="C251" s="45"/>
      <c r="D251" s="45"/>
      <c r="E251" s="45"/>
      <c r="F251" s="45"/>
      <c r="G251" s="45"/>
      <c r="H251" s="45"/>
      <c r="I251" s="45"/>
      <c r="J251" s="45"/>
      <c r="K251" s="45"/>
      <c r="L251" s="45"/>
      <c r="M251" s="45"/>
      <c r="N251" s="45"/>
      <c r="O251" s="45"/>
      <c r="P251" s="45"/>
      <c r="Q251" s="45"/>
    </row>
    <row r="252" spans="1:17" x14ac:dyDescent="0.2">
      <c r="A252" s="45"/>
      <c r="B252" s="45"/>
      <c r="C252" s="45"/>
      <c r="D252" s="45"/>
      <c r="E252" s="45"/>
      <c r="F252" s="45"/>
      <c r="G252" s="45"/>
      <c r="H252" s="45"/>
      <c r="I252" s="45"/>
      <c r="J252" s="45"/>
      <c r="K252" s="45"/>
      <c r="L252" s="45"/>
      <c r="M252" s="45"/>
      <c r="N252" s="45"/>
      <c r="O252" s="45"/>
      <c r="P252" s="45"/>
      <c r="Q252" s="45"/>
    </row>
    <row r="253" spans="1:17" x14ac:dyDescent="0.2">
      <c r="A253" s="45"/>
      <c r="B253" s="45"/>
      <c r="C253" s="45"/>
      <c r="D253" s="45"/>
      <c r="E253" s="45"/>
      <c r="F253" s="45"/>
      <c r="G253" s="45"/>
      <c r="H253" s="45"/>
      <c r="I253" s="45"/>
      <c r="J253" s="45"/>
      <c r="K253" s="45"/>
      <c r="L253" s="45"/>
      <c r="M253" s="45"/>
      <c r="N253" s="45"/>
      <c r="O253" s="45"/>
      <c r="P253" s="45"/>
      <c r="Q253" s="45"/>
    </row>
    <row r="254" spans="1:17" x14ac:dyDescent="0.2">
      <c r="A254" s="45"/>
      <c r="B254" s="45"/>
      <c r="C254" s="45"/>
      <c r="D254" s="45"/>
      <c r="E254" s="45"/>
      <c r="F254" s="45"/>
      <c r="G254" s="45"/>
      <c r="H254" s="45"/>
      <c r="I254" s="45"/>
      <c r="J254" s="45"/>
      <c r="K254" s="45"/>
      <c r="L254" s="45"/>
      <c r="M254" s="45"/>
      <c r="N254" s="45"/>
      <c r="O254" s="45"/>
      <c r="P254" s="45"/>
      <c r="Q254" s="45"/>
    </row>
    <row r="255" spans="1:17" x14ac:dyDescent="0.2">
      <c r="A255" s="45"/>
      <c r="B255" s="45"/>
      <c r="C255" s="45"/>
      <c r="D255" s="45"/>
      <c r="E255" s="45"/>
      <c r="F255" s="45"/>
      <c r="G255" s="45"/>
      <c r="H255" s="45"/>
      <c r="I255" s="45"/>
      <c r="J255" s="45"/>
      <c r="K255" s="45"/>
      <c r="L255" s="45"/>
      <c r="M255" s="45"/>
      <c r="N255" s="45"/>
      <c r="O255" s="45"/>
      <c r="P255" s="45"/>
      <c r="Q255" s="45"/>
    </row>
    <row r="256" spans="1:17" x14ac:dyDescent="0.2">
      <c r="A256" s="45"/>
      <c r="B256" s="45"/>
      <c r="C256" s="45"/>
      <c r="D256" s="45"/>
      <c r="E256" s="45"/>
      <c r="F256" s="45"/>
      <c r="G256" s="45"/>
      <c r="H256" s="45"/>
      <c r="I256" s="45"/>
      <c r="J256" s="45"/>
      <c r="K256" s="45"/>
      <c r="L256" s="45"/>
      <c r="M256" s="45"/>
      <c r="N256" s="45"/>
      <c r="O256" s="45"/>
      <c r="P256" s="45"/>
      <c r="Q256" s="45"/>
    </row>
    <row r="257" spans="1:17" x14ac:dyDescent="0.2">
      <c r="A257" s="45"/>
      <c r="B257" s="45"/>
      <c r="C257" s="45"/>
      <c r="D257" s="45"/>
      <c r="E257" s="45"/>
      <c r="F257" s="45"/>
      <c r="G257" s="45"/>
      <c r="H257" s="45"/>
      <c r="I257" s="45"/>
      <c r="J257" s="45"/>
      <c r="K257" s="45"/>
      <c r="L257" s="45"/>
      <c r="M257" s="45"/>
      <c r="N257" s="45"/>
      <c r="O257" s="45"/>
      <c r="P257" s="45"/>
      <c r="Q257" s="45"/>
    </row>
    <row r="258" spans="1:17" x14ac:dyDescent="0.2">
      <c r="A258" s="45"/>
      <c r="B258" s="45"/>
      <c r="C258" s="45"/>
      <c r="D258" s="45"/>
      <c r="E258" s="45"/>
      <c r="F258" s="45"/>
      <c r="G258" s="45"/>
      <c r="H258" s="45"/>
      <c r="I258" s="45"/>
      <c r="J258" s="45"/>
      <c r="K258" s="45"/>
      <c r="L258" s="45"/>
      <c r="M258" s="45"/>
      <c r="N258" s="45"/>
      <c r="O258" s="45"/>
      <c r="P258" s="45"/>
      <c r="Q258" s="45"/>
    </row>
    <row r="259" spans="1:17" x14ac:dyDescent="0.2">
      <c r="A259" s="45"/>
      <c r="B259" s="45"/>
      <c r="C259" s="45"/>
      <c r="D259" s="45"/>
      <c r="E259" s="45"/>
      <c r="F259" s="45"/>
      <c r="G259" s="45"/>
      <c r="H259" s="45"/>
      <c r="I259" s="45"/>
      <c r="J259" s="45"/>
      <c r="K259" s="45"/>
      <c r="L259" s="45"/>
      <c r="M259" s="45"/>
      <c r="N259" s="45"/>
      <c r="O259" s="45"/>
      <c r="P259" s="45"/>
      <c r="Q259" s="45"/>
    </row>
    <row r="260" spans="1:17" x14ac:dyDescent="0.2">
      <c r="A260" s="45"/>
      <c r="B260" s="45"/>
      <c r="C260" s="45"/>
      <c r="D260" s="45"/>
      <c r="E260" s="45"/>
      <c r="F260" s="45"/>
      <c r="G260" s="45"/>
      <c r="H260" s="45"/>
      <c r="I260" s="45"/>
      <c r="J260" s="45"/>
      <c r="K260" s="45"/>
      <c r="L260" s="45"/>
      <c r="M260" s="45"/>
      <c r="N260" s="45"/>
      <c r="O260" s="45"/>
      <c r="P260" s="45"/>
      <c r="Q260" s="45"/>
    </row>
    <row r="261" spans="1:17" x14ac:dyDescent="0.2">
      <c r="A261" s="45"/>
      <c r="B261" s="45"/>
      <c r="C261" s="45"/>
      <c r="D261" s="45"/>
      <c r="E261" s="45"/>
      <c r="F261" s="45"/>
      <c r="G261" s="45"/>
      <c r="H261" s="45"/>
      <c r="I261" s="45"/>
      <c r="J261" s="45"/>
      <c r="K261" s="45"/>
      <c r="L261" s="45"/>
      <c r="M261" s="45"/>
      <c r="N261" s="45"/>
      <c r="O261" s="45"/>
      <c r="P261" s="45"/>
      <c r="Q261" s="45"/>
    </row>
    <row r="262" spans="1:17" x14ac:dyDescent="0.2">
      <c r="A262" s="45"/>
      <c r="B262" s="45"/>
      <c r="C262" s="45"/>
      <c r="D262" s="45"/>
      <c r="E262" s="45"/>
      <c r="F262" s="45"/>
      <c r="G262" s="45"/>
      <c r="H262" s="45"/>
      <c r="I262" s="45"/>
      <c r="J262" s="45"/>
      <c r="K262" s="45"/>
      <c r="L262" s="45"/>
      <c r="M262" s="45"/>
      <c r="N262" s="45"/>
      <c r="O262" s="45"/>
      <c r="P262" s="45"/>
      <c r="Q262" s="45"/>
    </row>
    <row r="263" spans="1:17" x14ac:dyDescent="0.2">
      <c r="A263" s="45"/>
      <c r="B263" s="45"/>
      <c r="C263" s="45"/>
      <c r="D263" s="45"/>
      <c r="E263" s="45"/>
      <c r="F263" s="45"/>
      <c r="G263" s="45"/>
      <c r="H263" s="45"/>
      <c r="I263" s="45"/>
      <c r="J263" s="45"/>
      <c r="K263" s="45"/>
      <c r="L263" s="45"/>
      <c r="M263" s="45"/>
      <c r="N263" s="45"/>
      <c r="O263" s="45"/>
      <c r="P263" s="45"/>
      <c r="Q263" s="45"/>
    </row>
    <row r="264" spans="1:17" x14ac:dyDescent="0.2">
      <c r="A264" s="45"/>
      <c r="B264" s="45"/>
      <c r="C264" s="45"/>
      <c r="D264" s="45"/>
      <c r="E264" s="45"/>
      <c r="F264" s="45"/>
      <c r="G264" s="45"/>
      <c r="H264" s="45"/>
      <c r="I264" s="45"/>
      <c r="J264" s="45"/>
      <c r="K264" s="45"/>
      <c r="L264" s="45"/>
      <c r="M264" s="45"/>
      <c r="N264" s="45"/>
      <c r="O264" s="45"/>
      <c r="P264" s="45"/>
      <c r="Q264" s="45"/>
    </row>
    <row r="265" spans="1:17" x14ac:dyDescent="0.2">
      <c r="A265" s="45"/>
      <c r="B265" s="45"/>
      <c r="C265" s="45"/>
      <c r="D265" s="45"/>
      <c r="E265" s="45"/>
      <c r="F265" s="45"/>
      <c r="G265" s="45"/>
      <c r="H265" s="45"/>
      <c r="I265" s="45"/>
      <c r="J265" s="45"/>
      <c r="K265" s="45"/>
      <c r="L265" s="45"/>
      <c r="M265" s="45"/>
      <c r="N265" s="45"/>
      <c r="O265" s="45"/>
      <c r="P265" s="45"/>
      <c r="Q265" s="45"/>
    </row>
    <row r="266" spans="1:17" x14ac:dyDescent="0.2">
      <c r="A266" s="45"/>
      <c r="B266" s="45"/>
      <c r="C266" s="45"/>
      <c r="D266" s="45"/>
      <c r="E266" s="45"/>
      <c r="F266" s="45"/>
      <c r="G266" s="45"/>
      <c r="H266" s="45"/>
      <c r="I266" s="45"/>
      <c r="J266" s="45"/>
      <c r="K266" s="45"/>
      <c r="L266" s="45"/>
      <c r="M266" s="45"/>
      <c r="N266" s="45"/>
      <c r="O266" s="45"/>
      <c r="P266" s="45"/>
      <c r="Q266" s="45"/>
    </row>
    <row r="267" spans="1:17" x14ac:dyDescent="0.2">
      <c r="A267" s="45"/>
      <c r="B267" s="45"/>
      <c r="C267" s="45"/>
      <c r="D267" s="45"/>
      <c r="E267" s="45"/>
      <c r="F267" s="45"/>
      <c r="G267" s="45"/>
      <c r="H267" s="45"/>
      <c r="I267" s="45"/>
      <c r="J267" s="45"/>
      <c r="K267" s="45"/>
      <c r="L267" s="45"/>
      <c r="M267" s="45"/>
      <c r="N267" s="45"/>
      <c r="O267" s="45"/>
      <c r="P267" s="45"/>
      <c r="Q267" s="45"/>
    </row>
    <row r="268" spans="1:17" x14ac:dyDescent="0.2">
      <c r="A268" s="45"/>
      <c r="B268" s="45"/>
      <c r="C268" s="45"/>
      <c r="D268" s="45"/>
      <c r="E268" s="45"/>
      <c r="F268" s="45"/>
      <c r="G268" s="45"/>
      <c r="H268" s="45"/>
      <c r="I268" s="45"/>
      <c r="J268" s="45"/>
      <c r="K268" s="45"/>
      <c r="L268" s="45"/>
      <c r="M268" s="45"/>
      <c r="N268" s="45"/>
      <c r="O268" s="45"/>
      <c r="P268" s="45"/>
      <c r="Q268" s="45"/>
    </row>
    <row r="269" spans="1:17" x14ac:dyDescent="0.2">
      <c r="A269" s="45"/>
      <c r="B269" s="45"/>
      <c r="C269" s="45"/>
      <c r="D269" s="45"/>
      <c r="E269" s="45"/>
      <c r="F269" s="45"/>
      <c r="G269" s="45"/>
      <c r="H269" s="45"/>
      <c r="I269" s="45"/>
      <c r="J269" s="45"/>
      <c r="K269" s="45"/>
      <c r="L269" s="45"/>
      <c r="M269" s="45"/>
      <c r="N269" s="45"/>
      <c r="O269" s="45"/>
      <c r="P269" s="45"/>
      <c r="Q269" s="45"/>
    </row>
    <row r="270" spans="1:17" x14ac:dyDescent="0.2">
      <c r="A270" s="45"/>
      <c r="B270" s="45"/>
      <c r="C270" s="45"/>
      <c r="D270" s="45"/>
      <c r="E270" s="45"/>
      <c r="F270" s="45"/>
      <c r="G270" s="45"/>
      <c r="H270" s="45"/>
      <c r="I270" s="45"/>
      <c r="J270" s="45"/>
      <c r="K270" s="45"/>
      <c r="L270" s="45"/>
      <c r="M270" s="45"/>
      <c r="N270" s="45"/>
      <c r="O270" s="45"/>
      <c r="P270" s="45"/>
      <c r="Q270" s="45"/>
    </row>
    <row r="271" spans="1:17" x14ac:dyDescent="0.2">
      <c r="A271" s="45"/>
      <c r="B271" s="45"/>
      <c r="C271" s="45"/>
      <c r="D271" s="45"/>
      <c r="E271" s="45"/>
      <c r="F271" s="45"/>
      <c r="G271" s="45"/>
      <c r="H271" s="45"/>
      <c r="I271" s="45"/>
      <c r="J271" s="45"/>
      <c r="K271" s="45"/>
      <c r="L271" s="45"/>
      <c r="M271" s="45"/>
      <c r="N271" s="45"/>
      <c r="O271" s="45"/>
      <c r="P271" s="45"/>
      <c r="Q271" s="45"/>
    </row>
    <row r="272" spans="1:17" x14ac:dyDescent="0.2">
      <c r="A272" s="45"/>
      <c r="B272" s="45"/>
      <c r="C272" s="45"/>
      <c r="D272" s="45"/>
      <c r="E272" s="45"/>
      <c r="F272" s="45"/>
      <c r="G272" s="45"/>
      <c r="H272" s="45"/>
      <c r="I272" s="45"/>
      <c r="J272" s="45"/>
      <c r="K272" s="45"/>
      <c r="L272" s="45"/>
      <c r="M272" s="45"/>
      <c r="N272" s="45"/>
      <c r="O272" s="45"/>
      <c r="P272" s="45"/>
      <c r="Q272" s="45"/>
    </row>
    <row r="273" spans="1:17" x14ac:dyDescent="0.2">
      <c r="A273" s="45"/>
      <c r="B273" s="45"/>
      <c r="C273" s="45"/>
      <c r="D273" s="45"/>
      <c r="E273" s="45"/>
      <c r="F273" s="45"/>
      <c r="G273" s="45"/>
      <c r="H273" s="45"/>
      <c r="I273" s="45"/>
      <c r="J273" s="45"/>
      <c r="K273" s="45"/>
      <c r="L273" s="45"/>
      <c r="M273" s="45"/>
      <c r="N273" s="45"/>
      <c r="O273" s="45"/>
      <c r="P273" s="45"/>
      <c r="Q273" s="45"/>
    </row>
    <row r="274" spans="1:17" x14ac:dyDescent="0.2">
      <c r="A274" s="45"/>
      <c r="B274" s="45"/>
      <c r="C274" s="45"/>
      <c r="D274" s="45"/>
      <c r="E274" s="45"/>
      <c r="F274" s="45"/>
      <c r="G274" s="45"/>
      <c r="H274" s="45"/>
      <c r="I274" s="45"/>
      <c r="J274" s="45"/>
      <c r="K274" s="45"/>
      <c r="L274" s="45"/>
      <c r="M274" s="45"/>
      <c r="N274" s="45"/>
      <c r="O274" s="45"/>
      <c r="P274" s="45"/>
      <c r="Q274" s="45"/>
    </row>
    <row r="275" spans="1:17" x14ac:dyDescent="0.2">
      <c r="A275" s="45"/>
      <c r="B275" s="45"/>
      <c r="C275" s="45"/>
      <c r="D275" s="45"/>
      <c r="E275" s="45"/>
      <c r="F275" s="45"/>
      <c r="G275" s="45"/>
      <c r="H275" s="45"/>
      <c r="I275" s="45"/>
      <c r="J275" s="45"/>
      <c r="K275" s="45"/>
      <c r="L275" s="45"/>
      <c r="M275" s="45"/>
      <c r="N275" s="45"/>
      <c r="O275" s="45"/>
      <c r="P275" s="45"/>
      <c r="Q275" s="45"/>
    </row>
    <row r="276" spans="1:17" x14ac:dyDescent="0.2">
      <c r="A276" s="45"/>
      <c r="B276" s="45"/>
      <c r="C276" s="45"/>
      <c r="D276" s="45"/>
      <c r="E276" s="45"/>
      <c r="F276" s="45"/>
      <c r="G276" s="45"/>
      <c r="H276" s="45"/>
      <c r="I276" s="45"/>
      <c r="J276" s="45"/>
      <c r="K276" s="45"/>
      <c r="L276" s="45"/>
      <c r="M276" s="45"/>
      <c r="N276" s="45"/>
      <c r="O276" s="45"/>
      <c r="P276" s="45"/>
      <c r="Q276" s="45"/>
    </row>
    <row r="277" spans="1:17" x14ac:dyDescent="0.2">
      <c r="A277" s="45"/>
      <c r="B277" s="45"/>
      <c r="C277" s="45"/>
      <c r="D277" s="45"/>
      <c r="E277" s="45"/>
      <c r="F277" s="45"/>
      <c r="G277" s="45"/>
      <c r="H277" s="45"/>
      <c r="I277" s="45"/>
      <c r="J277" s="45"/>
      <c r="K277" s="45"/>
      <c r="L277" s="45"/>
      <c r="M277" s="45"/>
      <c r="N277" s="45"/>
      <c r="O277" s="45"/>
      <c r="P277" s="45"/>
      <c r="Q277" s="45"/>
    </row>
    <row r="278" spans="1:17" x14ac:dyDescent="0.2">
      <c r="A278" s="45"/>
      <c r="B278" s="45"/>
      <c r="C278" s="45"/>
      <c r="D278" s="45"/>
      <c r="E278" s="45"/>
      <c r="F278" s="45"/>
      <c r="G278" s="45"/>
      <c r="H278" s="45"/>
      <c r="I278" s="45"/>
      <c r="J278" s="45"/>
      <c r="K278" s="45"/>
      <c r="L278" s="45"/>
      <c r="M278" s="45"/>
      <c r="N278" s="45"/>
      <c r="O278" s="45"/>
      <c r="P278" s="45"/>
      <c r="Q278" s="45"/>
    </row>
    <row r="279" spans="1:17" x14ac:dyDescent="0.2">
      <c r="A279" s="45"/>
      <c r="B279" s="45"/>
      <c r="C279" s="45"/>
      <c r="D279" s="45"/>
      <c r="E279" s="45"/>
      <c r="F279" s="45"/>
      <c r="G279" s="45"/>
      <c r="H279" s="45"/>
      <c r="I279" s="45"/>
      <c r="J279" s="45"/>
      <c r="K279" s="45"/>
      <c r="L279" s="45"/>
      <c r="M279" s="45"/>
      <c r="N279" s="45"/>
      <c r="O279" s="45"/>
      <c r="P279" s="45"/>
      <c r="Q279" s="45"/>
    </row>
    <row r="280" spans="1:17" x14ac:dyDescent="0.2">
      <c r="A280" s="45"/>
      <c r="B280" s="45"/>
      <c r="C280" s="45"/>
      <c r="D280" s="45"/>
      <c r="E280" s="45"/>
      <c r="F280" s="45"/>
      <c r="G280" s="45"/>
      <c r="H280" s="45"/>
      <c r="I280" s="45"/>
      <c r="J280" s="45"/>
      <c r="K280" s="45"/>
      <c r="L280" s="45"/>
      <c r="M280" s="45"/>
      <c r="N280" s="45"/>
      <c r="O280" s="45"/>
      <c r="P280" s="45"/>
      <c r="Q280" s="45"/>
    </row>
    <row r="281" spans="1:17" x14ac:dyDescent="0.2">
      <c r="A281" s="45"/>
      <c r="B281" s="45"/>
      <c r="C281" s="45"/>
      <c r="D281" s="45"/>
      <c r="E281" s="45"/>
      <c r="F281" s="45"/>
      <c r="G281" s="45"/>
      <c r="H281" s="45"/>
      <c r="I281" s="45"/>
      <c r="J281" s="45"/>
      <c r="K281" s="45"/>
      <c r="L281" s="45"/>
      <c r="M281" s="45"/>
      <c r="N281" s="45"/>
      <c r="O281" s="45"/>
      <c r="P281" s="45"/>
      <c r="Q281" s="45"/>
    </row>
    <row r="282" spans="1:17" x14ac:dyDescent="0.2">
      <c r="A282" s="45"/>
      <c r="B282" s="45"/>
      <c r="C282" s="45"/>
      <c r="D282" s="45"/>
      <c r="E282" s="45"/>
      <c r="F282" s="45"/>
      <c r="G282" s="45"/>
      <c r="H282" s="45"/>
      <c r="I282" s="45"/>
      <c r="J282" s="45"/>
      <c r="K282" s="45"/>
      <c r="L282" s="45"/>
      <c r="M282" s="45"/>
      <c r="N282" s="45"/>
      <c r="O282" s="45"/>
      <c r="P282" s="45"/>
      <c r="Q282" s="45"/>
    </row>
    <row r="283" spans="1:17" x14ac:dyDescent="0.2">
      <c r="A283" s="45"/>
      <c r="B283" s="45"/>
      <c r="C283" s="45"/>
      <c r="D283" s="45"/>
      <c r="E283" s="45"/>
      <c r="F283" s="45"/>
      <c r="G283" s="45"/>
      <c r="H283" s="45"/>
      <c r="I283" s="45"/>
      <c r="J283" s="45"/>
      <c r="K283" s="45"/>
      <c r="L283" s="45"/>
      <c r="M283" s="45"/>
      <c r="N283" s="45"/>
      <c r="O283" s="45"/>
      <c r="P283" s="45"/>
      <c r="Q283" s="45"/>
    </row>
    <row r="284" spans="1:17" x14ac:dyDescent="0.2">
      <c r="A284" s="45"/>
      <c r="B284" s="45"/>
      <c r="C284" s="45"/>
      <c r="D284" s="45"/>
      <c r="E284" s="45"/>
      <c r="F284" s="45"/>
      <c r="G284" s="45"/>
      <c r="H284" s="45"/>
      <c r="I284" s="45"/>
      <c r="J284" s="45"/>
      <c r="K284" s="45"/>
      <c r="L284" s="45"/>
      <c r="M284" s="45"/>
      <c r="N284" s="45"/>
      <c r="O284" s="45"/>
      <c r="P284" s="45"/>
      <c r="Q284" s="45"/>
    </row>
    <row r="285" spans="1:17" x14ac:dyDescent="0.2">
      <c r="A285" s="45"/>
      <c r="B285" s="45"/>
      <c r="C285" s="45"/>
      <c r="D285" s="45"/>
      <c r="E285" s="45"/>
      <c r="F285" s="45"/>
      <c r="G285" s="45"/>
      <c r="H285" s="45"/>
      <c r="I285" s="45"/>
      <c r="J285" s="45"/>
      <c r="K285" s="45"/>
      <c r="L285" s="45"/>
      <c r="M285" s="45"/>
      <c r="N285" s="45"/>
      <c r="O285" s="45"/>
      <c r="P285" s="45"/>
      <c r="Q285" s="45"/>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6"/>
  <sheetViews>
    <sheetView zoomScaleNormal="100" workbookViewId="0">
      <selection activeCell="R22" sqref="R22"/>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2" spans="1:9" x14ac:dyDescent="0.2">
      <c r="A2" s="47"/>
      <c r="B2" s="45"/>
      <c r="C2" s="45"/>
      <c r="D2" s="45"/>
      <c r="E2" s="45"/>
      <c r="F2" s="45"/>
    </row>
    <row r="3" spans="1:9" x14ac:dyDescent="0.2">
      <c r="A3" s="23" t="s">
        <v>177</v>
      </c>
      <c r="B3" s="23"/>
      <c r="C3" s="23"/>
      <c r="D3" s="23"/>
      <c r="E3" s="23"/>
      <c r="F3" s="23"/>
      <c r="G3" s="23"/>
      <c r="H3" s="23"/>
      <c r="I3" s="23"/>
    </row>
    <row r="5" spans="1:9" x14ac:dyDescent="0.2">
      <c r="A5" s="49" t="str">
        <f>Índex!B26</f>
        <v>Gràfic E1</v>
      </c>
      <c r="B5" s="49" t="str">
        <f>Índex!A8</f>
        <v>2n trimestre 2020</v>
      </c>
    </row>
    <row r="6" spans="1:9" x14ac:dyDescent="0.2">
      <c r="A6" s="49" t="str">
        <f>Índex!C26</f>
        <v>Variació trimestral de l'estructura productiva per sectors econòmics. Baix Llobregat</v>
      </c>
      <c r="B6" s="45"/>
    </row>
    <row r="7" spans="1:9" x14ac:dyDescent="0.2">
      <c r="A7" s="49"/>
      <c r="B7" s="45"/>
    </row>
    <row r="9" spans="1:9" x14ac:dyDescent="0.2">
      <c r="H9" s="89"/>
    </row>
    <row r="32" spans="1:1" x14ac:dyDescent="0.2">
      <c r="A32" s="77" t="s">
        <v>379</v>
      </c>
    </row>
    <row r="34" spans="1:9" ht="25.5" x14ac:dyDescent="0.2">
      <c r="A34" s="90" t="s">
        <v>277</v>
      </c>
      <c r="B34" s="91" t="s">
        <v>92</v>
      </c>
      <c r="C34" s="91" t="s">
        <v>93</v>
      </c>
      <c r="D34" s="91" t="s">
        <v>117</v>
      </c>
      <c r="E34" s="92"/>
    </row>
    <row r="35" spans="1:9" x14ac:dyDescent="0.2">
      <c r="A35" s="92" t="s">
        <v>83</v>
      </c>
      <c r="B35" s="93">
        <v>2.8571428571428572</v>
      </c>
      <c r="C35" s="93">
        <v>30.172413793103448</v>
      </c>
      <c r="D35" s="93">
        <v>0.79155672823219003</v>
      </c>
      <c r="E35" s="92"/>
      <c r="F35" s="92"/>
      <c r="G35" s="98"/>
      <c r="H35" s="98"/>
      <c r="I35" s="98"/>
    </row>
    <row r="36" spans="1:9" x14ac:dyDescent="0.2">
      <c r="A36" s="92" t="s">
        <v>84</v>
      </c>
      <c r="B36" s="93">
        <v>-0.64963187527068</v>
      </c>
      <c r="C36" s="93">
        <v>-0.59791940208059791</v>
      </c>
      <c r="D36" s="93">
        <v>-0.94674556213017758</v>
      </c>
      <c r="E36" s="92"/>
      <c r="F36" s="92"/>
      <c r="G36" s="98"/>
      <c r="H36" s="98"/>
      <c r="I36" s="98"/>
    </row>
    <row r="37" spans="1:9" x14ac:dyDescent="0.2">
      <c r="A37" s="92" t="s">
        <v>85</v>
      </c>
      <c r="B37" s="93">
        <v>5.0554323725055434</v>
      </c>
      <c r="C37" s="93">
        <v>5.136005726556907</v>
      </c>
      <c r="D37" s="93">
        <v>0.46975924838520255</v>
      </c>
      <c r="E37" s="92"/>
      <c r="F37" s="92"/>
      <c r="G37" s="98"/>
      <c r="H37" s="98"/>
      <c r="I37" s="98"/>
    </row>
    <row r="38" spans="1:9" x14ac:dyDescent="0.2">
      <c r="A38" s="92" t="s">
        <v>86</v>
      </c>
      <c r="B38" s="93">
        <v>-0.92681984939177453</v>
      </c>
      <c r="C38" s="93">
        <v>-3.6496105291431644</v>
      </c>
      <c r="D38" s="93">
        <v>-0.43640458928697118</v>
      </c>
      <c r="E38" s="92"/>
      <c r="F38" s="92"/>
      <c r="G38" s="99"/>
      <c r="H38" s="98"/>
      <c r="I38" s="98"/>
    </row>
    <row r="39" spans="1:9" x14ac:dyDescent="0.2">
      <c r="A39" s="92" t="s">
        <v>87</v>
      </c>
      <c r="B39" s="93">
        <v>-1.8439716312056738</v>
      </c>
      <c r="C39" s="93">
        <v>1.088623121741797</v>
      </c>
      <c r="D39" s="93">
        <v>0.32946072481359462</v>
      </c>
      <c r="E39" s="92"/>
      <c r="F39" s="92"/>
      <c r="G39" s="98"/>
      <c r="H39" s="98"/>
      <c r="I39" s="98"/>
    </row>
    <row r="40" spans="1:9" x14ac:dyDescent="0.2">
      <c r="A40" s="92" t="s">
        <v>88</v>
      </c>
      <c r="B40" s="93">
        <v>2.3287300297860818</v>
      </c>
      <c r="C40" s="93">
        <v>-2.0090392185449777</v>
      </c>
      <c r="D40" s="93">
        <v>0.53111722069482625</v>
      </c>
      <c r="E40" s="92"/>
      <c r="F40" s="92"/>
      <c r="G40" s="98"/>
      <c r="H40" s="98"/>
      <c r="I40" s="98"/>
    </row>
    <row r="41" spans="1:9" x14ac:dyDescent="0.2">
      <c r="A41" s="92" t="s">
        <v>89</v>
      </c>
      <c r="B41" s="93">
        <v>-7.5170842824601358</v>
      </c>
      <c r="C41" s="93">
        <v>-16.212762850467293</v>
      </c>
      <c r="D41" s="93">
        <v>-2.3913043478260869</v>
      </c>
      <c r="E41" s="92"/>
      <c r="F41" s="92"/>
      <c r="G41" s="98"/>
      <c r="H41" s="98"/>
      <c r="I41" s="98"/>
    </row>
    <row r="42" spans="1:9" x14ac:dyDescent="0.2">
      <c r="A42" s="92" t="s">
        <v>90</v>
      </c>
      <c r="B42" s="93">
        <v>-0.36630036630036628</v>
      </c>
      <c r="C42" s="93">
        <v>-14.342278926528817</v>
      </c>
      <c r="D42" s="93">
        <v>-0.667693888032871</v>
      </c>
      <c r="E42" s="92"/>
      <c r="F42" s="92"/>
      <c r="G42" s="98"/>
      <c r="H42" s="98"/>
      <c r="I42" s="98"/>
    </row>
    <row r="43" spans="1:9" x14ac:dyDescent="0.2">
      <c r="A43" s="92"/>
      <c r="B43" s="95"/>
      <c r="C43" s="95"/>
      <c r="D43" s="92"/>
      <c r="E43" s="92"/>
      <c r="F43" s="92"/>
      <c r="G43" s="98"/>
      <c r="H43" s="98"/>
      <c r="I43" s="98"/>
    </row>
    <row r="44" spans="1:9" ht="25.5" x14ac:dyDescent="0.2">
      <c r="A44" s="90" t="s">
        <v>118</v>
      </c>
      <c r="B44" s="91" t="s">
        <v>92</v>
      </c>
      <c r="C44" s="91" t="s">
        <v>93</v>
      </c>
      <c r="D44" s="91" t="s">
        <v>117</v>
      </c>
      <c r="E44" s="92"/>
      <c r="F44" s="92"/>
      <c r="G44" s="98"/>
      <c r="H44" s="98"/>
      <c r="I44" s="98"/>
    </row>
    <row r="45" spans="1:9" x14ac:dyDescent="0.2">
      <c r="A45" s="92" t="s">
        <v>83</v>
      </c>
      <c r="B45" s="96">
        <v>36</v>
      </c>
      <c r="C45" s="96">
        <v>151</v>
      </c>
      <c r="D45" s="96">
        <v>382</v>
      </c>
      <c r="E45" s="95"/>
      <c r="F45" s="95"/>
      <c r="G45" s="100"/>
      <c r="H45" s="100"/>
      <c r="I45" s="98"/>
    </row>
    <row r="46" spans="1:9" x14ac:dyDescent="0.2">
      <c r="A46" s="92" t="s">
        <v>84</v>
      </c>
      <c r="B46" s="96">
        <v>2294</v>
      </c>
      <c r="C46" s="96">
        <v>49209</v>
      </c>
      <c r="D46" s="96">
        <v>3348</v>
      </c>
      <c r="E46" s="92"/>
      <c r="F46" s="92"/>
      <c r="G46" s="98"/>
      <c r="H46" s="98"/>
      <c r="I46" s="98"/>
    </row>
    <row r="47" spans="1:9" x14ac:dyDescent="0.2">
      <c r="A47" s="92" t="s">
        <v>85</v>
      </c>
      <c r="B47" s="96">
        <v>2369</v>
      </c>
      <c r="C47" s="96">
        <v>17625</v>
      </c>
      <c r="D47" s="96">
        <v>6844</v>
      </c>
      <c r="E47" s="92"/>
      <c r="F47" s="92"/>
      <c r="G47" s="98"/>
      <c r="H47" s="98"/>
      <c r="I47" s="98"/>
    </row>
    <row r="48" spans="1:9" x14ac:dyDescent="0.2">
      <c r="A48" s="92" t="s">
        <v>86</v>
      </c>
      <c r="B48" s="96">
        <v>5131</v>
      </c>
      <c r="C48" s="96">
        <v>57394</v>
      </c>
      <c r="D48" s="96">
        <v>14145</v>
      </c>
      <c r="E48" s="92"/>
      <c r="F48" s="92"/>
      <c r="G48" s="98"/>
      <c r="H48" s="98"/>
      <c r="I48" s="98"/>
    </row>
    <row r="49" spans="1:9" x14ac:dyDescent="0.2">
      <c r="A49" s="92" t="s">
        <v>87</v>
      </c>
      <c r="B49" s="96">
        <v>1384</v>
      </c>
      <c r="C49" s="96">
        <v>26372</v>
      </c>
      <c r="D49" s="96">
        <v>5786</v>
      </c>
      <c r="E49" s="92"/>
      <c r="F49" s="92"/>
      <c r="G49" s="98"/>
      <c r="H49" s="98"/>
      <c r="I49" s="98"/>
    </row>
    <row r="50" spans="1:9" x14ac:dyDescent="0.2">
      <c r="A50" s="92" t="s">
        <v>88</v>
      </c>
      <c r="B50" s="96">
        <v>7558</v>
      </c>
      <c r="C50" s="96">
        <v>67212</v>
      </c>
      <c r="D50" s="96">
        <v>16089</v>
      </c>
      <c r="E50" s="92"/>
      <c r="F50" s="95"/>
      <c r="G50" s="100"/>
      <c r="H50" s="100"/>
      <c r="I50" s="98"/>
    </row>
    <row r="51" spans="1:9" x14ac:dyDescent="0.2">
      <c r="A51" s="92" t="s">
        <v>89</v>
      </c>
      <c r="B51" s="96">
        <v>812</v>
      </c>
      <c r="C51" s="96">
        <v>22951</v>
      </c>
      <c r="D51" s="96">
        <v>1347</v>
      </c>
      <c r="E51" s="92"/>
      <c r="F51" s="92"/>
      <c r="G51" s="98"/>
      <c r="H51" s="98"/>
      <c r="I51" s="98"/>
    </row>
    <row r="52" spans="1:9" x14ac:dyDescent="0.2">
      <c r="A52" s="92" t="s">
        <v>90</v>
      </c>
      <c r="B52" s="96">
        <v>816</v>
      </c>
      <c r="C52" s="96">
        <v>15576</v>
      </c>
      <c r="D52" s="96">
        <v>1934</v>
      </c>
      <c r="E52" s="92"/>
      <c r="F52" s="95"/>
      <c r="G52" s="98"/>
      <c r="H52" s="98"/>
      <c r="I52" s="98"/>
    </row>
    <row r="53" spans="1:9" x14ac:dyDescent="0.2">
      <c r="A53" s="92"/>
      <c r="B53" s="95">
        <v>20400</v>
      </c>
      <c r="C53" s="95"/>
      <c r="D53" s="95"/>
      <c r="E53" s="92"/>
      <c r="F53" s="92"/>
      <c r="G53" s="98"/>
      <c r="H53" s="98"/>
      <c r="I53" s="98"/>
    </row>
    <row r="54" spans="1:9" ht="25.5" x14ac:dyDescent="0.2">
      <c r="A54" s="90" t="s">
        <v>41</v>
      </c>
      <c r="B54" s="91" t="s">
        <v>92</v>
      </c>
      <c r="C54" s="91" t="s">
        <v>93</v>
      </c>
      <c r="D54" s="91" t="s">
        <v>117</v>
      </c>
      <c r="E54" s="92"/>
      <c r="F54" s="92"/>
      <c r="G54" s="98"/>
      <c r="H54" s="98"/>
      <c r="I54" s="98"/>
    </row>
    <row r="55" spans="1:9" x14ac:dyDescent="0.2">
      <c r="A55" s="92" t="s">
        <v>83</v>
      </c>
      <c r="B55" s="96">
        <v>35</v>
      </c>
      <c r="C55" s="96">
        <v>116</v>
      </c>
      <c r="D55" s="96">
        <v>379</v>
      </c>
      <c r="E55" s="95"/>
      <c r="F55" s="95"/>
      <c r="G55" s="100"/>
      <c r="H55" s="100"/>
      <c r="I55" s="98"/>
    </row>
    <row r="56" spans="1:9" x14ac:dyDescent="0.2">
      <c r="A56" s="92" t="s">
        <v>84</v>
      </c>
      <c r="B56" s="96">
        <v>2309</v>
      </c>
      <c r="C56" s="96">
        <v>49505</v>
      </c>
      <c r="D56" s="96">
        <v>3380</v>
      </c>
      <c r="E56" s="92"/>
      <c r="F56" s="92"/>
      <c r="G56" s="98"/>
      <c r="H56" s="98"/>
      <c r="I56" s="98"/>
    </row>
    <row r="57" spans="1:9" x14ac:dyDescent="0.2">
      <c r="A57" s="92" t="s">
        <v>85</v>
      </c>
      <c r="B57" s="96">
        <v>2255</v>
      </c>
      <c r="C57" s="96">
        <v>16764</v>
      </c>
      <c r="D57" s="96">
        <v>6812</v>
      </c>
      <c r="E57" s="92"/>
      <c r="F57" s="92"/>
      <c r="G57" s="98"/>
      <c r="H57" s="98"/>
      <c r="I57" s="98"/>
    </row>
    <row r="58" spans="1:9" x14ac:dyDescent="0.2">
      <c r="A58" s="92" t="s">
        <v>86</v>
      </c>
      <c r="B58" s="96">
        <v>5179</v>
      </c>
      <c r="C58" s="96">
        <v>59568</v>
      </c>
      <c r="D58" s="96">
        <v>14207</v>
      </c>
      <c r="E58" s="92"/>
      <c r="F58" s="92"/>
      <c r="G58" s="98"/>
      <c r="H58" s="98"/>
      <c r="I58" s="98"/>
    </row>
    <row r="59" spans="1:9" x14ac:dyDescent="0.2">
      <c r="A59" s="92" t="s">
        <v>87</v>
      </c>
      <c r="B59" s="96">
        <v>1410</v>
      </c>
      <c r="C59" s="96">
        <v>26088</v>
      </c>
      <c r="D59" s="96">
        <v>5767</v>
      </c>
      <c r="E59" s="92"/>
      <c r="F59" s="92"/>
      <c r="G59" s="98"/>
      <c r="H59" s="98"/>
      <c r="I59" s="98"/>
    </row>
    <row r="60" spans="1:9" x14ac:dyDescent="0.2">
      <c r="A60" s="92" t="s">
        <v>88</v>
      </c>
      <c r="B60" s="96">
        <v>7386</v>
      </c>
      <c r="C60" s="96">
        <v>68590</v>
      </c>
      <c r="D60" s="96">
        <v>16004</v>
      </c>
      <c r="E60" s="92"/>
      <c r="F60" s="92"/>
      <c r="G60" s="98"/>
      <c r="H60" s="98"/>
      <c r="I60" s="98"/>
    </row>
    <row r="61" spans="1:9" x14ac:dyDescent="0.2">
      <c r="A61" s="92" t="s">
        <v>89</v>
      </c>
      <c r="B61" s="96">
        <v>878</v>
      </c>
      <c r="C61" s="96">
        <v>27392</v>
      </c>
      <c r="D61" s="96">
        <v>1380</v>
      </c>
      <c r="E61" s="92"/>
      <c r="F61" s="92"/>
      <c r="G61" s="98"/>
      <c r="H61" s="98"/>
      <c r="I61" s="98"/>
    </row>
    <row r="62" spans="1:9" x14ac:dyDescent="0.2">
      <c r="A62" s="92" t="s">
        <v>90</v>
      </c>
      <c r="B62" s="96">
        <v>819</v>
      </c>
      <c r="C62" s="96">
        <v>18184</v>
      </c>
      <c r="D62" s="96">
        <v>1947</v>
      </c>
      <c r="E62" s="92"/>
      <c r="F62" s="92"/>
    </row>
    <row r="63" spans="1:9" x14ac:dyDescent="0.2">
      <c r="A63" s="92"/>
      <c r="B63" s="95">
        <v>20271</v>
      </c>
      <c r="C63" s="95">
        <v>266207</v>
      </c>
      <c r="D63" s="95">
        <v>49876</v>
      </c>
      <c r="E63" s="92"/>
      <c r="F63" s="92"/>
    </row>
    <row r="64" spans="1:9" x14ac:dyDescent="0.2">
      <c r="A64" s="92"/>
      <c r="B64" s="95"/>
      <c r="C64" s="95"/>
      <c r="D64" s="92"/>
      <c r="E64" s="92"/>
      <c r="F64" s="92"/>
    </row>
    <row r="65" spans="1:6" x14ac:dyDescent="0.2">
      <c r="A65" s="92"/>
      <c r="B65" s="92"/>
      <c r="C65" s="95"/>
      <c r="D65" s="92"/>
      <c r="E65" s="92"/>
      <c r="F65" s="92"/>
    </row>
    <row r="66" spans="1:6" x14ac:dyDescent="0.2">
      <c r="A66" s="92"/>
      <c r="B66" s="92"/>
      <c r="C66" s="92"/>
      <c r="D66" s="92"/>
      <c r="E66" s="92"/>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election activeCell="A3" sqref="A3"/>
    </sheetView>
  </sheetViews>
  <sheetFormatPr baseColWidth="10" defaultColWidth="13.33203125" defaultRowHeight="12.75" x14ac:dyDescent="0.2"/>
  <cols>
    <col min="1" max="16384" width="13.33203125" style="88"/>
  </cols>
  <sheetData>
    <row r="1" spans="1:9" x14ac:dyDescent="0.2">
      <c r="A1" s="47" t="s">
        <v>34</v>
      </c>
      <c r="B1" s="45"/>
      <c r="C1" s="47" t="s">
        <v>91</v>
      </c>
      <c r="D1" s="45"/>
      <c r="E1" s="47" t="s">
        <v>47</v>
      </c>
      <c r="F1" s="45"/>
    </row>
    <row r="2" spans="1:9" x14ac:dyDescent="0.2">
      <c r="A2" s="47"/>
      <c r="B2" s="45"/>
      <c r="C2" s="45"/>
      <c r="D2" s="45"/>
      <c r="E2" s="45"/>
      <c r="F2" s="45"/>
    </row>
    <row r="3" spans="1:9" x14ac:dyDescent="0.2">
      <c r="A3" s="23" t="s">
        <v>177</v>
      </c>
      <c r="B3" s="23"/>
      <c r="C3" s="23"/>
      <c r="D3" s="23"/>
      <c r="E3" s="23"/>
      <c r="F3" s="23"/>
      <c r="G3" s="23"/>
      <c r="H3" s="23"/>
      <c r="I3" s="23"/>
    </row>
    <row r="5" spans="1:9" x14ac:dyDescent="0.2">
      <c r="A5" s="49" t="str">
        <f>Índex!B27</f>
        <v>Gràfic E2</v>
      </c>
      <c r="B5" s="49" t="str">
        <f>Índex!A8</f>
        <v>2n trimestre 2020</v>
      </c>
    </row>
    <row r="6" spans="1:9" x14ac:dyDescent="0.2">
      <c r="A6" s="49" t="str">
        <f>Índex!C27</f>
        <v>Variació anual de l'estructura productiva per sectors econòmics. Baix Llobregat</v>
      </c>
      <c r="B6" s="45"/>
    </row>
    <row r="7" spans="1:9" x14ac:dyDescent="0.2">
      <c r="A7" s="49"/>
      <c r="B7" s="45"/>
    </row>
    <row r="9" spans="1:9" x14ac:dyDescent="0.2">
      <c r="H9" s="89"/>
    </row>
    <row r="32" spans="1:1" x14ac:dyDescent="0.2">
      <c r="A32" s="77" t="s">
        <v>379</v>
      </c>
    </row>
    <row r="34" spans="1:7" ht="25.5" x14ac:dyDescent="0.2">
      <c r="A34" s="90" t="s">
        <v>277</v>
      </c>
      <c r="B34" s="91" t="s">
        <v>92</v>
      </c>
      <c r="C34" s="91" t="s">
        <v>93</v>
      </c>
      <c r="D34" s="91" t="s">
        <v>117</v>
      </c>
      <c r="E34" s="92"/>
      <c r="F34" s="92"/>
      <c r="G34" s="92"/>
    </row>
    <row r="35" spans="1:7" x14ac:dyDescent="0.2">
      <c r="A35" s="92" t="s">
        <v>83</v>
      </c>
      <c r="B35" s="93">
        <f>(B45-B55)/B55*100</f>
        <v>-12.195121951219512</v>
      </c>
      <c r="C35" s="93">
        <f>(C45-C55)/C55*100</f>
        <v>12.686567164179104</v>
      </c>
      <c r="D35" s="93">
        <f t="shared" ref="B35:D42" si="0">(D45-D55)/D55*100</f>
        <v>0.26246719160104987</v>
      </c>
      <c r="E35" s="92"/>
      <c r="F35" s="92"/>
      <c r="G35" s="92"/>
    </row>
    <row r="36" spans="1:7" x14ac:dyDescent="0.2">
      <c r="A36" s="92" t="s">
        <v>84</v>
      </c>
      <c r="B36" s="93">
        <f t="shared" si="0"/>
        <v>-13.237518910741301</v>
      </c>
      <c r="C36" s="93">
        <f t="shared" si="0"/>
        <v>-0.83828715365239292</v>
      </c>
      <c r="D36" s="93">
        <f t="shared" si="0"/>
        <v>-2.9565217391304346</v>
      </c>
      <c r="E36" s="92"/>
      <c r="F36" s="92"/>
      <c r="G36" s="92"/>
    </row>
    <row r="37" spans="1:7" x14ac:dyDescent="0.2">
      <c r="A37" s="92" t="s">
        <v>85</v>
      </c>
      <c r="B37" s="93">
        <f t="shared" si="0"/>
        <v>-6.0293534311781043</v>
      </c>
      <c r="C37" s="93">
        <f t="shared" si="0"/>
        <v>-1.8543267624457067</v>
      </c>
      <c r="D37" s="93">
        <f t="shared" si="0"/>
        <v>0.29308323563892147</v>
      </c>
      <c r="E37" s="92"/>
      <c r="F37" s="92"/>
      <c r="G37" s="92"/>
    </row>
    <row r="38" spans="1:7" x14ac:dyDescent="0.2">
      <c r="A38" s="92" t="s">
        <v>86</v>
      </c>
      <c r="B38" s="93">
        <f t="shared" si="0"/>
        <v>-7.4327981237596967</v>
      </c>
      <c r="C38" s="93">
        <f t="shared" si="0"/>
        <v>-0.12007726711101055</v>
      </c>
      <c r="D38" s="93">
        <f t="shared" si="0"/>
        <v>-1.3529534835065207</v>
      </c>
      <c r="E38" s="92"/>
      <c r="F38" s="92"/>
      <c r="G38" s="101"/>
    </row>
    <row r="39" spans="1:7" x14ac:dyDescent="0.2">
      <c r="A39" s="92" t="s">
        <v>87</v>
      </c>
      <c r="B39" s="93">
        <f t="shared" si="0"/>
        <v>-11.565495207667732</v>
      </c>
      <c r="C39" s="93">
        <f t="shared" si="0"/>
        <v>3.1566594954038725</v>
      </c>
      <c r="D39" s="93">
        <f t="shared" si="0"/>
        <v>-0.46447617409255115</v>
      </c>
      <c r="E39" s="92"/>
      <c r="F39" s="92"/>
      <c r="G39" s="92"/>
    </row>
    <row r="40" spans="1:7" x14ac:dyDescent="0.2">
      <c r="A40" s="92" t="s">
        <v>88</v>
      </c>
      <c r="B40" s="93">
        <f t="shared" si="0"/>
        <v>-10.130796670630202</v>
      </c>
      <c r="C40" s="93">
        <f t="shared" si="0"/>
        <v>-5.6130545296240646</v>
      </c>
      <c r="D40" s="93">
        <f t="shared" si="0"/>
        <v>-2.0456621004566209</v>
      </c>
      <c r="E40" s="92"/>
      <c r="F40" s="92"/>
      <c r="G40" s="92"/>
    </row>
    <row r="41" spans="1:7" x14ac:dyDescent="0.2">
      <c r="A41" s="92" t="s">
        <v>89</v>
      </c>
      <c r="B41" s="93">
        <f t="shared" si="0"/>
        <v>-8.3521444695259603</v>
      </c>
      <c r="C41" s="93">
        <f t="shared" si="0"/>
        <v>-4.0870909774750306</v>
      </c>
      <c r="D41" s="93">
        <f t="shared" si="0"/>
        <v>-1.8936635105608157</v>
      </c>
      <c r="E41" s="92"/>
      <c r="F41" s="92"/>
      <c r="G41" s="92"/>
    </row>
    <row r="42" spans="1:7" x14ac:dyDescent="0.2">
      <c r="A42" s="92" t="s">
        <v>90</v>
      </c>
      <c r="B42" s="93">
        <f t="shared" si="0"/>
        <v>-3.5460992907801421</v>
      </c>
      <c r="C42" s="93">
        <f t="shared" si="0"/>
        <v>-2.5342594330767789</v>
      </c>
      <c r="D42" s="93">
        <f t="shared" si="0"/>
        <v>1.4158363922391191</v>
      </c>
      <c r="E42" s="92"/>
      <c r="F42" s="92"/>
      <c r="G42" s="92"/>
    </row>
    <row r="43" spans="1:7" x14ac:dyDescent="0.2">
      <c r="A43" s="92"/>
      <c r="B43" s="95"/>
      <c r="C43" s="95"/>
      <c r="D43" s="92"/>
      <c r="E43" s="92"/>
      <c r="F43" s="92"/>
      <c r="G43" s="92"/>
    </row>
    <row r="44" spans="1:7" ht="25.5" x14ac:dyDescent="0.2">
      <c r="A44" s="90" t="s">
        <v>118</v>
      </c>
      <c r="B44" s="91" t="s">
        <v>92</v>
      </c>
      <c r="C44" s="91" t="s">
        <v>93</v>
      </c>
      <c r="D44" s="91" t="s">
        <v>117</v>
      </c>
      <c r="E44" s="92"/>
      <c r="F44" s="92"/>
      <c r="G44" s="92"/>
    </row>
    <row r="45" spans="1:7" x14ac:dyDescent="0.2">
      <c r="A45" s="92" t="s">
        <v>83</v>
      </c>
      <c r="B45" s="96">
        <v>36</v>
      </c>
      <c r="C45" s="96">
        <f>GràficE1!C45</f>
        <v>151</v>
      </c>
      <c r="D45" s="96">
        <f>GràficE1!D45</f>
        <v>382</v>
      </c>
      <c r="E45" s="95"/>
      <c r="F45" s="95"/>
      <c r="G45" s="95"/>
    </row>
    <row r="46" spans="1:7" x14ac:dyDescent="0.2">
      <c r="A46" s="92" t="s">
        <v>84</v>
      </c>
      <c r="B46" s="96">
        <v>2294</v>
      </c>
      <c r="C46" s="96">
        <f>GràficE1!C46</f>
        <v>49209</v>
      </c>
      <c r="D46" s="96">
        <f>GràficE1!D46</f>
        <v>3348</v>
      </c>
      <c r="E46" s="92"/>
      <c r="F46" s="92"/>
      <c r="G46" s="92"/>
    </row>
    <row r="47" spans="1:7" x14ac:dyDescent="0.2">
      <c r="A47" s="92" t="s">
        <v>85</v>
      </c>
      <c r="B47" s="96">
        <v>2369</v>
      </c>
      <c r="C47" s="96">
        <f>GràficE1!C47</f>
        <v>17625</v>
      </c>
      <c r="D47" s="96">
        <f>GràficE1!D47</f>
        <v>6844</v>
      </c>
      <c r="E47" s="92"/>
      <c r="F47" s="92"/>
      <c r="G47" s="92"/>
    </row>
    <row r="48" spans="1:7" x14ac:dyDescent="0.2">
      <c r="A48" s="92" t="s">
        <v>86</v>
      </c>
      <c r="B48" s="96">
        <v>5131</v>
      </c>
      <c r="C48" s="96">
        <f>GràficE1!C48</f>
        <v>57394</v>
      </c>
      <c r="D48" s="96">
        <f>GràficE1!D48</f>
        <v>14145</v>
      </c>
      <c r="E48" s="92"/>
      <c r="F48" s="92"/>
      <c r="G48" s="92"/>
    </row>
    <row r="49" spans="1:7" x14ac:dyDescent="0.2">
      <c r="A49" s="92" t="s">
        <v>87</v>
      </c>
      <c r="B49" s="96">
        <v>1384</v>
      </c>
      <c r="C49" s="96">
        <f>GràficE1!C49</f>
        <v>26372</v>
      </c>
      <c r="D49" s="96">
        <f>GràficE1!D49</f>
        <v>5786</v>
      </c>
      <c r="E49" s="92"/>
      <c r="F49" s="92"/>
      <c r="G49" s="92"/>
    </row>
    <row r="50" spans="1:7" x14ac:dyDescent="0.2">
      <c r="A50" s="92" t="s">
        <v>88</v>
      </c>
      <c r="B50" s="96">
        <v>7558</v>
      </c>
      <c r="C50" s="96">
        <f>GràficE1!C50</f>
        <v>67212</v>
      </c>
      <c r="D50" s="96">
        <f>GràficE1!D50</f>
        <v>16089</v>
      </c>
      <c r="E50" s="92"/>
      <c r="F50" s="92"/>
      <c r="G50" s="92"/>
    </row>
    <row r="51" spans="1:7" x14ac:dyDescent="0.2">
      <c r="A51" s="92" t="s">
        <v>89</v>
      </c>
      <c r="B51" s="96">
        <v>812</v>
      </c>
      <c r="C51" s="96">
        <f>GràficE1!C51</f>
        <v>22951</v>
      </c>
      <c r="D51" s="96">
        <f>GràficE1!D51</f>
        <v>1347</v>
      </c>
      <c r="E51" s="92"/>
      <c r="F51" s="92"/>
      <c r="G51" s="92"/>
    </row>
    <row r="52" spans="1:7" x14ac:dyDescent="0.2">
      <c r="A52" s="92" t="s">
        <v>90</v>
      </c>
      <c r="B52" s="96">
        <v>816</v>
      </c>
      <c r="C52" s="96">
        <f>GràficE1!C52</f>
        <v>15576</v>
      </c>
      <c r="D52" s="96">
        <f>GràficE1!D52</f>
        <v>1934</v>
      </c>
      <c r="E52" s="92"/>
      <c r="F52" s="95"/>
      <c r="G52" s="95"/>
    </row>
    <row r="53" spans="1:7" x14ac:dyDescent="0.2">
      <c r="A53" s="92"/>
      <c r="B53" s="92"/>
      <c r="C53" s="92"/>
      <c r="D53" s="92"/>
      <c r="E53" s="92"/>
      <c r="F53" s="92"/>
      <c r="G53" s="92"/>
    </row>
    <row r="54" spans="1:7" ht="25.5" x14ac:dyDescent="0.2">
      <c r="A54" s="90" t="s">
        <v>116</v>
      </c>
      <c r="B54" s="102" t="s">
        <v>92</v>
      </c>
      <c r="C54" s="91" t="s">
        <v>93</v>
      </c>
      <c r="D54" s="91" t="s">
        <v>117</v>
      </c>
      <c r="E54" s="92"/>
      <c r="F54" s="92"/>
      <c r="G54" s="92"/>
    </row>
    <row r="55" spans="1:7" x14ac:dyDescent="0.2">
      <c r="A55" s="92" t="s">
        <v>83</v>
      </c>
      <c r="B55" s="103">
        <v>41</v>
      </c>
      <c r="C55" s="96">
        <v>134</v>
      </c>
      <c r="D55" s="96">
        <v>381</v>
      </c>
      <c r="E55" s="95"/>
      <c r="F55" s="95"/>
      <c r="G55" s="95"/>
    </row>
    <row r="56" spans="1:7" x14ac:dyDescent="0.2">
      <c r="A56" s="92" t="s">
        <v>84</v>
      </c>
      <c r="B56" s="103">
        <v>2644</v>
      </c>
      <c r="C56" s="96">
        <v>49625</v>
      </c>
      <c r="D56" s="96">
        <v>3450</v>
      </c>
      <c r="E56" s="92"/>
      <c r="F56" s="92"/>
      <c r="G56" s="92"/>
    </row>
    <row r="57" spans="1:7" x14ac:dyDescent="0.2">
      <c r="A57" s="92" t="s">
        <v>85</v>
      </c>
      <c r="B57" s="103">
        <v>2521</v>
      </c>
      <c r="C57" s="96">
        <v>17958</v>
      </c>
      <c r="D57" s="96">
        <v>6824</v>
      </c>
      <c r="E57" s="92"/>
      <c r="F57" s="92"/>
      <c r="G57" s="92"/>
    </row>
    <row r="58" spans="1:7" x14ac:dyDescent="0.2">
      <c r="A58" s="92" t="s">
        <v>86</v>
      </c>
      <c r="B58" s="103">
        <v>5543</v>
      </c>
      <c r="C58" s="96">
        <v>57463</v>
      </c>
      <c r="D58" s="96">
        <v>14339</v>
      </c>
      <c r="E58" s="92"/>
      <c r="F58" s="92"/>
      <c r="G58" s="92"/>
    </row>
    <row r="59" spans="1:7" x14ac:dyDescent="0.2">
      <c r="A59" s="92" t="s">
        <v>87</v>
      </c>
      <c r="B59" s="103">
        <v>1565</v>
      </c>
      <c r="C59" s="96">
        <v>25565</v>
      </c>
      <c r="D59" s="96">
        <v>5813</v>
      </c>
      <c r="E59" s="92"/>
      <c r="F59" s="92"/>
      <c r="G59" s="92"/>
    </row>
    <row r="60" spans="1:7" x14ac:dyDescent="0.2">
      <c r="A60" s="92" t="s">
        <v>88</v>
      </c>
      <c r="B60" s="103">
        <v>8410</v>
      </c>
      <c r="C60" s="96">
        <v>71209</v>
      </c>
      <c r="D60" s="96">
        <v>16425</v>
      </c>
      <c r="E60" s="92"/>
      <c r="F60" s="92"/>
      <c r="G60" s="92"/>
    </row>
    <row r="61" spans="1:7" x14ac:dyDescent="0.2">
      <c r="A61" s="92" t="s">
        <v>89</v>
      </c>
      <c r="B61" s="103">
        <v>886</v>
      </c>
      <c r="C61" s="96">
        <v>23929</v>
      </c>
      <c r="D61" s="96">
        <v>1373</v>
      </c>
      <c r="E61" s="92"/>
      <c r="F61" s="92"/>
      <c r="G61" s="92"/>
    </row>
    <row r="62" spans="1:7" x14ac:dyDescent="0.2">
      <c r="A62" s="92" t="s">
        <v>90</v>
      </c>
      <c r="B62" s="103">
        <v>846</v>
      </c>
      <c r="C62" s="96">
        <v>15981</v>
      </c>
      <c r="D62" s="96">
        <v>1907</v>
      </c>
      <c r="E62" s="92"/>
      <c r="F62" s="92"/>
      <c r="G62" s="92"/>
    </row>
    <row r="63" spans="1:7" x14ac:dyDescent="0.2">
      <c r="A63" s="92"/>
      <c r="B63" s="104"/>
      <c r="C63" s="92"/>
      <c r="D63" s="92"/>
      <c r="E63" s="92"/>
      <c r="F63" s="92"/>
      <c r="G63" s="92"/>
    </row>
    <row r="64" spans="1:7" x14ac:dyDescent="0.2">
      <c r="B64" s="105"/>
      <c r="C64" s="97"/>
      <c r="D64" s="97"/>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lucia</cp:lastModifiedBy>
  <cp:lastPrinted>2017-09-15T10:31:29Z</cp:lastPrinted>
  <dcterms:created xsi:type="dcterms:W3CDTF">2010-11-18T13:06:24Z</dcterms:created>
  <dcterms:modified xsi:type="dcterms:W3CDTF">2020-09-01T09:49:29Z</dcterms:modified>
</cp:coreProperties>
</file>