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S:\Mercat de treball\Notes informatives\Nota estructura productiva\Nota estructura productiva 2023\1T 2023\"/>
    </mc:Choice>
  </mc:AlternateContent>
  <xr:revisionPtr revIDLastSave="0" documentId="13_ncr:1_{F446C900-3535-4D45-8DAD-2DF8EA62D487}" xr6:coauthVersionLast="47" xr6:coauthVersionMax="47" xr10:uidLastSave="{00000000-0000-0000-0000-000000000000}"/>
  <bookViews>
    <workbookView xWindow="-120" yWindow="-120" windowWidth="29040" windowHeight="15720" tabRatio="810" xr2:uid="{AF55973D-4354-4E0F-87A5-85DB7200BC00}"/>
  </bookViews>
  <sheets>
    <sheet name="Índex" sheetId="1" r:id="rId1"/>
    <sheet name="GG" sheetId="39" r:id="rId2"/>
    <sheet name="TG" sheetId="47" r:id="rId3"/>
    <sheet name="GE1" sheetId="2" r:id="rId4"/>
    <sheet name="GE2" sheetId="19" r:id="rId5"/>
    <sheet name="TE1" sheetId="22" r:id="rId6"/>
    <sheet name="TE2" sheetId="28" r:id="rId7"/>
    <sheet name="DIN_Empreses" sheetId="34" state="hidden" r:id="rId8"/>
    <sheet name="TE3" sheetId="6" r:id="rId9"/>
    <sheet name="GRGSS1" sheetId="17" r:id="rId10"/>
    <sheet name="GRGSS2" sheetId="20" r:id="rId11"/>
    <sheet name="GRGSS3" sheetId="38" r:id="rId12"/>
    <sheet name="TRGSS1" sheetId="23" r:id="rId13"/>
    <sheet name="TRGSS2" sheetId="30" r:id="rId14"/>
    <sheet name="DIN_RGSS" sheetId="35" state="hidden" r:id="rId15"/>
    <sheet name="TRGSS3" sheetId="29" r:id="rId16"/>
    <sheet name="TRGSS4" sheetId="37" r:id="rId17"/>
    <sheet name="TRGS5" sheetId="50" r:id="rId18"/>
    <sheet name="TRGSS6" sheetId="49" r:id="rId19"/>
    <sheet name="GRETA1" sheetId="18" r:id="rId20"/>
    <sheet name="GRETA2" sheetId="21" r:id="rId21"/>
    <sheet name="TRETA1" sheetId="24" r:id="rId22"/>
    <sheet name="TRETA2" sheetId="27" r:id="rId23"/>
    <sheet name="DIN_RETA" sheetId="36" state="hidden" r:id="rId24"/>
    <sheet name="TRETA3" sheetId="32" r:id="rId25"/>
    <sheet name="T7S1" sheetId="40" r:id="rId26"/>
    <sheet name="G7S1" sheetId="41" r:id="rId27"/>
    <sheet name="T7S2" sheetId="42" r:id="rId28"/>
    <sheet name="G7S2" sheetId="44" r:id="rId29"/>
    <sheet name="T7S3" sheetId="45" r:id="rId30"/>
    <sheet name="TTC1" sheetId="48" r:id="rId31"/>
    <sheet name="TTC2" sheetId="43" r:id="rId32"/>
    <sheet name="Instamaps dones" sheetId="46" state="hidden" r:id="rId33"/>
  </sheets>
  <externalReferences>
    <externalReference r:id="rId34"/>
    <externalReference r:id="rId35"/>
    <externalReference r:id="rId36"/>
    <externalReference r:id="rId37"/>
  </externalReferences>
  <definedNames>
    <definedName name="_xlnm._FilterDatabase" localSheetId="7" hidden="1">DIN_Empreses!$A$3:$D$92</definedName>
    <definedName name="_xlnm._FilterDatabase" localSheetId="23" hidden="1">DIN_RETA!$A$3:$D$92</definedName>
    <definedName name="_xlnm._FilterDatabase" localSheetId="14" hidden="1">DIN_RGSS!$A$3:$D$92</definedName>
    <definedName name="_xlnm._FilterDatabase" localSheetId="21" hidden="1">TRETA1!#REF!</definedName>
    <definedName name="_xlnm._FilterDatabase" localSheetId="12" hidden="1">TRGSS1!#REF!</definedName>
    <definedName name="_xlnm._FilterDatabase" localSheetId="16" hidden="1">TRGSS4!$A$8:$J$40</definedName>
    <definedName name="_xlnm._FilterDatabase" localSheetId="18" hidden="1">TRGSS6!$A$8:$C$40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0" i="42" l="1"/>
  <c r="R40" i="42"/>
  <c r="Q40" i="42"/>
  <c r="P40" i="42"/>
  <c r="O40" i="42"/>
  <c r="N40" i="42"/>
  <c r="M40" i="42"/>
  <c r="S39" i="42"/>
  <c r="R39" i="42"/>
  <c r="Q39" i="42"/>
  <c r="P39" i="42"/>
  <c r="O39" i="42"/>
  <c r="N39" i="42"/>
  <c r="M39" i="42"/>
  <c r="S38" i="42"/>
  <c r="R38" i="42"/>
  <c r="Q38" i="42"/>
  <c r="P38" i="42"/>
  <c r="O38" i="42"/>
  <c r="N38" i="42"/>
  <c r="M38" i="42"/>
  <c r="S37" i="42"/>
  <c r="R37" i="42"/>
  <c r="Q37" i="42"/>
  <c r="P37" i="42"/>
  <c r="O37" i="42"/>
  <c r="N37" i="42"/>
  <c r="M37" i="42"/>
  <c r="S36" i="42"/>
  <c r="R36" i="42"/>
  <c r="Q36" i="42"/>
  <c r="P36" i="42"/>
  <c r="O36" i="42"/>
  <c r="N36" i="42"/>
  <c r="M36" i="42"/>
  <c r="S35" i="42"/>
  <c r="R35" i="42"/>
  <c r="Q35" i="42"/>
  <c r="P35" i="42"/>
  <c r="O35" i="42"/>
  <c r="N35" i="42"/>
  <c r="M35" i="42"/>
  <c r="S34" i="42"/>
  <c r="R34" i="42"/>
  <c r="Q34" i="42"/>
  <c r="P34" i="42"/>
  <c r="O34" i="42"/>
  <c r="N34" i="42"/>
  <c r="M34" i="42"/>
  <c r="S33" i="42"/>
  <c r="R33" i="42"/>
  <c r="Q33" i="42"/>
  <c r="P33" i="42"/>
  <c r="O33" i="42"/>
  <c r="N33" i="42"/>
  <c r="M33" i="42"/>
  <c r="S32" i="42"/>
  <c r="R32" i="42"/>
  <c r="Q32" i="42"/>
  <c r="P32" i="42"/>
  <c r="O32" i="42"/>
  <c r="N32" i="42"/>
  <c r="M32" i="42"/>
  <c r="S31" i="42"/>
  <c r="R31" i="42"/>
  <c r="Q31" i="42"/>
  <c r="P31" i="42"/>
  <c r="O31" i="42"/>
  <c r="N31" i="42"/>
  <c r="M31" i="42"/>
  <c r="S30" i="42"/>
  <c r="R30" i="42"/>
  <c r="Q30" i="42"/>
  <c r="P30" i="42"/>
  <c r="O30" i="42"/>
  <c r="N30" i="42"/>
  <c r="M30" i="42"/>
  <c r="S29" i="42"/>
  <c r="R29" i="42"/>
  <c r="Q29" i="42"/>
  <c r="P29" i="42"/>
  <c r="O29" i="42"/>
  <c r="N29" i="42"/>
  <c r="M29" i="42"/>
  <c r="S28" i="42"/>
  <c r="R28" i="42"/>
  <c r="Q28" i="42"/>
  <c r="P28" i="42"/>
  <c r="O28" i="42"/>
  <c r="N28" i="42"/>
  <c r="M28" i="42"/>
  <c r="S27" i="42"/>
  <c r="R27" i="42"/>
  <c r="Q27" i="42"/>
  <c r="P27" i="42"/>
  <c r="O27" i="42"/>
  <c r="N27" i="42"/>
  <c r="M27" i="42"/>
  <c r="S26" i="42"/>
  <c r="R26" i="42"/>
  <c r="Q26" i="42"/>
  <c r="P26" i="42"/>
  <c r="O26" i="42"/>
  <c r="N26" i="42"/>
  <c r="M26" i="42"/>
  <c r="S25" i="42"/>
  <c r="R25" i="42"/>
  <c r="Q25" i="42"/>
  <c r="P25" i="42"/>
  <c r="O25" i="42"/>
  <c r="N25" i="42"/>
  <c r="M25" i="42"/>
  <c r="S24" i="42"/>
  <c r="R24" i="42"/>
  <c r="Q24" i="42"/>
  <c r="P24" i="42"/>
  <c r="O24" i="42"/>
  <c r="N24" i="42"/>
  <c r="M24" i="42"/>
  <c r="S23" i="42"/>
  <c r="R23" i="42"/>
  <c r="Q23" i="42"/>
  <c r="P23" i="42"/>
  <c r="O23" i="42"/>
  <c r="N23" i="42"/>
  <c r="M23" i="42"/>
  <c r="S22" i="42"/>
  <c r="R22" i="42"/>
  <c r="Q22" i="42"/>
  <c r="P22" i="42"/>
  <c r="O22" i="42"/>
  <c r="N22" i="42"/>
  <c r="M22" i="42"/>
  <c r="S21" i="42"/>
  <c r="R21" i="42"/>
  <c r="Q21" i="42"/>
  <c r="P21" i="42"/>
  <c r="O21" i="42"/>
  <c r="N21" i="42"/>
  <c r="M21" i="42"/>
  <c r="S20" i="42"/>
  <c r="R20" i="42"/>
  <c r="Q20" i="42"/>
  <c r="P20" i="42"/>
  <c r="O20" i="42"/>
  <c r="N20" i="42"/>
  <c r="M20" i="42"/>
  <c r="S19" i="42"/>
  <c r="R19" i="42"/>
  <c r="Q19" i="42"/>
  <c r="P19" i="42"/>
  <c r="O19" i="42"/>
  <c r="N19" i="42"/>
  <c r="M19" i="42"/>
  <c r="S18" i="42"/>
  <c r="R18" i="42"/>
  <c r="Q18" i="42"/>
  <c r="P18" i="42"/>
  <c r="O18" i="42"/>
  <c r="N18" i="42"/>
  <c r="M18" i="42"/>
  <c r="S17" i="42"/>
  <c r="R17" i="42"/>
  <c r="Q17" i="42"/>
  <c r="P17" i="42"/>
  <c r="O17" i="42"/>
  <c r="N17" i="42"/>
  <c r="M17" i="42"/>
  <c r="S16" i="42"/>
  <c r="R16" i="42"/>
  <c r="Q16" i="42"/>
  <c r="P16" i="42"/>
  <c r="O16" i="42"/>
  <c r="N16" i="42"/>
  <c r="M16" i="42"/>
  <c r="S15" i="42"/>
  <c r="R15" i="42"/>
  <c r="Q15" i="42"/>
  <c r="P15" i="42"/>
  <c r="O15" i="42"/>
  <c r="N15" i="42"/>
  <c r="M15" i="42"/>
  <c r="S14" i="42"/>
  <c r="R14" i="42"/>
  <c r="Q14" i="42"/>
  <c r="P14" i="42"/>
  <c r="O14" i="42"/>
  <c r="N14" i="42"/>
  <c r="M14" i="42"/>
  <c r="S13" i="42"/>
  <c r="R13" i="42"/>
  <c r="Q13" i="42"/>
  <c r="P13" i="42"/>
  <c r="O13" i="42"/>
  <c r="N13" i="42"/>
  <c r="M13" i="42"/>
  <c r="S12" i="42"/>
  <c r="R12" i="42"/>
  <c r="Q12" i="42"/>
  <c r="P12" i="42"/>
  <c r="O12" i="42"/>
  <c r="N12" i="42"/>
  <c r="M12" i="42"/>
  <c r="S11" i="42"/>
  <c r="R11" i="42"/>
  <c r="Q11" i="42"/>
  <c r="P11" i="42"/>
  <c r="O11" i="42"/>
  <c r="N11" i="42"/>
  <c r="M11" i="42"/>
  <c r="S10" i="42"/>
  <c r="R10" i="42"/>
  <c r="Q10" i="42"/>
  <c r="P10" i="42"/>
  <c r="O10" i="42"/>
  <c r="N10" i="42"/>
  <c r="M10" i="42"/>
  <c r="B46" i="42"/>
  <c r="E66" i="39" l="1"/>
  <c r="D66" i="39"/>
  <c r="B66" i="39"/>
  <c r="C38" i="21"/>
  <c r="C39" i="21"/>
  <c r="D34" i="20"/>
  <c r="D35" i="20"/>
  <c r="D36" i="20"/>
  <c r="D37" i="20"/>
  <c r="D38" i="20"/>
  <c r="D39" i="20"/>
  <c r="C37" i="19"/>
  <c r="C38" i="19"/>
  <c r="E35" i="41"/>
  <c r="C28" i="41"/>
  <c r="E10" i="40"/>
  <c r="D11" i="50"/>
  <c r="B79" i="6"/>
  <c r="J79" i="6" s="1"/>
  <c r="C79" i="6"/>
  <c r="D79" i="6"/>
  <c r="K79" i="6" s="1"/>
  <c r="E79" i="6"/>
  <c r="F79" i="6"/>
  <c r="G79" i="6"/>
  <c r="C80" i="6"/>
  <c r="D80" i="6"/>
  <c r="E80" i="6"/>
  <c r="F80" i="6"/>
  <c r="G80" i="6"/>
  <c r="C81" i="6"/>
  <c r="D81" i="6"/>
  <c r="E81" i="6"/>
  <c r="F81" i="6"/>
  <c r="G81" i="6"/>
  <c r="C82" i="6"/>
  <c r="D82" i="6"/>
  <c r="E82" i="6"/>
  <c r="F82" i="6"/>
  <c r="G82" i="6"/>
  <c r="C13" i="47"/>
  <c r="E10" i="47"/>
  <c r="C39" i="19"/>
  <c r="C39" i="20"/>
  <c r="C32" i="19"/>
  <c r="B33" i="39"/>
  <c r="B5" i="47"/>
  <c r="C83" i="6" l="1"/>
  <c r="I79" i="6"/>
  <c r="H79" i="6"/>
  <c r="D83" i="6"/>
  <c r="F83" i="6"/>
  <c r="E83" i="6"/>
  <c r="L79" i="6"/>
  <c r="G83" i="6"/>
  <c r="C5" i="43" l="1"/>
  <c r="C5" i="45"/>
  <c r="C5" i="44"/>
  <c r="C5" i="42"/>
  <c r="C5" i="41"/>
  <c r="B5" i="40"/>
  <c r="C5" i="32"/>
  <c r="C5" i="27"/>
  <c r="A6" i="24"/>
  <c r="C5" i="24"/>
  <c r="C32" i="21"/>
  <c r="C5" i="21"/>
  <c r="C5" i="18"/>
  <c r="C5" i="49"/>
  <c r="C5" i="50"/>
  <c r="C5" i="37"/>
  <c r="C5" i="29"/>
  <c r="C5" i="30"/>
  <c r="C5" i="23"/>
  <c r="C5" i="38"/>
  <c r="C5" i="20"/>
  <c r="C5" i="17"/>
  <c r="C5" i="6"/>
  <c r="C5" i="28"/>
  <c r="C5" i="22"/>
  <c r="C5" i="19"/>
  <c r="C5" i="2"/>
  <c r="F10" i="47"/>
  <c r="G12" i="40" l="1"/>
  <c r="E15" i="40"/>
  <c r="E16" i="40" l="1"/>
  <c r="E11" i="40"/>
  <c r="E12" i="40"/>
  <c r="E13" i="40"/>
  <c r="G13" i="40"/>
  <c r="G15" i="40"/>
  <c r="G14" i="40"/>
  <c r="G10" i="40"/>
  <c r="G16" i="40"/>
  <c r="G11" i="40"/>
  <c r="E14" i="40"/>
  <c r="C30" i="41"/>
  <c r="B49" i="42"/>
  <c r="B48" i="42"/>
  <c r="B47" i="42"/>
  <c r="C15" i="40"/>
  <c r="A6" i="27"/>
  <c r="A5" i="27"/>
  <c r="D20" i="50"/>
  <c r="C10" i="40" l="1"/>
  <c r="C13" i="40"/>
  <c r="C14" i="40"/>
  <c r="C16" i="40"/>
  <c r="C11" i="40"/>
  <c r="C12" i="40"/>
  <c r="E11" i="50"/>
  <c r="D38" i="50"/>
  <c r="E34" i="39"/>
  <c r="E35" i="39"/>
  <c r="E36" i="39"/>
  <c r="E33" i="39"/>
  <c r="E65" i="39"/>
  <c r="D65" i="39"/>
  <c r="D34" i="39"/>
  <c r="D35" i="39"/>
  <c r="D36" i="39"/>
  <c r="D33" i="39"/>
  <c r="B65" i="39"/>
  <c r="B34" i="39"/>
  <c r="B35" i="39"/>
  <c r="B36" i="39"/>
  <c r="D15" i="47"/>
  <c r="C10" i="47"/>
  <c r="E12" i="47"/>
  <c r="D2" i="47"/>
  <c r="I49" i="42"/>
  <c r="H49" i="42"/>
  <c r="G49" i="42"/>
  <c r="F49" i="42"/>
  <c r="E49" i="42"/>
  <c r="D49" i="42"/>
  <c r="C49" i="42"/>
  <c r="I48" i="42"/>
  <c r="H48" i="42"/>
  <c r="G48" i="42"/>
  <c r="F48" i="42"/>
  <c r="E48" i="42"/>
  <c r="D48" i="42"/>
  <c r="C48" i="42"/>
  <c r="I47" i="42"/>
  <c r="H47" i="42"/>
  <c r="G47" i="42"/>
  <c r="F47" i="42"/>
  <c r="E47" i="42"/>
  <c r="D47" i="42"/>
  <c r="C47" i="42"/>
  <c r="I46" i="42"/>
  <c r="H46" i="42"/>
  <c r="G46" i="42"/>
  <c r="F46" i="42"/>
  <c r="E46" i="42"/>
  <c r="D46" i="42"/>
  <c r="C46" i="42"/>
  <c r="O48" i="42" l="1"/>
  <c r="B41" i="47"/>
  <c r="S49" i="42" l="1"/>
  <c r="R49" i="42"/>
  <c r="Q49" i="42"/>
  <c r="P49" i="42"/>
  <c r="N49" i="42"/>
  <c r="S48" i="42"/>
  <c r="R48" i="42"/>
  <c r="Q48" i="42"/>
  <c r="N48" i="42"/>
  <c r="M48" i="42"/>
  <c r="S47" i="42"/>
  <c r="R47" i="42"/>
  <c r="Q47" i="42"/>
  <c r="O47" i="42"/>
  <c r="N47" i="42"/>
  <c r="M47" i="42"/>
  <c r="I50" i="42"/>
  <c r="H50" i="42"/>
  <c r="G50" i="42"/>
  <c r="E50" i="42"/>
  <c r="D50" i="42"/>
  <c r="C50" i="42"/>
  <c r="B50" i="42"/>
  <c r="M50" i="42" l="1"/>
  <c r="R50" i="42"/>
  <c r="P50" i="42"/>
  <c r="S50" i="42"/>
  <c r="N50" i="42"/>
  <c r="O50" i="42"/>
  <c r="M49" i="42"/>
  <c r="F50" i="42"/>
  <c r="Q50" i="42" s="1"/>
  <c r="O49" i="42"/>
  <c r="P47" i="42"/>
  <c r="P48" i="42"/>
  <c r="P46" i="42"/>
  <c r="Q46" i="42"/>
  <c r="R46" i="42"/>
  <c r="S46" i="42"/>
  <c r="M46" i="42"/>
  <c r="N46" i="42"/>
  <c r="O46" i="42"/>
  <c r="C29" i="41"/>
  <c r="C31" i="41"/>
  <c r="C32" i="41"/>
  <c r="C33" i="41"/>
  <c r="C34" i="41"/>
  <c r="C35" i="41"/>
  <c r="C32" i="20" l="1"/>
  <c r="E11" i="47" l="1"/>
  <c r="A6" i="43" l="1"/>
  <c r="A5" i="43"/>
  <c r="A3" i="43"/>
  <c r="D41" i="50"/>
  <c r="E41" i="50" s="1"/>
  <c r="D40" i="50"/>
  <c r="E40" i="50" s="1"/>
  <c r="D39" i="50"/>
  <c r="E39" i="50" s="1"/>
  <c r="E38" i="50"/>
  <c r="D37" i="50"/>
  <c r="E37" i="50" s="1"/>
  <c r="D36" i="50"/>
  <c r="E36" i="50" s="1"/>
  <c r="D35" i="50"/>
  <c r="E35" i="50" s="1"/>
  <c r="D34" i="50"/>
  <c r="E34" i="50" s="1"/>
  <c r="D33" i="50"/>
  <c r="E33" i="50" s="1"/>
  <c r="D32" i="50"/>
  <c r="E32" i="50" s="1"/>
  <c r="D31" i="50"/>
  <c r="E31" i="50" s="1"/>
  <c r="D30" i="50"/>
  <c r="E30" i="50" s="1"/>
  <c r="D29" i="50"/>
  <c r="E29" i="50" s="1"/>
  <c r="D28" i="50"/>
  <c r="E28" i="50" s="1"/>
  <c r="D27" i="50"/>
  <c r="E27" i="50" s="1"/>
  <c r="D26" i="50"/>
  <c r="E26" i="50" s="1"/>
  <c r="D25" i="50"/>
  <c r="E25" i="50" s="1"/>
  <c r="D24" i="50"/>
  <c r="E24" i="50" s="1"/>
  <c r="D23" i="50"/>
  <c r="E23" i="50" s="1"/>
  <c r="D22" i="50"/>
  <c r="E22" i="50" s="1"/>
  <c r="D21" i="50"/>
  <c r="E21" i="50" s="1"/>
  <c r="E20" i="50"/>
  <c r="D19" i="50"/>
  <c r="E19" i="50" s="1"/>
  <c r="D18" i="50"/>
  <c r="E18" i="50" s="1"/>
  <c r="D17" i="50"/>
  <c r="E17" i="50" s="1"/>
  <c r="D16" i="50"/>
  <c r="E16" i="50" s="1"/>
  <c r="D15" i="50"/>
  <c r="E15" i="50" s="1"/>
  <c r="D14" i="50"/>
  <c r="E14" i="50" s="1"/>
  <c r="D13" i="50"/>
  <c r="E13" i="50" s="1"/>
  <c r="D12" i="50"/>
  <c r="E12" i="50" s="1"/>
  <c r="A6" i="50"/>
  <c r="A5" i="50"/>
  <c r="A3" i="50"/>
  <c r="D49" i="49"/>
  <c r="A6" i="49"/>
  <c r="A5" i="49"/>
  <c r="A3" i="49"/>
  <c r="A6" i="48"/>
  <c r="A5" i="48"/>
  <c r="C5" i="48"/>
  <c r="A3" i="48"/>
  <c r="A6" i="45"/>
  <c r="A5" i="45"/>
  <c r="A3" i="45"/>
  <c r="A6" i="44"/>
  <c r="A5" i="44"/>
  <c r="A3" i="44"/>
  <c r="A6" i="42"/>
  <c r="A5" i="42"/>
  <c r="A3" i="42"/>
  <c r="A6" i="41"/>
  <c r="A5" i="41"/>
  <c r="A3" i="41" l="1"/>
  <c r="E37" i="47"/>
  <c r="F37" i="47" s="1"/>
  <c r="E36" i="47"/>
  <c r="F36" i="47" s="1"/>
  <c r="D36" i="47"/>
  <c r="E35" i="47"/>
  <c r="F35" i="47" s="1"/>
  <c r="D35" i="47"/>
  <c r="E34" i="47"/>
  <c r="F34" i="47" s="1"/>
  <c r="D34" i="47"/>
  <c r="C34" i="47"/>
  <c r="E33" i="47"/>
  <c r="F33" i="47" s="1"/>
  <c r="D33" i="47"/>
  <c r="C33" i="47"/>
  <c r="E32" i="47"/>
  <c r="F32" i="47" s="1"/>
  <c r="D32" i="47"/>
  <c r="C32" i="47"/>
  <c r="E31" i="47"/>
  <c r="F31" i="47" s="1"/>
  <c r="D31" i="47"/>
  <c r="C31" i="47"/>
  <c r="E30" i="47"/>
  <c r="F30" i="47" s="1"/>
  <c r="D30" i="47"/>
  <c r="C30" i="47"/>
  <c r="E27" i="47"/>
  <c r="F27" i="47" s="1"/>
  <c r="E26" i="47"/>
  <c r="F26" i="47" s="1"/>
  <c r="D26" i="47"/>
  <c r="E25" i="47"/>
  <c r="F25" i="47" s="1"/>
  <c r="D25" i="47"/>
  <c r="E24" i="47"/>
  <c r="F24" i="47" s="1"/>
  <c r="D24" i="47"/>
  <c r="C24" i="47"/>
  <c r="E23" i="47"/>
  <c r="F23" i="47" s="1"/>
  <c r="D23" i="47"/>
  <c r="C23" i="47"/>
  <c r="E22" i="47"/>
  <c r="F22" i="47" s="1"/>
  <c r="D22" i="47"/>
  <c r="C22" i="47"/>
  <c r="E21" i="47"/>
  <c r="F21" i="47" s="1"/>
  <c r="D21" i="47"/>
  <c r="C21" i="47"/>
  <c r="E20" i="47"/>
  <c r="F20" i="47" s="1"/>
  <c r="D20" i="47"/>
  <c r="C20" i="47"/>
  <c r="E17" i="47"/>
  <c r="F17" i="47" s="1"/>
  <c r="E16" i="47"/>
  <c r="F16" i="47" s="1"/>
  <c r="D16" i="47"/>
  <c r="E15" i="47"/>
  <c r="F15" i="47" s="1"/>
  <c r="E14" i="47"/>
  <c r="F14" i="47" s="1"/>
  <c r="D14" i="47"/>
  <c r="C14" i="47"/>
  <c r="E13" i="47"/>
  <c r="F13" i="47" s="1"/>
  <c r="D13" i="47"/>
  <c r="F12" i="47"/>
  <c r="D12" i="47"/>
  <c r="C12" i="47"/>
  <c r="F11" i="47"/>
  <c r="D11" i="47"/>
  <c r="C11" i="47"/>
  <c r="D10" i="47"/>
  <c r="D3" i="47" l="1"/>
  <c r="A6" i="40"/>
  <c r="A5" i="40"/>
  <c r="A3" i="40"/>
  <c r="A3" i="27"/>
  <c r="A5" i="24"/>
  <c r="A3" i="24"/>
  <c r="C92" i="35"/>
  <c r="C91" i="35"/>
  <c r="C90" i="35"/>
  <c r="C89" i="35"/>
  <c r="C88" i="35"/>
  <c r="C87" i="35"/>
  <c r="C86" i="35"/>
  <c r="C85" i="35"/>
  <c r="C84" i="35"/>
  <c r="C83" i="35"/>
  <c r="C82" i="35"/>
  <c r="C81" i="35"/>
  <c r="C80" i="35"/>
  <c r="C79" i="35"/>
  <c r="C78" i="35"/>
  <c r="C77" i="35"/>
  <c r="C76" i="35"/>
  <c r="C75" i="35"/>
  <c r="C74" i="35"/>
  <c r="C73" i="35"/>
  <c r="C72" i="35"/>
  <c r="C71" i="35"/>
  <c r="C70" i="35"/>
  <c r="C69" i="35"/>
  <c r="C68" i="35"/>
  <c r="C67" i="35"/>
  <c r="C66" i="35"/>
  <c r="C65" i="35"/>
  <c r="C64" i="35"/>
  <c r="C63" i="35"/>
  <c r="C62" i="35"/>
  <c r="C61" i="35"/>
  <c r="C60" i="35"/>
  <c r="C59" i="35"/>
  <c r="C58" i="35"/>
  <c r="C57" i="35"/>
  <c r="C56" i="35"/>
  <c r="C55" i="35"/>
  <c r="C54" i="35"/>
  <c r="C53" i="35"/>
  <c r="C52" i="35"/>
  <c r="C51" i="35"/>
  <c r="C50" i="35"/>
  <c r="C49" i="35"/>
  <c r="C48" i="35"/>
  <c r="C47" i="35"/>
  <c r="C46" i="35"/>
  <c r="C45" i="35"/>
  <c r="C44" i="35"/>
  <c r="C43" i="35"/>
  <c r="C42" i="35"/>
  <c r="C41" i="35"/>
  <c r="C40" i="35"/>
  <c r="C39" i="35"/>
  <c r="C38" i="35"/>
  <c r="C37" i="35"/>
  <c r="C36" i="35"/>
  <c r="C35" i="35"/>
  <c r="C34" i="35"/>
  <c r="C33" i="35"/>
  <c r="C32" i="35"/>
  <c r="C31" i="35"/>
  <c r="C30" i="35"/>
  <c r="C29" i="35"/>
  <c r="C28" i="35"/>
  <c r="C27" i="35"/>
  <c r="C26" i="35"/>
  <c r="C25" i="35"/>
  <c r="C24" i="35"/>
  <c r="C23" i="35"/>
  <c r="C22" i="35"/>
  <c r="C21" i="35"/>
  <c r="C20" i="35"/>
  <c r="C19" i="35"/>
  <c r="C18" i="35"/>
  <c r="C17" i="35"/>
  <c r="C16" i="35"/>
  <c r="C15" i="35"/>
  <c r="C14" i="35"/>
  <c r="C13" i="35"/>
  <c r="C12" i="35"/>
  <c r="C11" i="35"/>
  <c r="C10" i="35"/>
  <c r="C9" i="35"/>
  <c r="C8" i="35"/>
  <c r="C7" i="35"/>
  <c r="C6" i="35"/>
  <c r="C5" i="35"/>
  <c r="C4" i="35"/>
  <c r="B13" i="1" l="1"/>
  <c r="A3" i="47"/>
  <c r="A2" i="46" l="1"/>
  <c r="B2" i="46"/>
  <c r="A3" i="46"/>
  <c r="B3" i="46"/>
  <c r="A4" i="46"/>
  <c r="B4" i="46"/>
  <c r="A5" i="46"/>
  <c r="B5" i="46"/>
  <c r="A6" i="46"/>
  <c r="B6" i="46"/>
  <c r="A7" i="46"/>
  <c r="B7" i="46"/>
  <c r="A8" i="46"/>
  <c r="B8" i="46"/>
  <c r="A9" i="46"/>
  <c r="B9" i="46"/>
  <c r="A10" i="46"/>
  <c r="B10" i="46"/>
  <c r="A11" i="46"/>
  <c r="B11" i="46"/>
  <c r="A12" i="46"/>
  <c r="B12" i="46"/>
  <c r="A13" i="46"/>
  <c r="B13" i="46"/>
  <c r="A14" i="46"/>
  <c r="B14" i="46"/>
  <c r="A15" i="46"/>
  <c r="B15" i="46"/>
  <c r="A16" i="46"/>
  <c r="B16" i="46"/>
  <c r="A17" i="46"/>
  <c r="B17" i="46"/>
  <c r="A18" i="46"/>
  <c r="B18" i="46"/>
  <c r="A19" i="46"/>
  <c r="B19" i="46"/>
  <c r="A20" i="46"/>
  <c r="B20" i="46"/>
  <c r="A21" i="46"/>
  <c r="B21" i="46"/>
  <c r="A22" i="46"/>
  <c r="B22" i="46"/>
  <c r="A23" i="46"/>
  <c r="B23" i="46"/>
  <c r="A24" i="46"/>
  <c r="B24" i="46"/>
  <c r="A25" i="46"/>
  <c r="B25" i="46"/>
  <c r="A26" i="46"/>
  <c r="B26" i="46"/>
  <c r="A27" i="46"/>
  <c r="B27" i="46"/>
  <c r="A28" i="46"/>
  <c r="B28" i="46"/>
  <c r="A29" i="46"/>
  <c r="B29" i="46"/>
  <c r="A30" i="46"/>
  <c r="B30" i="46"/>
  <c r="A31" i="46"/>
  <c r="B31" i="46"/>
  <c r="B82" i="6" l="1"/>
  <c r="L82" i="6" s="1"/>
  <c r="B81" i="6"/>
  <c r="L81" i="6" s="1"/>
  <c r="B80" i="6"/>
  <c r="L80" i="6" s="1"/>
  <c r="A6" i="6"/>
  <c r="A5" i="6"/>
  <c r="C36" i="19"/>
  <c r="C92" i="36"/>
  <c r="Q47" i="36"/>
  <c r="R47" i="36" s="1"/>
  <c r="J46" i="36"/>
  <c r="K46" i="36" s="1"/>
  <c r="J45" i="36"/>
  <c r="K45" i="36" s="1"/>
  <c r="J44" i="36"/>
  <c r="K44" i="36" s="1"/>
  <c r="J43" i="36"/>
  <c r="K43" i="36" s="1"/>
  <c r="J42" i="36"/>
  <c r="K42" i="36" s="1"/>
  <c r="Q41" i="36"/>
  <c r="R41" i="36" s="1"/>
  <c r="J41" i="36"/>
  <c r="K41" i="36" s="1"/>
  <c r="J40" i="36"/>
  <c r="K40" i="36" s="1"/>
  <c r="Q39" i="36"/>
  <c r="R39" i="36" s="1"/>
  <c r="J39" i="36"/>
  <c r="K39" i="36" s="1"/>
  <c r="J38" i="36"/>
  <c r="K38" i="36" s="1"/>
  <c r="Q37" i="36"/>
  <c r="R37" i="36" s="1"/>
  <c r="J37" i="36"/>
  <c r="K37" i="36" s="1"/>
  <c r="Q36" i="36"/>
  <c r="R36" i="36" s="1"/>
  <c r="J36" i="36"/>
  <c r="K36" i="36" s="1"/>
  <c r="J35" i="36"/>
  <c r="K35" i="36" s="1"/>
  <c r="J34" i="36"/>
  <c r="K34" i="36" s="1"/>
  <c r="J33" i="36"/>
  <c r="K33" i="36" s="1"/>
  <c r="J32" i="36"/>
  <c r="K32" i="36" s="1"/>
  <c r="J31" i="36"/>
  <c r="K31" i="36" s="1"/>
  <c r="J30" i="36"/>
  <c r="K30" i="36" s="1"/>
  <c r="J29" i="36"/>
  <c r="K29" i="36" s="1"/>
  <c r="J28" i="36"/>
  <c r="K28" i="36" s="1"/>
  <c r="J27" i="36"/>
  <c r="K27" i="36" s="1"/>
  <c r="J26" i="36"/>
  <c r="K26" i="36" s="1"/>
  <c r="J25" i="36"/>
  <c r="K25" i="36" s="1"/>
  <c r="J24" i="36"/>
  <c r="K24" i="36" s="1"/>
  <c r="J23" i="36"/>
  <c r="K23" i="36" s="1"/>
  <c r="J22" i="36"/>
  <c r="K22" i="36" s="1"/>
  <c r="J21" i="36"/>
  <c r="K21" i="36" s="1"/>
  <c r="J20" i="36"/>
  <c r="K20" i="36" s="1"/>
  <c r="J19" i="36"/>
  <c r="K19" i="36" s="1"/>
  <c r="J18" i="36"/>
  <c r="K18" i="36" s="1"/>
  <c r="J17" i="36"/>
  <c r="K17" i="36" s="1"/>
  <c r="J16" i="36"/>
  <c r="K16" i="36" s="1"/>
  <c r="J15" i="36"/>
  <c r="K15" i="36" s="1"/>
  <c r="J14" i="36"/>
  <c r="K14" i="36" s="1"/>
  <c r="J13" i="36"/>
  <c r="K13" i="36" s="1"/>
  <c r="J12" i="36"/>
  <c r="K12" i="36" s="1"/>
  <c r="J11" i="36"/>
  <c r="K11" i="36" s="1"/>
  <c r="J10" i="36"/>
  <c r="K10" i="36" s="1"/>
  <c r="J9" i="36"/>
  <c r="K9" i="36" s="1"/>
  <c r="J8" i="36"/>
  <c r="K8" i="36" s="1"/>
  <c r="J7" i="36"/>
  <c r="K7" i="36" s="1"/>
  <c r="J6" i="36"/>
  <c r="K6" i="36" s="1"/>
  <c r="J5" i="36"/>
  <c r="K5" i="36" s="1"/>
  <c r="J4" i="36"/>
  <c r="K4" i="36" s="1"/>
  <c r="J82" i="6" l="1"/>
  <c r="K82" i="6"/>
  <c r="H82" i="6"/>
  <c r="I82" i="6"/>
  <c r="K80" i="6"/>
  <c r="I80" i="6"/>
  <c r="H80" i="6"/>
  <c r="J80" i="6"/>
  <c r="H81" i="6"/>
  <c r="I81" i="6"/>
  <c r="J81" i="6"/>
  <c r="K81" i="6"/>
  <c r="B83" i="6"/>
  <c r="L83" i="6" s="1"/>
  <c r="J83" i="6" l="1"/>
  <c r="H83" i="6"/>
  <c r="I83" i="6"/>
  <c r="K83" i="6"/>
  <c r="C36" i="20"/>
  <c r="C33" i="20"/>
  <c r="C34" i="20"/>
  <c r="C35" i="20"/>
  <c r="C37" i="20"/>
  <c r="C38" i="20"/>
  <c r="A6" i="28" l="1"/>
  <c r="C33" i="21"/>
  <c r="C34" i="21"/>
  <c r="C35" i="21"/>
  <c r="C36" i="21"/>
  <c r="C37" i="21"/>
  <c r="A6" i="37" l="1"/>
  <c r="A5" i="37"/>
  <c r="C35" i="19" l="1"/>
  <c r="C34" i="19"/>
  <c r="C33" i="19"/>
  <c r="A6" i="30"/>
  <c r="A3" i="28" l="1"/>
  <c r="C5" i="39" l="1"/>
  <c r="A3" i="37" l="1"/>
  <c r="A5" i="32" l="1"/>
  <c r="A3" i="32"/>
  <c r="A6" i="32"/>
  <c r="A5" i="30"/>
  <c r="A3" i="30"/>
  <c r="A5" i="29"/>
  <c r="A3" i="29"/>
  <c r="A6" i="29"/>
  <c r="A5" i="28"/>
  <c r="A6" i="23"/>
  <c r="A5" i="23"/>
  <c r="A6" i="22"/>
  <c r="A5" i="22"/>
  <c r="A6" i="21"/>
  <c r="A5" i="21"/>
  <c r="A6" i="20"/>
  <c r="A6" i="1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Lucia Lopez</author>
  </authors>
  <commentList>
    <comment ref="A45" authorId="0" shapeId="0" xr:uid="{748C05D4-442D-47A0-92FC-FC08356E4B7F}">
      <text>
        <r>
          <rPr>
            <b/>
            <sz val="9"/>
            <color indexed="81"/>
            <rFont val="Tahoma"/>
            <family val="2"/>
          </rPr>
          <t>Lucia Lopez:</t>
        </r>
        <r>
          <rPr>
            <sz val="9"/>
            <color indexed="81"/>
            <rFont val="Tahoma"/>
            <family val="2"/>
          </rPr>
          <t xml:space="preserve">
per aspectes metodològics consulta R:\Mercat de treball\Notes informatives\Nota estructura productiva\Nota estructura productiva 2022\2T 2022\Nota CCAE-2d INSS\Nota_CCAE_2d_Febrer22.pptx</t>
        </r>
      </text>
    </comment>
  </commentList>
</comments>
</file>

<file path=xl/sharedStrings.xml><?xml version="1.0" encoding="utf-8"?>
<sst xmlns="http://schemas.openxmlformats.org/spreadsheetml/2006/main" count="1591" uniqueCount="368">
  <si>
    <t>INFORME TRIMESTRAL ESTRUCTURA PRODUCTIVA</t>
  </si>
  <si>
    <t>CONTINGUT</t>
  </si>
  <si>
    <t>Fer click als vincles per anar als documents, taules i gràfics corresponents</t>
  </si>
  <si>
    <t>EMPRESES</t>
  </si>
  <si>
    <t>GE1</t>
  </si>
  <si>
    <t>GE2</t>
  </si>
  <si>
    <t>Comptes de cotització segons àmbit territorial.</t>
  </si>
  <si>
    <t>TE1</t>
  </si>
  <si>
    <t>Activitats econòmiques més rellevants. Baix Llobregat.</t>
  </si>
  <si>
    <t>Variació interanual comptes de cotització. Baix Llobregat.</t>
  </si>
  <si>
    <t>Dinamisme empresarial.</t>
  </si>
  <si>
    <t>TE2</t>
  </si>
  <si>
    <t>Dades municipals.</t>
  </si>
  <si>
    <t>LLOCS DE TREBALL</t>
  </si>
  <si>
    <t>Règim General Seguretat Social (RGSS)</t>
  </si>
  <si>
    <t>GRGSS1</t>
  </si>
  <si>
    <t>GRGSS2</t>
  </si>
  <si>
    <t>TRGSS1</t>
  </si>
  <si>
    <t>TRGSS2</t>
  </si>
  <si>
    <t>Règim Especial Treballadors Autònoms (RETA)</t>
  </si>
  <si>
    <t>Llocs de treball assalariat segons àmbit territorial.</t>
  </si>
  <si>
    <t>Variació interanual llocs de treball assalariat. Baix Llobregat.</t>
  </si>
  <si>
    <t>GRETA1</t>
  </si>
  <si>
    <t>GRETA2</t>
  </si>
  <si>
    <t>TRETA1</t>
  </si>
  <si>
    <t>TRETA2</t>
  </si>
  <si>
    <t>Llocs de treball autònom segons àmbit territorial.</t>
  </si>
  <si>
    <t>Variació interanual llocs de treball autònom. Baix Llobregat.</t>
  </si>
  <si>
    <t>TORNAR A L'ÍNDEX</t>
  </si>
  <si>
    <t>Baix Llobregat</t>
  </si>
  <si>
    <t>Àrea Metropolitana de Barcelona</t>
  </si>
  <si>
    <t>Àmbit Territorial Metropolità</t>
  </si>
  <si>
    <t>Catalunya</t>
  </si>
  <si>
    <t>Empreses</t>
  </si>
  <si>
    <t>Les dades de 2021 provenen d'Idescat, a partir dels fitxers d'afiliacions i comptes de cotització de la Tresoreria General de la Seguretat Social. Dades provisionals.</t>
  </si>
  <si>
    <t>Llocs de treball del RGSS segons àmbit territorial.</t>
  </si>
  <si>
    <t>RGSS</t>
  </si>
  <si>
    <t>Llocs de treball del RETA segons àmbit territorial.</t>
  </si>
  <si>
    <t>RETA</t>
  </si>
  <si>
    <t>Variació interanual</t>
  </si>
  <si>
    <t>Llocs de treball RGSS</t>
  </si>
  <si>
    <t>LLOCS DE TREBALL. RÈGIM GENERAL SEGURETAT SOCIAL.</t>
  </si>
  <si>
    <t>LLOCS DE TREBALL. RÈGIM GENERAL SEGURETAT SOCIAL</t>
  </si>
  <si>
    <t>LLOCS DE TREBALL. RÈGIM ESPECIAL TREBALLADORS AUTÒNOMS</t>
  </si>
  <si>
    <t>Llocs de treball RETA</t>
  </si>
  <si>
    <t>47- Comerç al detall, excepte el comerç de vehicles de motor i motocicletes</t>
  </si>
  <si>
    <t>56- Serveis de menjar i begudes</t>
  </si>
  <si>
    <t>46- Comerç a l'engròs i intermediaris del comerç, excepte vehicles de motor i motocicletes</t>
  </si>
  <si>
    <t>43- Activitats especialitzades de la construcció</t>
  </si>
  <si>
    <t>49- Transport terrestre; transport per canonades</t>
  </si>
  <si>
    <t>41- Construcció d'immobles</t>
  </si>
  <si>
    <t>96- Altres activitats de serveis personals</t>
  </si>
  <si>
    <t>45- Venda i reparació de vehicles de motor i motocicletes</t>
  </si>
  <si>
    <t>85- Educació</t>
  </si>
  <si>
    <t>ACTIVITATS QUE MÉS HAN AUGMENTAT L'AFILIACIÓ</t>
  </si>
  <si>
    <t>n</t>
  </si>
  <si>
    <t>%</t>
  </si>
  <si>
    <t>ACTIVITATS QUE MÉS HAN DISMINUÏT L'AFILIACIÓ</t>
  </si>
  <si>
    <t>Variació anual</t>
  </si>
  <si>
    <t>95- Reparació d'ordinadors, d'efectes personals i efectes domèstics</t>
  </si>
  <si>
    <t>77- Activitats de lloguer</t>
  </si>
  <si>
    <t>79- Activitats de les agències de viatges, operadors turístics i altres serveis de reserves i activitats que s'hi relacionen</t>
  </si>
  <si>
    <t>28- Fabricació de maquinària i equips ncaa</t>
  </si>
  <si>
    <t>25- Fabricació de productes metàl·lics, excepte maquinària i equips</t>
  </si>
  <si>
    <t>1- Agricultura, ramaderia, caça i activitats dels serveis que s'hi relacionen</t>
  </si>
  <si>
    <t>70- Activitats de les seus centrals; activitats de consultoria de gestió empresarial</t>
  </si>
  <si>
    <t>73- Publicitat i estudis de mercat</t>
  </si>
  <si>
    <t>62- Serveis de tecnologies de la informació</t>
  </si>
  <si>
    <t>86- Activitats sanitàries</t>
  </si>
  <si>
    <t>90- Activitats de creació, artístiques i d'espectacles</t>
  </si>
  <si>
    <t>52- Emmagatzematge i activitats afins al transport</t>
  </si>
  <si>
    <t>TE3</t>
  </si>
  <si>
    <t>TRGSS3</t>
  </si>
  <si>
    <t>TRETA3</t>
  </si>
  <si>
    <t>Dinamisme llocs de treball.</t>
  </si>
  <si>
    <t>% Baix Llobregat</t>
  </si>
  <si>
    <t>variació relativa (en %)</t>
  </si>
  <si>
    <t>Abrera</t>
  </si>
  <si>
    <t>Begues</t>
  </si>
  <si>
    <t>Castelldefels</t>
  </si>
  <si>
    <t>Castellví de Rosanes</t>
  </si>
  <si>
    <t>Cervelló</t>
  </si>
  <si>
    <t>Collbató</t>
  </si>
  <si>
    <t>Corbera de Llobregat</t>
  </si>
  <si>
    <t>Cornellà de Llobregat</t>
  </si>
  <si>
    <t>El Papiol</t>
  </si>
  <si>
    <t>El Prat de Llobregat</t>
  </si>
  <si>
    <t>Esparreguera</t>
  </si>
  <si>
    <t>Esplugues de Llobregat</t>
  </si>
  <si>
    <t>Gavà</t>
  </si>
  <si>
    <t>La Palma de Cervelló</t>
  </si>
  <si>
    <t>Martorell</t>
  </si>
  <si>
    <t>Molins de Rei</t>
  </si>
  <si>
    <t>Olesa de Montserrat</t>
  </si>
  <si>
    <t>Pallejà</t>
  </si>
  <si>
    <t>Sant Andreu de la Barca</t>
  </si>
  <si>
    <t>Sant Boi de Llobregat</t>
  </si>
  <si>
    <t>Sant Climent de Llobregat</t>
  </si>
  <si>
    <t>Sant Esteve Sesrovires</t>
  </si>
  <si>
    <t>Sant Feliu de Llobregat</t>
  </si>
  <si>
    <t>Sant Joan Despí</t>
  </si>
  <si>
    <t>Sant Just Desvern</t>
  </si>
  <si>
    <t>Sant Vicenç dels Horts</t>
  </si>
  <si>
    <t>Santa Coloma de Cervelló</t>
  </si>
  <si>
    <t>Torrelles de Llobregat</t>
  </si>
  <si>
    <t>Vallirana</t>
  </si>
  <si>
    <t>Viladecans</t>
  </si>
  <si>
    <t>BAIX LLOBREGAT</t>
  </si>
  <si>
    <t>Llocs de treball (RGSS)</t>
  </si>
  <si>
    <t>51- Transport aeri</t>
  </si>
  <si>
    <t>29- Fabricació de vehicles de motor, remolcs i semiremolcs</t>
  </si>
  <si>
    <t>87- Activitats de serveis socials amb allotjament</t>
  </si>
  <si>
    <t>11- Fabricació de begudes</t>
  </si>
  <si>
    <t>80- Activitats de seguretat i investigació</t>
  </si>
  <si>
    <t>81- Serveis a edificis i activitats de jardineria</t>
  </si>
  <si>
    <t>64- Mediació financera, excepte assegurances i fons de pensions</t>
  </si>
  <si>
    <t>84- Administració pública, Defensa i Seguretat Social obligatòria</t>
  </si>
  <si>
    <t>82- Activitats administratives d'oficina i altres activitats auxiliars a les empreses</t>
  </si>
  <si>
    <t>88- Activitats de serveis socials sense allotjament</t>
  </si>
  <si>
    <t>93- Activitats esportives, recreatives i d'entreteniment</t>
  </si>
  <si>
    <t>69- Activitats jurídiques i de comptabilitat</t>
  </si>
  <si>
    <t>68- Activitats immobiliàries</t>
  </si>
  <si>
    <t>74- Altres activitats professionals, científiques i tècniques</t>
  </si>
  <si>
    <t xml:space="preserve">ACTIVITATS QUE MÉS HAN AUGMENTAT </t>
  </si>
  <si>
    <t xml:space="preserve">ACTIVITATS QUE MÉS HAN DISMINUÏT </t>
  </si>
  <si>
    <t>42- Construcció d'obres d'enginyeria civil</t>
  </si>
  <si>
    <t>71- Serveis tècnics d'arquitectura i enginyeria; assajos i anàlisis tècnics</t>
  </si>
  <si>
    <t>20- Indústries químiques</t>
  </si>
  <si>
    <t>97- Activitats de les llars que donen ocupació a personal domèstic</t>
  </si>
  <si>
    <t>32- Indústries manufactureres diverses</t>
  </si>
  <si>
    <t>Variació</t>
  </si>
  <si>
    <t>%total</t>
  </si>
  <si>
    <t>Total</t>
  </si>
  <si>
    <t>2- Silvicultura i explotació forestal</t>
  </si>
  <si>
    <t>3- Pesca i aqüicultura</t>
  </si>
  <si>
    <t>5- Extracció d'antracita, hulla i lignit</t>
  </si>
  <si>
    <t>6- Extracció de petroli brut i de gas natural</t>
  </si>
  <si>
    <t>7- Extracció de minerals metàl·lics</t>
  </si>
  <si>
    <t>8- Extracció de minerals no metàl·lics ni energètics</t>
  </si>
  <si>
    <t>9- Activitats de suport a les indústries extractives</t>
  </si>
  <si>
    <t>10- Indústries de productes alimentaris</t>
  </si>
  <si>
    <t>12- Indústries del tabac</t>
  </si>
  <si>
    <t>13- Indústries tèxtils</t>
  </si>
  <si>
    <t>14- Confecció de peces de vestir</t>
  </si>
  <si>
    <t>15- Indústria del cuir i del calçat</t>
  </si>
  <si>
    <t>16- Indústria de la fusta i del suro, excepte mobles; cistelleria i esparteria</t>
  </si>
  <si>
    <t>17- Indústries del paper</t>
  </si>
  <si>
    <t>18- Arts gràfiques i reproducció de suports enregistrats</t>
  </si>
  <si>
    <t>19- Coqueries i refinació del petroli</t>
  </si>
  <si>
    <t>21- Fabricació de productes farmacèutics</t>
  </si>
  <si>
    <t>22- Fabricació de productes de cautxú i matèries plàstiques</t>
  </si>
  <si>
    <t>23- Fabricació d'altres productes minerals no metàl·lics</t>
  </si>
  <si>
    <t>24- Metal·lúrgia; fabricació de productes bàsics de ferro, acer i ferroaliatges</t>
  </si>
  <si>
    <t>26- Fabricació de productes informàtics, electrònics i òptics</t>
  </si>
  <si>
    <t>27- Fabricació de materials i equips elèctrics</t>
  </si>
  <si>
    <t>30- Fabricació d'altres materials de transport</t>
  </si>
  <si>
    <t>31- Fabricació de mobles</t>
  </si>
  <si>
    <t>33- Reparació i instal·lació de maquinària i equips</t>
  </si>
  <si>
    <t>35- Subministrament d'energia elèctrica, gas, vapor i aire condicionat</t>
  </si>
  <si>
    <t>36- Captació, potabilització i distribució d'aigua</t>
  </si>
  <si>
    <t>37- Recollida i tractament d'aigües residuals</t>
  </si>
  <si>
    <t>38- Activitats de recollida, tractament i eliminació de residus; activitats de valorització</t>
  </si>
  <si>
    <t>39- Activitats de descontaminació i altres serveis de gestió de residus</t>
  </si>
  <si>
    <t>50- Transport marítim i per vies de navegació interiors</t>
  </si>
  <si>
    <t>53- Activitats postals i de correus</t>
  </si>
  <si>
    <t>55- Serveis d'allotjament</t>
  </si>
  <si>
    <t>58- Edició</t>
  </si>
  <si>
    <t>59- Activitats de cinematografia, de vídeo i de programes de televisió; activitats d'enregistrament de so i edició musical</t>
  </si>
  <si>
    <t>60- Activitats d'emissió i programació de ràdio i televisió</t>
  </si>
  <si>
    <t>61- Telecomunicacions</t>
  </si>
  <si>
    <t>63- Serveis d'informació</t>
  </si>
  <si>
    <t>65- Assegurances, reassegurances i fons de pensions, excepte la Seguretat Social obligatòria</t>
  </si>
  <si>
    <t>66- Activitats auxiliars de la mediació financera i d'assegurances</t>
  </si>
  <si>
    <t>72- Recerca i desenvolupament</t>
  </si>
  <si>
    <t>75- Activitats veterinàries</t>
  </si>
  <si>
    <t>78- Activitats relacionades amb l'ocupació</t>
  </si>
  <si>
    <t>91- Activitats de biblioteques, arxius, museus i altres activitats culturals</t>
  </si>
  <si>
    <t>92- Activitats relacionades amb els jocs d'atzar i les apostes</t>
  </si>
  <si>
    <t>94- Activitats associatives</t>
  </si>
  <si>
    <t>98- Activitats de les llars que produeixen béns i serveis per a ús propi</t>
  </si>
  <si>
    <t>99- Organismes extraterritorials</t>
  </si>
  <si>
    <t>empreses</t>
  </si>
  <si>
    <t>variació</t>
  </si>
  <si>
    <t>var absoluta</t>
  </si>
  <si>
    <t>var relativa</t>
  </si>
  <si>
    <t>quan ordenis, millor copiïs les cel·les calculades abans</t>
  </si>
  <si>
    <t>Fins a 50 treballadors</t>
  </si>
  <si>
    <t>De 51 a 250 treballadors</t>
  </si>
  <si>
    <t>251 i més treballadors</t>
  </si>
  <si>
    <t>-</t>
  </si>
  <si>
    <t>Palma de Cervelló, la</t>
  </si>
  <si>
    <t>Papiol, el</t>
  </si>
  <si>
    <t>Prat de Llobregat, el</t>
  </si>
  <si>
    <t>GRGSS3</t>
  </si>
  <si>
    <t>Llocs de treball del RGSS per grandària del compte de cotització</t>
  </si>
  <si>
    <t>TRGSS4</t>
  </si>
  <si>
    <t>Variació interanual llocs de treball assalariat per grandària del compte de cotització. Baix Llobregat.</t>
  </si>
  <si>
    <t>Dades municipals. Llocs de treball assalariat per grandària del compte de cotització.</t>
  </si>
  <si>
    <t>Total llocs de treball</t>
  </si>
  <si>
    <t xml:space="preserve">Variació interanual de l'estructura productiva. Baix Llobregat i àmbits territorials de referència
</t>
  </si>
  <si>
    <t>EMPRESES, LLOCS DE TREBALL, RGSS I RETA</t>
  </si>
  <si>
    <t>Variació 2019</t>
  </si>
  <si>
    <t>Llocs de treball (RETA)</t>
  </si>
  <si>
    <t>..</t>
  </si>
  <si>
    <t>2021-2022</t>
  </si>
  <si>
    <t>2020-2022</t>
  </si>
  <si>
    <t>2019-2022</t>
  </si>
  <si>
    <t>2008-2022</t>
  </si>
  <si>
    <t>Les dades de 2022 i 2021 provenen d'Idescat, a partir dels fitxers d'afiliacions i comptes de cotització de la Tresoreria General de la Seguretat Social. Dades provisionals.</t>
  </si>
  <si>
    <t>Zona Delta: Begues, Castelldefels, El Prat de Llobregat, Gavà, Sant Boi de Llobregat, Sant Climent de Llobregat i Viladecans.</t>
  </si>
  <si>
    <t>Zona Nord: Abrera, Castellví   de Rosanes, Collbató, Esparreguera, Martorell, Olesa de Montserrat, Sant Andreu de la Barca i Sant Esteve Sesrovires.</t>
  </si>
  <si>
    <t>Zona</t>
  </si>
  <si>
    <t>Centre</t>
  </si>
  <si>
    <t>Delta</t>
  </si>
  <si>
    <t>Nord</t>
  </si>
  <si>
    <t>Vall Baixa</t>
  </si>
  <si>
    <t>Zona Centre: Cornellà de Llobregat, Esplugues de Llobregat, Sant Joan Despí, Sant Feliu de Llobregat i Sant Just Desvern.</t>
  </si>
  <si>
    <t xml:space="preserve">Zona Vall Baixa: Cervelló, Corbera de Llobregat, El Papiol, La Palma de Cervelló, Molins de Rei, Pallejà, Sant Vicenç  dels Horts, Santa Coloma de Cervelló, Torrelles de Llobregat i Vallirana. </t>
  </si>
  <si>
    <t>ANÀLISI SEGONS 7 SECTORS PRODUCTIUS</t>
  </si>
  <si>
    <t>*Als registres amb secret estadístic (menys de 5 individus) se'ls hi ha assignat un 5.</t>
  </si>
  <si>
    <t>SERVEIS RELACIONATS AMB L’EMPRESA</t>
  </si>
  <si>
    <t>SERVEIS AL CONSUMIDOR</t>
  </si>
  <si>
    <t>SERVEIS A LA CIUTADANIA</t>
  </si>
  <si>
    <t>INDÚSTRIA</t>
  </si>
  <si>
    <t>COMERÇ</t>
  </si>
  <si>
    <t>CONSTRUCCIÓ</t>
  </si>
  <si>
    <t>AGRICULTURA</t>
  </si>
  <si>
    <t>AMB</t>
  </si>
  <si>
    <t>SUMA LLOCS TREBALL (RETA+RGSS)</t>
  </si>
  <si>
    <t>T7S1</t>
  </si>
  <si>
    <t>Llocs de treball segons àmbit territorial</t>
  </si>
  <si>
    <t>G7S1</t>
  </si>
  <si>
    <t>Variació intertrimestral llocs de treball. Baix Llobregat.</t>
  </si>
  <si>
    <t>Municipi</t>
  </si>
  <si>
    <t>Agricultura</t>
  </si>
  <si>
    <t>Construcció</t>
  </si>
  <si>
    <t>Comerç</t>
  </si>
  <si>
    <t>Indústria</t>
  </si>
  <si>
    <t>Serveis a la ciutadania</t>
  </si>
  <si>
    <t>Serveis al consumidor</t>
  </si>
  <si>
    <t>Serveis relacionats amb l'empresa</t>
  </si>
  <si>
    <t>T7S2</t>
  </si>
  <si>
    <t>Llocs de treball segons municipi.</t>
  </si>
  <si>
    <t>Activitats basades en el coneixement</t>
  </si>
  <si>
    <t>Activitats de tecnologia alta i mitjana-alta</t>
  </si>
  <si>
    <t>SERVEIS</t>
  </si>
  <si>
    <t xml:space="preserve"> ÚS DE TECNOLOGIA i CONEIXEMENT</t>
  </si>
  <si>
    <t>TTC1</t>
  </si>
  <si>
    <t>Llocs de treball segons ús de tecnologia i coneixement. Dades municipals.</t>
  </si>
  <si>
    <t>Absolut</t>
  </si>
  <si>
    <t>T7S3</t>
  </si>
  <si>
    <t>G7S2</t>
  </si>
  <si>
    <t>Llocs de treball segons sexe.</t>
  </si>
  <si>
    <t>Diferencial segons sexe de les activitats econòmiques.</t>
  </si>
  <si>
    <t>Total_Dones</t>
  </si>
  <si>
    <t>Serveis relacionats amb empresa</t>
  </si>
  <si>
    <t>Codi_INE</t>
  </si>
  <si>
    <t>PES MUNICIPAL DELS LLOCS DE TREBALL OCUPATS PER DONES EL 2T 2022 (JUNY)</t>
  </si>
  <si>
    <t>Fet!</t>
  </si>
  <si>
    <t>º</t>
  </si>
  <si>
    <t>2022 2T</t>
  </si>
  <si>
    <t>2021 2T</t>
  </si>
  <si>
    <t>2020 2T</t>
  </si>
  <si>
    <t>20219 2T</t>
  </si>
  <si>
    <t>2008 2T</t>
  </si>
  <si>
    <t>Àmbit Territorial Metropolità (ATM)</t>
  </si>
  <si>
    <t>Àrea Metropolitana de Barcelona (AMB)</t>
  </si>
  <si>
    <t>Vallès Oriental</t>
  </si>
  <si>
    <t>Vallès Occidental</t>
  </si>
  <si>
    <t>Maresme</t>
  </si>
  <si>
    <t>Barcelonès</t>
  </si>
  <si>
    <t>Variació trimestral</t>
  </si>
  <si>
    <t>% / Total Catalunya</t>
  </si>
  <si>
    <t>% / Total ATM</t>
  </si>
  <si>
    <t>POBLACIÓ ASSALARIADA</t>
  </si>
  <si>
    <t>CENTRES DE COTITZACIÓ</t>
  </si>
  <si>
    <t>Trimestre anterior</t>
  </si>
  <si>
    <t>Ocultar</t>
  </si>
  <si>
    <t>Posicionament comarcal en el context de l'àmbit territorial metropolità i Catalunya. Estructura productiva.</t>
  </si>
  <si>
    <t>TG</t>
  </si>
  <si>
    <t>GG</t>
  </si>
  <si>
    <t>Variació interanual del conjunt de components de l'estructura productiva. Evolució recent de l'estructura productiva del Baix Llobregat.</t>
  </si>
  <si>
    <t>POBLACIÓ DEL RÈGIM AUTÒNOM</t>
  </si>
  <si>
    <t>ATM</t>
  </si>
  <si>
    <t>Font: OCBL, a partir de les dades d'Estadística de l'ocupació assalariada i autònoma segons afiliacions a la Seguretat Social d'IDESCAT.</t>
  </si>
  <si>
    <t>var trimestral (%)</t>
  </si>
  <si>
    <t>Total llocs treball</t>
  </si>
  <si>
    <t xml:space="preserve">Treballadors per activitats econòmiques </t>
  </si>
  <si>
    <t>Distribució dels llocs de treball segons sectors productius</t>
  </si>
  <si>
    <t>Font: OCBL, a partir dels registres mensuals de treballadors en alta darrer dia del mes de  l'INSS</t>
  </si>
  <si>
    <t>Distribució dels llocs de treball segons sectors productius. Baix Llobregat.</t>
  </si>
  <si>
    <t>Serveis relacionats a l'empresa</t>
  </si>
  <si>
    <t>Font: OCBL, a partir dels registres mensuals de treballadors en alta darrer dia del mes de l'INSS.</t>
  </si>
  <si>
    <t>Llocs de treball segons sexe i sectors productius.</t>
  </si>
  <si>
    <t>Llocs de treball segons ús de tecnologia i coneixement. Baix Llobregat i àmbits territorials.</t>
  </si>
  <si>
    <t>TTC2</t>
  </si>
  <si>
    <t>% dones segons sectors productius i àmbits territorials.</t>
  </si>
  <si>
    <t>Llocs de treball ocupats per dones</t>
  </si>
  <si>
    <t>% total llocs de treball</t>
  </si>
  <si>
    <t>TRGSS5</t>
  </si>
  <si>
    <t>Dades municipals. Llocs de treball assalariat ocupats per dones.</t>
  </si>
  <si>
    <t>TRGSS6</t>
  </si>
  <si>
    <t>Dades municipals. Relació entre població ocupada i llocs de treball.</t>
  </si>
  <si>
    <t>P. Règim General resident al municipi</t>
  </si>
  <si>
    <t>P. Règim General treballant al municipi</t>
  </si>
  <si>
    <t>Diferència residents-treballant (abs)</t>
  </si>
  <si>
    <t>Diferència residents-treballant (%)</t>
  </si>
  <si>
    <t>%  llocs de treball d'activitats d'indústria de tecnologia alta i mitjana alta i de serveis basades en el coneixement.</t>
  </si>
  <si>
    <t>variació anual relativa (en %)</t>
  </si>
  <si>
    <t>47-Comerç al detall, excepte el comerç de vehicles de motor i motocicletes</t>
  </si>
  <si>
    <t>56-Serveis de menjar i begudes</t>
  </si>
  <si>
    <t>46-Comerç a l'engròs i intermediaris del comerç, excepte vehicles de motor i motocicletes</t>
  </si>
  <si>
    <t>43-Activitats especialitzades de la construcció</t>
  </si>
  <si>
    <t>49-Transport terrestre; transport per canonades</t>
  </si>
  <si>
    <t>41-Construcció d'immobles</t>
  </si>
  <si>
    <t>96-Altres activitats de serveis personals</t>
  </si>
  <si>
    <t>68-Activitats immobiliàries</t>
  </si>
  <si>
    <t>85-Educació</t>
  </si>
  <si>
    <t>45-Venda i reparació de vehicles de motor i motocicletes</t>
  </si>
  <si>
    <t>86-Activitats sanitàries</t>
  </si>
  <si>
    <t>81-Serveis a edificis i activitats de jardineria</t>
  </si>
  <si>
    <t>82-Activitats administratives d'oficina i altres activitats auxiliars a les empreses</t>
  </si>
  <si>
    <t>25-Fabricació de productes metàl·lics, excepte maquinària i equips</t>
  </si>
  <si>
    <t>77-Activitats de lloguer</t>
  </si>
  <si>
    <t>69-Activitats jurídiques i de comptabilitat</t>
  </si>
  <si>
    <t>62-Serveis de tecnologies de la informació</t>
  </si>
  <si>
    <t>59-Activitats de cinematografia, de vídeo i de programes de televisió; activitats d'enregistrament de so i edició musical</t>
  </si>
  <si>
    <t>74-Altres activitats professionals, científiques i tècniques</t>
  </si>
  <si>
    <t>72-Recerca i desenvolupament</t>
  </si>
  <si>
    <t>73-Publicitat i estudis de mercat</t>
  </si>
  <si>
    <t>79-Activitats de les agències de viatges, operadors turístics i altres serveis de reserves i activitats que s'hi relacionen</t>
  </si>
  <si>
    <t>95-Reparació d'ordinadors, d'efectes personals i efectes domèstics</t>
  </si>
  <si>
    <t>1-Agricultura, ramaderia, caça i activitats dels serveis que s'hi relacionen</t>
  </si>
  <si>
    <t>84-Administració pública, Defensa i Seguretat Social obligatòria</t>
  </si>
  <si>
    <t>52-Emmagatzematge i activitats afins al transport</t>
  </si>
  <si>
    <t>4T 2022</t>
  </si>
  <si>
    <t>Dones</t>
  </si>
  <si>
    <t>Homes</t>
  </si>
  <si>
    <t>Diferencial (D-H/D)%</t>
  </si>
  <si>
    <t>CATALUNYA</t>
  </si>
  <si>
    <t>1r trimestre 2023</t>
  </si>
  <si>
    <t>variació 2023-2022</t>
  </si>
  <si>
    <t>variació 2023-2021</t>
  </si>
  <si>
    <t>variació 2023-2020</t>
  </si>
  <si>
    <t>variació 2023-2019</t>
  </si>
  <si>
    <t>variació 2023-2008</t>
  </si>
  <si>
    <t>4t 2022</t>
  </si>
  <si>
    <t>2023 1T</t>
  </si>
  <si>
    <t>2022 1T</t>
  </si>
  <si>
    <t>2021 1T</t>
  </si>
  <si>
    <t>2020 1T</t>
  </si>
  <si>
    <t>20219 1T</t>
  </si>
  <si>
    <t>2008 1T</t>
  </si>
  <si>
    <t>2021-2023</t>
  </si>
  <si>
    <t>2022-2023</t>
  </si>
  <si>
    <t>2008-2023</t>
  </si>
  <si>
    <t>2019-2023</t>
  </si>
  <si>
    <t>2020-2023</t>
  </si>
  <si>
    <t>1T 2023</t>
  </si>
  <si>
    <t>Font: OCBL a partir de dades d'IDESCAT, afiliacions segons residència padronal i compte de cotització. Les dades corresponen al primer trimestre.</t>
  </si>
  <si>
    <t>70-Activitats de les seus centrals; activitats de consultoria de gestió empresarial</t>
  </si>
  <si>
    <t>42-Construcció d'obres d'enginyeria civil</t>
  </si>
  <si>
    <t>14-Confecció de peces de vestir</t>
  </si>
  <si>
    <t>88-Activitats de serveis socials sense allotjament</t>
  </si>
  <si>
    <t>93-Activitats esportives, recreatives i d'entreteniment</t>
  </si>
  <si>
    <t>Palma de Cervelló, La</t>
  </si>
  <si>
    <t>Papiol, El</t>
  </si>
  <si>
    <t>Prat de Llobregat, 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</si>
</sst>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0"/>
    <numFmt numFmtId="166" formatCode="0.0"/>
  </numFmts>
  <fonts count="6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rgb="FF009999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sz val="12"/>
      <color rgb="FF009999"/>
      <name val="Calibri"/>
      <family val="2"/>
      <scheme val="minor"/>
    </font>
    <font>
      <b/>
      <sz val="14"/>
      <color rgb="FF009999"/>
      <name val="Calibri"/>
      <family val="2"/>
      <scheme val="minor"/>
    </font>
    <font>
      <i/>
      <sz val="9"/>
      <color theme="1" tint="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9"/>
      <color theme="1"/>
      <name val="Arial"/>
      <family val="2"/>
    </font>
    <font>
      <sz val="9"/>
      <color rgb="FF363636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rgb="FF363636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363636"/>
      <name val="Calibri"/>
      <family val="2"/>
      <scheme val="minor"/>
    </font>
    <font>
      <sz val="10"/>
      <name val="Arial Narrow"/>
      <family val="2"/>
    </font>
    <font>
      <sz val="8"/>
      <name val="Calibri Light"/>
      <family val="2"/>
      <scheme val="major"/>
    </font>
    <font>
      <sz val="10"/>
      <color indexed="8"/>
      <name val="Calibri Light"/>
      <family val="2"/>
      <scheme val="major"/>
    </font>
    <font>
      <sz val="10"/>
      <name val="Arial"/>
      <family val="2"/>
    </font>
    <font>
      <sz val="10"/>
      <name val="Calibri Light"/>
      <family val="2"/>
      <scheme val="major"/>
    </font>
    <font>
      <b/>
      <sz val="10"/>
      <color indexed="8"/>
      <name val="Calibri Light"/>
      <family val="2"/>
      <scheme val="major"/>
    </font>
    <font>
      <b/>
      <sz val="12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rgb="FF363636"/>
      <name val="Calibri Light"/>
      <family val="2"/>
      <scheme val="major"/>
    </font>
    <font>
      <sz val="10"/>
      <color rgb="FF363636"/>
      <name val="Calibri Light"/>
      <family val="2"/>
      <scheme val="major"/>
    </font>
    <font>
      <sz val="10"/>
      <color theme="1" tint="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0"/>
      <color theme="0"/>
      <name val="Calibri Light"/>
      <family val="2"/>
      <scheme val="major"/>
    </font>
    <font>
      <b/>
      <sz val="12"/>
      <name val="Calibri"/>
      <family val="2"/>
      <scheme val="minor"/>
    </font>
    <font>
      <sz val="9"/>
      <color theme="1" tint="0.499984740745262"/>
      <name val="Calibri Light"/>
      <family val="2"/>
      <scheme val="maj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1"/>
      <name val="Calibri Light"/>
      <family val="2"/>
      <scheme val="maj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363636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595959"/>
      <name val="Calibri"/>
      <family val="2"/>
      <scheme val="minor"/>
    </font>
    <font>
      <sz val="11"/>
      <color theme="1" tint="0.499984740745262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b/>
      <sz val="9"/>
      <color rgb="FF000000"/>
      <name val="Open Sans"/>
      <family val="2"/>
    </font>
    <font>
      <sz val="9"/>
      <color rgb="FF000000"/>
      <name val="Open Sans"/>
      <family val="2"/>
    </font>
    <font>
      <b/>
      <sz val="9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FF0000"/>
      <name val="Calibri Light"/>
      <family val="2"/>
      <scheme val="major"/>
    </font>
    <font>
      <sz val="9"/>
      <color theme="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1" tint="0.499984740745262"/>
      </bottom>
      <diagonal/>
    </border>
    <border>
      <left style="thin">
        <color rgb="FF009999"/>
      </left>
      <right style="thin">
        <color rgb="FF009999"/>
      </right>
      <top style="thin">
        <color rgb="FF009999"/>
      </top>
      <bottom style="thin">
        <color rgb="FF009999"/>
      </bottom>
      <diagonal/>
    </border>
    <border>
      <left/>
      <right/>
      <top/>
      <bottom style="medium">
        <color rgb="FF009999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indexed="64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CDCDC"/>
      </left>
      <right/>
      <top/>
      <bottom style="thin">
        <color auto="1"/>
      </bottom>
      <diagonal/>
    </border>
    <border>
      <left style="thin">
        <color rgb="FFDCDCDC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rgb="FFDCDCDC"/>
      </right>
      <top style="thin">
        <color rgb="FFDCDCDC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rgb="FFDCDCDC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22"/>
      </top>
      <bottom style="medium">
        <color indexed="64"/>
      </bottom>
      <diagonal/>
    </border>
    <border>
      <left/>
      <right style="dotted">
        <color indexed="64"/>
      </right>
      <top style="hair">
        <color indexed="22"/>
      </top>
      <bottom style="medium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 style="dotted">
        <color indexed="64"/>
      </right>
      <top style="hair">
        <color indexed="22"/>
      </top>
      <bottom style="hair">
        <color indexed="22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 style="dotted">
        <color indexed="64"/>
      </right>
      <top style="thin">
        <color indexed="64"/>
      </top>
      <bottom style="hair">
        <color indexed="22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theme="1" tint="0.499984740745262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9" fontId="17" fillId="0" borderId="0" applyFont="0" applyFill="0" applyBorder="0" applyAlignment="0" applyProtection="0"/>
    <xf numFmtId="0" fontId="28" fillId="0" borderId="0"/>
    <xf numFmtId="0" fontId="31" fillId="0" borderId="0"/>
  </cellStyleXfs>
  <cellXfs count="313">
    <xf numFmtId="0" fontId="0" fillId="0" borderId="0" xfId="0"/>
    <xf numFmtId="0" fontId="0" fillId="2" borderId="0" xfId="0" applyFill="1"/>
    <xf numFmtId="0" fontId="8" fillId="2" borderId="0" xfId="1" applyFill="1"/>
    <xf numFmtId="0" fontId="2" fillId="2" borderId="0" xfId="0" applyFont="1" applyFill="1"/>
    <xf numFmtId="0" fontId="3" fillId="2" borderId="1" xfId="0" applyFont="1" applyFill="1" applyBorder="1"/>
    <xf numFmtId="0" fontId="0" fillId="2" borderId="1" xfId="0" applyFill="1" applyBorder="1"/>
    <xf numFmtId="0" fontId="4" fillId="2" borderId="0" xfId="0" applyFont="1" applyFill="1"/>
    <xf numFmtId="0" fontId="9" fillId="2" borderId="0" xfId="0" applyFont="1" applyFill="1"/>
    <xf numFmtId="0" fontId="5" fillId="2" borderId="0" xfId="0" applyFont="1" applyFill="1"/>
    <xf numFmtId="0" fontId="20" fillId="2" borderId="5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center" wrapText="1"/>
    </xf>
    <xf numFmtId="3" fontId="10" fillId="2" borderId="10" xfId="0" applyNumberFormat="1" applyFont="1" applyFill="1" applyBorder="1" applyAlignment="1">
      <alignment horizontal="center" vertical="center"/>
    </xf>
    <xf numFmtId="164" fontId="10" fillId="2" borderId="10" xfId="2" applyNumberFormat="1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vertical="center" wrapText="1"/>
    </xf>
    <xf numFmtId="3" fontId="10" fillId="2" borderId="11" xfId="0" applyNumberFormat="1" applyFont="1" applyFill="1" applyBorder="1" applyAlignment="1">
      <alignment horizontal="center" vertical="center"/>
    </xf>
    <xf numFmtId="164" fontId="10" fillId="2" borderId="11" xfId="2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vertical="center" wrapText="1"/>
    </xf>
    <xf numFmtId="3" fontId="10" fillId="2" borderId="12" xfId="0" applyNumberFormat="1" applyFont="1" applyFill="1" applyBorder="1" applyAlignment="1">
      <alignment horizontal="center" vertical="center"/>
    </xf>
    <xf numFmtId="164" fontId="10" fillId="2" borderId="12" xfId="2" applyNumberFormat="1" applyFont="1" applyFill="1" applyBorder="1" applyAlignment="1">
      <alignment horizontal="center" vertical="center"/>
    </xf>
    <xf numFmtId="9" fontId="0" fillId="0" borderId="0" xfId="2" applyFont="1"/>
    <xf numFmtId="3" fontId="0" fillId="0" borderId="0" xfId="0" applyNumberFormat="1"/>
    <xf numFmtId="9" fontId="0" fillId="0" borderId="0" xfId="0" applyNumberFormat="1"/>
    <xf numFmtId="164" fontId="0" fillId="0" borderId="0" xfId="0" applyNumberFormat="1"/>
    <xf numFmtId="10" fontId="0" fillId="0" borderId="0" xfId="0" applyNumberFormat="1"/>
    <xf numFmtId="10" fontId="18" fillId="0" borderId="0" xfId="0" applyNumberFormat="1" applyFont="1"/>
    <xf numFmtId="0" fontId="18" fillId="0" borderId="0" xfId="0" applyFont="1"/>
    <xf numFmtId="0" fontId="21" fillId="2" borderId="5" xfId="0" applyFont="1" applyFill="1" applyBorder="1" applyAlignment="1">
      <alignment horizontal="center"/>
    </xf>
    <xf numFmtId="164" fontId="0" fillId="0" borderId="0" xfId="2" applyNumberFormat="1" applyFont="1"/>
    <xf numFmtId="0" fontId="1" fillId="2" borderId="0" xfId="0" applyFont="1" applyFill="1"/>
    <xf numFmtId="0" fontId="6" fillId="2" borderId="0" xfId="0" applyFont="1" applyFill="1"/>
    <xf numFmtId="0" fontId="1" fillId="2" borderId="3" xfId="0" applyFont="1" applyFill="1" applyBorder="1"/>
    <xf numFmtId="0" fontId="0" fillId="2" borderId="3" xfId="0" applyFill="1" applyBorder="1"/>
    <xf numFmtId="0" fontId="11" fillId="2" borderId="5" xfId="0" applyFont="1" applyFill="1" applyBorder="1" applyAlignment="1">
      <alignment horizontal="center" wrapText="1"/>
    </xf>
    <xf numFmtId="0" fontId="10" fillId="2" borderId="0" xfId="0" applyFont="1" applyFill="1" applyAlignment="1">
      <alignment wrapText="1"/>
    </xf>
    <xf numFmtId="3" fontId="10" fillId="2" borderId="0" xfId="0" applyNumberFormat="1" applyFont="1" applyFill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0" fontId="18" fillId="2" borderId="0" xfId="0" applyFont="1" applyFill="1"/>
    <xf numFmtId="3" fontId="10" fillId="2" borderId="0" xfId="0" applyNumberFormat="1" applyFont="1" applyFill="1" applyAlignment="1">
      <alignment horizontal="center"/>
    </xf>
    <xf numFmtId="164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vertical="center" wrapText="1"/>
    </xf>
    <xf numFmtId="0" fontId="10" fillId="2" borderId="5" xfId="0" applyFont="1" applyFill="1" applyBorder="1" applyAlignment="1">
      <alignment wrapText="1"/>
    </xf>
    <xf numFmtId="3" fontId="10" fillId="2" borderId="5" xfId="0" applyNumberFormat="1" applyFont="1" applyFill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7" fillId="2" borderId="0" xfId="0" applyFont="1" applyFill="1"/>
    <xf numFmtId="0" fontId="10" fillId="2" borderId="0" xfId="0" applyFont="1" applyFill="1" applyAlignment="1">
      <alignment horizontal="center"/>
    </xf>
    <xf numFmtId="3" fontId="10" fillId="2" borderId="5" xfId="0" applyNumberFormat="1" applyFon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/>
    </xf>
    <xf numFmtId="0" fontId="25" fillId="2" borderId="0" xfId="0" applyFont="1" applyFill="1" applyAlignment="1">
      <alignment horizontal="right" vertical="top" wrapText="1"/>
    </xf>
    <xf numFmtId="0" fontId="0" fillId="2" borderId="5" xfId="0" applyFill="1" applyBorder="1"/>
    <xf numFmtId="0" fontId="25" fillId="2" borderId="5" xfId="0" applyFont="1" applyFill="1" applyBorder="1" applyAlignment="1">
      <alignment horizontal="right" vertical="top" wrapText="1"/>
    </xf>
    <xf numFmtId="0" fontId="26" fillId="2" borderId="8" xfId="0" applyFont="1" applyFill="1" applyBorder="1" applyAlignment="1">
      <alignment horizontal="right" vertical="top" wrapText="1"/>
    </xf>
    <xf numFmtId="3" fontId="10" fillId="2" borderId="0" xfId="0" applyNumberFormat="1" applyFont="1" applyFill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 wrapText="1"/>
    </xf>
    <xf numFmtId="0" fontId="21" fillId="2" borderId="4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left" vertical="center"/>
    </xf>
    <xf numFmtId="3" fontId="14" fillId="2" borderId="9" xfId="0" applyNumberFormat="1" applyFont="1" applyFill="1" applyBorder="1" applyAlignment="1">
      <alignment horizontal="center" vertical="center"/>
    </xf>
    <xf numFmtId="164" fontId="15" fillId="2" borderId="9" xfId="0" applyNumberFormat="1" applyFont="1" applyFill="1" applyBorder="1" applyAlignment="1">
      <alignment horizontal="center"/>
    </xf>
    <xf numFmtId="164" fontId="15" fillId="2" borderId="9" xfId="0" applyNumberFormat="1" applyFont="1" applyFill="1" applyBorder="1"/>
    <xf numFmtId="0" fontId="16" fillId="2" borderId="9" xfId="0" applyFont="1" applyFill="1" applyBorder="1" applyAlignment="1">
      <alignment horizontal="left" vertical="center"/>
    </xf>
    <xf numFmtId="3" fontId="12" fillId="2" borderId="9" xfId="0" applyNumberFormat="1" applyFont="1" applyFill="1" applyBorder="1" applyAlignment="1">
      <alignment horizontal="center"/>
    </xf>
    <xf numFmtId="164" fontId="12" fillId="2" borderId="9" xfId="0" applyNumberFormat="1" applyFont="1" applyFill="1" applyBorder="1" applyAlignment="1">
      <alignment horizontal="center"/>
    </xf>
    <xf numFmtId="0" fontId="22" fillId="2" borderId="0" xfId="0" applyFont="1" applyFill="1"/>
    <xf numFmtId="0" fontId="16" fillId="4" borderId="16" xfId="0" applyFont="1" applyFill="1" applyBorder="1" applyAlignment="1">
      <alignment horizontal="left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27" fillId="3" borderId="20" xfId="0" applyFont="1" applyFill="1" applyBorder="1" applyAlignment="1">
      <alignment horizontal="left" vertical="center"/>
    </xf>
    <xf numFmtId="3" fontId="0" fillId="0" borderId="21" xfId="0" applyNumberFormat="1" applyBorder="1"/>
    <xf numFmtId="0" fontId="16" fillId="3" borderId="22" xfId="0" applyFont="1" applyFill="1" applyBorder="1" applyAlignment="1">
      <alignment horizontal="left" vertical="center"/>
    </xf>
    <xf numFmtId="3" fontId="1" fillId="0" borderId="7" xfId="0" applyNumberFormat="1" applyFont="1" applyBorder="1"/>
    <xf numFmtId="3" fontId="0" fillId="2" borderId="0" xfId="0" applyNumberFormat="1" applyFill="1"/>
    <xf numFmtId="0" fontId="12" fillId="2" borderId="13" xfId="0" applyFont="1" applyFill="1" applyBorder="1" applyAlignment="1">
      <alignment wrapText="1"/>
    </xf>
    <xf numFmtId="0" fontId="12" fillId="2" borderId="14" xfId="0" applyFont="1" applyFill="1" applyBorder="1" applyAlignment="1">
      <alignment wrapText="1"/>
    </xf>
    <xf numFmtId="164" fontId="12" fillId="2" borderId="9" xfId="0" applyNumberFormat="1" applyFont="1" applyFill="1" applyBorder="1"/>
    <xf numFmtId="0" fontId="1" fillId="2" borderId="5" xfId="0" applyFont="1" applyFill="1" applyBorder="1"/>
    <xf numFmtId="0" fontId="1" fillId="2" borderId="0" xfId="0" applyFont="1" applyFill="1" applyAlignment="1">
      <alignment horizontal="center"/>
    </xf>
    <xf numFmtId="0" fontId="10" fillId="2" borderId="0" xfId="0" applyFont="1" applyFill="1"/>
    <xf numFmtId="3" fontId="30" fillId="2" borderId="21" xfId="4" applyNumberFormat="1" applyFont="1" applyFill="1" applyBorder="1" applyAlignment="1">
      <alignment horizontal="center"/>
    </xf>
    <xf numFmtId="9" fontId="30" fillId="2" borderId="23" xfId="2" applyFont="1" applyFill="1" applyBorder="1" applyAlignment="1">
      <alignment horizontal="center"/>
    </xf>
    <xf numFmtId="0" fontId="32" fillId="2" borderId="21" xfId="0" applyFont="1" applyFill="1" applyBorder="1" applyAlignment="1">
      <alignment horizontal="left"/>
    </xf>
    <xf numFmtId="3" fontId="30" fillId="2" borderId="24" xfId="0" applyNumberFormat="1" applyFont="1" applyFill="1" applyBorder="1" applyAlignment="1">
      <alignment horizontal="center"/>
    </xf>
    <xf numFmtId="0" fontId="32" fillId="2" borderId="24" xfId="0" applyFont="1" applyFill="1" applyBorder="1" applyAlignment="1">
      <alignment horizontal="left"/>
    </xf>
    <xf numFmtId="3" fontId="30" fillId="2" borderId="26" xfId="0" applyNumberFormat="1" applyFont="1" applyFill="1" applyBorder="1" applyAlignment="1">
      <alignment horizontal="center"/>
    </xf>
    <xf numFmtId="0" fontId="32" fillId="2" borderId="26" xfId="0" applyFont="1" applyFill="1" applyBorder="1" applyAlignment="1">
      <alignment horizontal="left"/>
    </xf>
    <xf numFmtId="3" fontId="30" fillId="2" borderId="28" xfId="0" applyNumberFormat="1" applyFont="1" applyFill="1" applyBorder="1" applyAlignment="1">
      <alignment horizontal="center"/>
    </xf>
    <xf numFmtId="0" fontId="30" fillId="2" borderId="28" xfId="0" applyFont="1" applyFill="1" applyBorder="1" applyAlignment="1">
      <alignment horizontal="left"/>
    </xf>
    <xf numFmtId="0" fontId="33" fillId="2" borderId="5" xfId="0" applyFont="1" applyFill="1" applyBorder="1" applyAlignment="1">
      <alignment horizontal="center" wrapText="1"/>
    </xf>
    <xf numFmtId="0" fontId="33" fillId="2" borderId="30" xfId="0" applyFont="1" applyFill="1" applyBorder="1" applyAlignment="1">
      <alignment horizontal="center" wrapText="1"/>
    </xf>
    <xf numFmtId="0" fontId="33" fillId="2" borderId="5" xfId="0" applyFont="1" applyFill="1" applyBorder="1"/>
    <xf numFmtId="0" fontId="32" fillId="2" borderId="0" xfId="0" applyFont="1" applyFill="1"/>
    <xf numFmtId="0" fontId="29" fillId="2" borderId="0" xfId="0" applyFont="1" applyFill="1" applyAlignment="1">
      <alignment horizontal="left"/>
    </xf>
    <xf numFmtId="0" fontId="34" fillId="2" borderId="0" xfId="0" applyFont="1" applyFill="1"/>
    <xf numFmtId="0" fontId="16" fillId="2" borderId="16" xfId="0" applyFont="1" applyFill="1" applyBorder="1" applyAlignment="1">
      <alignment horizontal="left" vertical="center"/>
    </xf>
    <xf numFmtId="0" fontId="11" fillId="2" borderId="8" xfId="3" applyFont="1" applyFill="1" applyBorder="1" applyAlignment="1">
      <alignment horizontal="center" vertical="center" wrapText="1"/>
    </xf>
    <xf numFmtId="0" fontId="11" fillId="2" borderId="0" xfId="3" applyFont="1" applyFill="1" applyAlignment="1">
      <alignment horizontal="center" vertical="center" wrapText="1"/>
    </xf>
    <xf numFmtId="0" fontId="11" fillId="2" borderId="32" xfId="3" applyFont="1" applyFill="1" applyBorder="1" applyAlignment="1">
      <alignment horizontal="center" vertical="center" wrapText="1"/>
    </xf>
    <xf numFmtId="0" fontId="35" fillId="2" borderId="33" xfId="0" applyFont="1" applyFill="1" applyBorder="1" applyAlignment="1">
      <alignment vertical="center"/>
    </xf>
    <xf numFmtId="3" fontId="35" fillId="2" borderId="34" xfId="0" applyNumberFormat="1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" vertical="center"/>
    </xf>
    <xf numFmtId="164" fontId="35" fillId="2" borderId="0" xfId="2" applyNumberFormat="1" applyFont="1" applyFill="1" applyAlignment="1">
      <alignment horizontal="center" vertical="center"/>
    </xf>
    <xf numFmtId="164" fontId="35" fillId="2" borderId="0" xfId="2" applyNumberFormat="1" applyFont="1" applyFill="1" applyBorder="1" applyAlignment="1">
      <alignment horizontal="center" vertical="center"/>
    </xf>
    <xf numFmtId="0" fontId="35" fillId="2" borderId="35" xfId="0" applyFont="1" applyFill="1" applyBorder="1" applyAlignment="1">
      <alignment vertical="center"/>
    </xf>
    <xf numFmtId="3" fontId="35" fillId="2" borderId="36" xfId="0" applyNumberFormat="1" applyFont="1" applyFill="1" applyBorder="1" applyAlignment="1">
      <alignment horizontal="center" vertical="center"/>
    </xf>
    <xf numFmtId="0" fontId="35" fillId="2" borderId="37" xfId="0" applyFont="1" applyFill="1" applyBorder="1" applyAlignment="1">
      <alignment vertical="center"/>
    </xf>
    <xf numFmtId="3" fontId="35" fillId="2" borderId="39" xfId="0" applyNumberFormat="1" applyFont="1" applyFill="1" applyBorder="1" applyAlignment="1">
      <alignment horizontal="center" vertical="center"/>
    </xf>
    <xf numFmtId="3" fontId="21" fillId="2" borderId="21" xfId="0" applyNumberFormat="1" applyFont="1" applyFill="1" applyBorder="1" applyAlignment="1">
      <alignment horizontal="center" vertical="center"/>
    </xf>
    <xf numFmtId="3" fontId="21" fillId="2" borderId="0" xfId="0" applyNumberFormat="1" applyFont="1" applyFill="1" applyAlignment="1">
      <alignment horizontal="center" vertical="center"/>
    </xf>
    <xf numFmtId="0" fontId="36" fillId="2" borderId="32" xfId="0" applyFont="1" applyFill="1" applyBorder="1" applyAlignment="1">
      <alignment horizontal="left" vertical="center"/>
    </xf>
    <xf numFmtId="0" fontId="16" fillId="2" borderId="32" xfId="0" applyFont="1" applyFill="1" applyBorder="1" applyAlignment="1">
      <alignment horizontal="left" vertical="center"/>
    </xf>
    <xf numFmtId="0" fontId="35" fillId="2" borderId="0" xfId="0" applyFont="1" applyFill="1"/>
    <xf numFmtId="3" fontId="35" fillId="2" borderId="0" xfId="0" applyNumberFormat="1" applyFont="1" applyFill="1"/>
    <xf numFmtId="0" fontId="35" fillId="2" borderId="33" xfId="0" applyFont="1" applyFill="1" applyBorder="1"/>
    <xf numFmtId="0" fontId="35" fillId="2" borderId="37" xfId="0" applyFont="1" applyFill="1" applyBorder="1"/>
    <xf numFmtId="0" fontId="37" fillId="2" borderId="21" xfId="0" applyFont="1" applyFill="1" applyBorder="1" applyAlignment="1">
      <alignment horizontal="left" vertical="center"/>
    </xf>
    <xf numFmtId="3" fontId="35" fillId="2" borderId="21" xfId="0" applyNumberFormat="1" applyFont="1" applyFill="1" applyBorder="1"/>
    <xf numFmtId="0" fontId="37" fillId="2" borderId="40" xfId="0" applyFont="1" applyFill="1" applyBorder="1" applyAlignment="1">
      <alignment horizontal="left" vertical="center"/>
    </xf>
    <xf numFmtId="0" fontId="36" fillId="2" borderId="21" xfId="0" applyFont="1" applyFill="1" applyBorder="1" applyAlignment="1">
      <alignment horizontal="left" vertical="center"/>
    </xf>
    <xf numFmtId="3" fontId="21" fillId="2" borderId="21" xfId="0" applyNumberFormat="1" applyFont="1" applyFill="1" applyBorder="1"/>
    <xf numFmtId="0" fontId="36" fillId="2" borderId="40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164" fontId="0" fillId="2" borderId="0" xfId="2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28" fillId="2" borderId="0" xfId="3" applyFill="1"/>
    <xf numFmtId="0" fontId="0" fillId="5" borderId="0" xfId="0" applyFill="1"/>
    <xf numFmtId="165" fontId="0" fillId="2" borderId="0" xfId="0" applyNumberFormat="1" applyFill="1"/>
    <xf numFmtId="164" fontId="0" fillId="2" borderId="5" xfId="2" applyNumberFormat="1" applyFont="1" applyFill="1" applyBorder="1" applyAlignment="1">
      <alignment horizontal="center"/>
    </xf>
    <xf numFmtId="3" fontId="0" fillId="2" borderId="5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0" fillId="2" borderId="0" xfId="2" applyNumberFormat="1" applyFont="1" applyFill="1" applyBorder="1" applyAlignment="1">
      <alignment horizontal="center"/>
    </xf>
    <xf numFmtId="3" fontId="0" fillId="2" borderId="0" xfId="0" applyNumberForma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0" fillId="2" borderId="6" xfId="0" applyFill="1" applyBorder="1"/>
    <xf numFmtId="0" fontId="39" fillId="2" borderId="0" xfId="0" applyFont="1" applyFill="1"/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164" fontId="22" fillId="2" borderId="2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3" fontId="0" fillId="2" borderId="2" xfId="0" applyNumberFormat="1" applyFill="1" applyBorder="1" applyAlignment="1">
      <alignment horizontal="center"/>
    </xf>
    <xf numFmtId="3" fontId="22" fillId="2" borderId="2" xfId="0" applyNumberFormat="1" applyFont="1" applyFill="1" applyBorder="1" applyAlignment="1">
      <alignment horizontal="center"/>
    </xf>
    <xf numFmtId="166" fontId="0" fillId="2" borderId="0" xfId="0" applyNumberFormat="1" applyFill="1"/>
    <xf numFmtId="0" fontId="0" fillId="2" borderId="2" xfId="0" applyFill="1" applyBorder="1" applyAlignment="1">
      <alignment horizontal="center" vertical="center"/>
    </xf>
    <xf numFmtId="3" fontId="40" fillId="2" borderId="0" xfId="0" applyNumberFormat="1" applyFont="1" applyFill="1"/>
    <xf numFmtId="0" fontId="0" fillId="2" borderId="2" xfId="0" applyFill="1" applyBorder="1" applyAlignment="1">
      <alignment horizontal="left" vertical="center"/>
    </xf>
    <xf numFmtId="0" fontId="34" fillId="2" borderId="0" xfId="0" applyFont="1" applyFill="1" applyAlignment="1">
      <alignment horizontal="left"/>
    </xf>
    <xf numFmtId="0" fontId="32" fillId="2" borderId="0" xfId="3" applyFont="1" applyFill="1"/>
    <xf numFmtId="0" fontId="41" fillId="2" borderId="0" xfId="1" applyFont="1" applyFill="1"/>
    <xf numFmtId="0" fontId="42" fillId="2" borderId="0" xfId="0" applyFont="1" applyFill="1"/>
    <xf numFmtId="0" fontId="38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43" fillId="2" borderId="0" xfId="0" applyFont="1" applyFill="1" applyAlignment="1">
      <alignment horizontal="left"/>
    </xf>
    <xf numFmtId="0" fontId="44" fillId="2" borderId="0" xfId="0" applyFont="1" applyFill="1" applyAlignment="1">
      <alignment horizontal="left"/>
    </xf>
    <xf numFmtId="0" fontId="47" fillId="2" borderId="0" xfId="3" applyFont="1" applyFill="1"/>
    <xf numFmtId="0" fontId="45" fillId="2" borderId="0" xfId="3" applyFont="1" applyFill="1"/>
    <xf numFmtId="0" fontId="46" fillId="2" borderId="0" xfId="3" applyFont="1" applyFill="1" applyAlignment="1">
      <alignment horizontal="center"/>
    </xf>
    <xf numFmtId="0" fontId="45" fillId="2" borderId="0" xfId="0" applyFont="1" applyFill="1" applyAlignment="1">
      <alignment horizontal="left"/>
    </xf>
    <xf numFmtId="0" fontId="48" fillId="2" borderId="0" xfId="0" applyFont="1" applyFill="1"/>
    <xf numFmtId="0" fontId="49" fillId="2" borderId="4" xfId="0" applyFont="1" applyFill="1" applyBorder="1" applyAlignment="1">
      <alignment horizontal="center"/>
    </xf>
    <xf numFmtId="0" fontId="50" fillId="2" borderId="4" xfId="0" applyFont="1" applyFill="1" applyBorder="1" applyAlignment="1">
      <alignment horizontal="center"/>
    </xf>
    <xf numFmtId="0" fontId="51" fillId="2" borderId="28" xfId="0" applyFont="1" applyFill="1" applyBorder="1" applyAlignment="1">
      <alignment horizontal="left"/>
    </xf>
    <xf numFmtId="164" fontId="51" fillId="2" borderId="29" xfId="2" applyNumberFormat="1" applyFont="1" applyFill="1" applyBorder="1" applyAlignment="1">
      <alignment horizontal="center"/>
    </xf>
    <xf numFmtId="0" fontId="22" fillId="2" borderId="26" xfId="0" applyFont="1" applyFill="1" applyBorder="1" applyAlignment="1">
      <alignment horizontal="left"/>
    </xf>
    <xf numFmtId="164" fontId="51" fillId="2" borderId="27" xfId="2" applyNumberFormat="1" applyFont="1" applyFill="1" applyBorder="1" applyAlignment="1">
      <alignment horizontal="center"/>
    </xf>
    <xf numFmtId="0" fontId="22" fillId="2" borderId="24" xfId="0" applyFont="1" applyFill="1" applyBorder="1" applyAlignment="1">
      <alignment horizontal="left"/>
    </xf>
    <xf numFmtId="164" fontId="51" fillId="2" borderId="25" xfId="2" applyNumberFormat="1" applyFont="1" applyFill="1" applyBorder="1" applyAlignment="1">
      <alignment horizontal="center"/>
    </xf>
    <xf numFmtId="0" fontId="22" fillId="2" borderId="21" xfId="0" applyFont="1" applyFill="1" applyBorder="1" applyAlignment="1">
      <alignment horizontal="left"/>
    </xf>
    <xf numFmtId="164" fontId="51" fillId="2" borderId="23" xfId="2" applyNumberFormat="1" applyFont="1" applyFill="1" applyBorder="1" applyAlignment="1">
      <alignment horizontal="center"/>
    </xf>
    <xf numFmtId="0" fontId="22" fillId="2" borderId="5" xfId="3" applyFont="1" applyFill="1" applyBorder="1"/>
    <xf numFmtId="0" fontId="50" fillId="2" borderId="8" xfId="3" applyFont="1" applyFill="1" applyBorder="1" applyAlignment="1">
      <alignment horizontal="center"/>
    </xf>
    <xf numFmtId="0" fontId="51" fillId="2" borderId="34" xfId="0" applyFont="1" applyFill="1" applyBorder="1" applyAlignment="1">
      <alignment horizontal="left"/>
    </xf>
    <xf numFmtId="164" fontId="51" fillId="2" borderId="45" xfId="2" applyNumberFormat="1" applyFont="1" applyFill="1" applyBorder="1" applyAlignment="1">
      <alignment horizontal="center"/>
    </xf>
    <xf numFmtId="3" fontId="22" fillId="2" borderId="48" xfId="3" applyNumberFormat="1" applyFont="1" applyFill="1" applyBorder="1"/>
    <xf numFmtId="0" fontId="22" fillId="2" borderId="36" xfId="0" applyFont="1" applyFill="1" applyBorder="1" applyAlignment="1">
      <alignment horizontal="left"/>
    </xf>
    <xf numFmtId="164" fontId="51" fillId="2" borderId="44" xfId="2" applyNumberFormat="1" applyFont="1" applyFill="1" applyBorder="1" applyAlignment="1">
      <alignment horizontal="center"/>
    </xf>
    <xf numFmtId="3" fontId="22" fillId="2" borderId="47" xfId="3" applyNumberFormat="1" applyFont="1" applyFill="1" applyBorder="1"/>
    <xf numFmtId="0" fontId="22" fillId="2" borderId="39" xfId="0" applyFont="1" applyFill="1" applyBorder="1" applyAlignment="1">
      <alignment horizontal="left"/>
    </xf>
    <xf numFmtId="164" fontId="51" fillId="2" borderId="43" xfId="2" applyNumberFormat="1" applyFont="1" applyFill="1" applyBorder="1" applyAlignment="1">
      <alignment horizontal="center"/>
    </xf>
    <xf numFmtId="3" fontId="22" fillId="2" borderId="46" xfId="3" applyNumberFormat="1" applyFont="1" applyFill="1" applyBorder="1"/>
    <xf numFmtId="0" fontId="50" fillId="2" borderId="8" xfId="3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vertical="center"/>
    </xf>
    <xf numFmtId="164" fontId="0" fillId="2" borderId="42" xfId="2" applyNumberFormat="1" applyFont="1" applyFill="1" applyBorder="1" applyAlignment="1">
      <alignment horizontal="center" vertical="center"/>
    </xf>
    <xf numFmtId="3" fontId="1" fillId="2" borderId="0" xfId="0" applyNumberFormat="1" applyFont="1" applyFill="1" applyAlignment="1">
      <alignment horizontal="center"/>
    </xf>
    <xf numFmtId="164" fontId="1" fillId="2" borderId="0" xfId="2" applyNumberFormat="1" applyFont="1" applyFill="1" applyAlignment="1">
      <alignment horizontal="center"/>
    </xf>
    <xf numFmtId="3" fontId="18" fillId="2" borderId="0" xfId="0" applyNumberFormat="1" applyFont="1" applyFill="1"/>
    <xf numFmtId="164" fontId="0" fillId="2" borderId="0" xfId="0" applyNumberFormat="1" applyFill="1"/>
    <xf numFmtId="164" fontId="14" fillId="2" borderId="9" xfId="2" applyNumberFormat="1" applyFont="1" applyFill="1" applyBorder="1" applyAlignment="1">
      <alignment horizontal="center" vertical="center"/>
    </xf>
    <xf numFmtId="164" fontId="53" fillId="2" borderId="9" xfId="2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3" fontId="15" fillId="2" borderId="0" xfId="0" applyNumberFormat="1" applyFont="1" applyFill="1" applyAlignment="1">
      <alignment horizontal="center" vertical="center"/>
    </xf>
    <xf numFmtId="0" fontId="16" fillId="2" borderId="8" xfId="0" applyFont="1" applyFill="1" applyBorder="1" applyAlignment="1">
      <alignment horizontal="left" vertical="center"/>
    </xf>
    <xf numFmtId="3" fontId="16" fillId="2" borderId="8" xfId="0" applyNumberFormat="1" applyFont="1" applyFill="1" applyBorder="1" applyAlignment="1">
      <alignment horizontal="center" vertical="center"/>
    </xf>
    <xf numFmtId="0" fontId="54" fillId="0" borderId="0" xfId="0" applyFont="1" applyAlignment="1">
      <alignment horizontal="left" vertical="center"/>
    </xf>
    <xf numFmtId="0" fontId="50" fillId="2" borderId="32" xfId="3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vertical="center"/>
    </xf>
    <xf numFmtId="0" fontId="52" fillId="2" borderId="0" xfId="0" applyFont="1" applyFill="1" applyAlignment="1">
      <alignment vertical="center"/>
    </xf>
    <xf numFmtId="0" fontId="52" fillId="2" borderId="5" xfId="0" applyFont="1" applyFill="1" applyBorder="1" applyAlignment="1">
      <alignment vertical="center"/>
    </xf>
    <xf numFmtId="0" fontId="1" fillId="2" borderId="50" xfId="0" applyFont="1" applyFill="1" applyBorder="1" applyAlignment="1">
      <alignment vertical="center"/>
    </xf>
    <xf numFmtId="164" fontId="0" fillId="2" borderId="51" xfId="2" applyNumberFormat="1" applyFont="1" applyFill="1" applyBorder="1" applyAlignment="1">
      <alignment horizontal="center" vertical="center"/>
    </xf>
    <xf numFmtId="3" fontId="53" fillId="2" borderId="9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164" fontId="10" fillId="2" borderId="5" xfId="0" applyNumberFormat="1" applyFont="1" applyFill="1" applyBorder="1" applyAlignment="1">
      <alignment horizontal="center" vertical="center"/>
    </xf>
    <xf numFmtId="0" fontId="36" fillId="2" borderId="52" xfId="0" applyFont="1" applyFill="1" applyBorder="1" applyAlignment="1">
      <alignment horizontal="left" vertical="center"/>
    </xf>
    <xf numFmtId="3" fontId="10" fillId="2" borderId="5" xfId="0" applyNumberFormat="1" applyFont="1" applyFill="1" applyBorder="1" applyAlignment="1">
      <alignment horizontal="center" vertical="center" wrapText="1"/>
    </xf>
    <xf numFmtId="164" fontId="10" fillId="2" borderId="5" xfId="0" applyNumberFormat="1" applyFont="1" applyFill="1" applyBorder="1" applyAlignment="1">
      <alignment horizontal="center" vertical="center" wrapText="1"/>
    </xf>
    <xf numFmtId="164" fontId="21" fillId="2" borderId="41" xfId="2" applyNumberFormat="1" applyFont="1" applyFill="1" applyBorder="1" applyAlignment="1">
      <alignment horizontal="center"/>
    </xf>
    <xf numFmtId="164" fontId="15" fillId="2" borderId="0" xfId="2" applyNumberFormat="1" applyFont="1" applyFill="1" applyBorder="1" applyAlignment="1">
      <alignment horizontal="center" vertical="center"/>
    </xf>
    <xf numFmtId="3" fontId="12" fillId="2" borderId="8" xfId="0" applyNumberFormat="1" applyFont="1" applyFill="1" applyBorder="1" applyAlignment="1">
      <alignment horizontal="center" vertical="center"/>
    </xf>
    <xf numFmtId="164" fontId="12" fillId="2" borderId="8" xfId="2" applyNumberFormat="1" applyFont="1" applyFill="1" applyBorder="1" applyAlignment="1">
      <alignment horizontal="center" vertical="center"/>
    </xf>
    <xf numFmtId="0" fontId="56" fillId="0" borderId="0" xfId="0" applyFont="1"/>
    <xf numFmtId="0" fontId="40" fillId="2" borderId="0" xfId="0" applyFont="1" applyFill="1"/>
    <xf numFmtId="0" fontId="40" fillId="0" borderId="0" xfId="0" applyFont="1"/>
    <xf numFmtId="0" fontId="12" fillId="2" borderId="9" xfId="0" applyFont="1" applyFill="1" applyBorder="1" applyAlignment="1">
      <alignment horizontal="right"/>
    </xf>
    <xf numFmtId="0" fontId="56" fillId="2" borderId="0" xfId="0" applyFont="1" applyFill="1"/>
    <xf numFmtId="3" fontId="35" fillId="2" borderId="53" xfId="0" applyNumberFormat="1" applyFont="1" applyFill="1" applyBorder="1" applyAlignment="1">
      <alignment horizontal="center" vertical="center"/>
    </xf>
    <xf numFmtId="3" fontId="35" fillId="2" borderId="54" xfId="0" applyNumberFormat="1" applyFont="1" applyFill="1" applyBorder="1" applyAlignment="1">
      <alignment horizontal="center" vertical="center"/>
    </xf>
    <xf numFmtId="3" fontId="35" fillId="2" borderId="55" xfId="0" applyNumberFormat="1" applyFont="1" applyFill="1" applyBorder="1" applyAlignment="1">
      <alignment horizontal="center" vertical="center"/>
    </xf>
    <xf numFmtId="164" fontId="35" fillId="2" borderId="53" xfId="2" applyNumberFormat="1" applyFont="1" applyFill="1" applyBorder="1" applyAlignment="1">
      <alignment horizontal="center" vertical="center"/>
    </xf>
    <xf numFmtId="164" fontId="35" fillId="2" borderId="34" xfId="2" applyNumberFormat="1" applyFont="1" applyFill="1" applyBorder="1" applyAlignment="1">
      <alignment horizontal="center" vertical="center"/>
    </xf>
    <xf numFmtId="164" fontId="35" fillId="2" borderId="54" xfId="2" applyNumberFormat="1" applyFont="1" applyFill="1" applyBorder="1" applyAlignment="1">
      <alignment horizontal="center" vertical="center"/>
    </xf>
    <xf numFmtId="164" fontId="35" fillId="2" borderId="36" xfId="2" applyNumberFormat="1" applyFont="1" applyFill="1" applyBorder="1" applyAlignment="1">
      <alignment horizontal="center" vertical="center"/>
    </xf>
    <xf numFmtId="164" fontId="35" fillId="2" borderId="55" xfId="2" applyNumberFormat="1" applyFont="1" applyFill="1" applyBorder="1" applyAlignment="1">
      <alignment horizontal="center" vertical="center"/>
    </xf>
    <xf numFmtId="164" fontId="35" fillId="2" borderId="39" xfId="2" applyNumberFormat="1" applyFont="1" applyFill="1" applyBorder="1" applyAlignment="1">
      <alignment horizontal="center" vertical="center"/>
    </xf>
    <xf numFmtId="3" fontId="57" fillId="0" borderId="0" xfId="0" applyNumberFormat="1" applyFont="1"/>
    <xf numFmtId="3" fontId="58" fillId="0" borderId="0" xfId="0" applyNumberFormat="1" applyFont="1"/>
    <xf numFmtId="0" fontId="55" fillId="2" borderId="0" xfId="0" applyFont="1" applyFill="1" applyAlignment="1">
      <alignment horizontal="left"/>
    </xf>
    <xf numFmtId="0" fontId="10" fillId="2" borderId="4" xfId="0" applyFont="1" applyFill="1" applyBorder="1" applyAlignment="1">
      <alignment wrapText="1"/>
    </xf>
    <xf numFmtId="3" fontId="10" fillId="2" borderId="4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64" fontId="0" fillId="2" borderId="5" xfId="2" applyNumberFormat="1" applyFont="1" applyFill="1" applyBorder="1" applyAlignment="1">
      <alignment horizontal="center" vertical="center"/>
    </xf>
    <xf numFmtId="0" fontId="0" fillId="2" borderId="34" xfId="0" applyFill="1" applyBorder="1" applyAlignment="1">
      <alignment vertical="center"/>
    </xf>
    <xf numFmtId="164" fontId="0" fillId="2" borderId="34" xfId="2" applyNumberFormat="1" applyFont="1" applyFill="1" applyBorder="1" applyAlignment="1">
      <alignment horizontal="center" vertical="center"/>
    </xf>
    <xf numFmtId="0" fontId="0" fillId="2" borderId="36" xfId="0" applyFill="1" applyBorder="1" applyAlignment="1">
      <alignment vertical="center"/>
    </xf>
    <xf numFmtId="164" fontId="0" fillId="2" borderId="36" xfId="2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164" fontId="0" fillId="2" borderId="57" xfId="2" applyNumberFormat="1" applyFont="1" applyFill="1" applyBorder="1" applyAlignment="1">
      <alignment horizontal="center" vertical="center"/>
    </xf>
    <xf numFmtId="164" fontId="0" fillId="2" borderId="37" xfId="2" applyNumberFormat="1" applyFont="1" applyFill="1" applyBorder="1" applyAlignment="1">
      <alignment horizontal="center" vertical="center"/>
    </xf>
    <xf numFmtId="164" fontId="0" fillId="2" borderId="38" xfId="2" applyNumberFormat="1" applyFont="1" applyFill="1" applyBorder="1" applyAlignment="1">
      <alignment horizontal="center" vertical="center"/>
    </xf>
    <xf numFmtId="3" fontId="32" fillId="2" borderId="28" xfId="0" applyNumberFormat="1" applyFont="1" applyFill="1" applyBorder="1" applyAlignment="1">
      <alignment horizontal="center"/>
    </xf>
    <xf numFmtId="164" fontId="32" fillId="2" borderId="29" xfId="2" applyNumberFormat="1" applyFont="1" applyFill="1" applyBorder="1" applyAlignment="1">
      <alignment horizontal="center"/>
    </xf>
    <xf numFmtId="3" fontId="32" fillId="2" borderId="26" xfId="0" applyNumberFormat="1" applyFont="1" applyFill="1" applyBorder="1" applyAlignment="1">
      <alignment horizontal="center"/>
    </xf>
    <xf numFmtId="164" fontId="32" fillId="2" borderId="27" xfId="2" applyNumberFormat="1" applyFont="1" applyFill="1" applyBorder="1" applyAlignment="1">
      <alignment horizontal="center"/>
    </xf>
    <xf numFmtId="3" fontId="32" fillId="2" borderId="24" xfId="0" applyNumberFormat="1" applyFont="1" applyFill="1" applyBorder="1" applyAlignment="1">
      <alignment horizontal="center"/>
    </xf>
    <xf numFmtId="164" fontId="32" fillId="2" borderId="25" xfId="2" applyNumberFormat="1" applyFont="1" applyFill="1" applyBorder="1" applyAlignment="1">
      <alignment horizontal="center"/>
    </xf>
    <xf numFmtId="3" fontId="32" fillId="2" borderId="21" xfId="4" applyNumberFormat="1" applyFont="1" applyFill="1" applyBorder="1" applyAlignment="1">
      <alignment horizontal="center"/>
    </xf>
    <xf numFmtId="9" fontId="32" fillId="2" borderId="23" xfId="2" applyFont="1" applyFill="1" applyBorder="1" applyAlignment="1">
      <alignment horizontal="center"/>
    </xf>
    <xf numFmtId="164" fontId="22" fillId="2" borderId="29" xfId="2" applyNumberFormat="1" applyFont="1" applyFill="1" applyBorder="1" applyAlignment="1">
      <alignment horizontal="center"/>
    </xf>
    <xf numFmtId="164" fontId="22" fillId="2" borderId="27" xfId="2" applyNumberFormat="1" applyFont="1" applyFill="1" applyBorder="1" applyAlignment="1">
      <alignment horizontal="center"/>
    </xf>
    <xf numFmtId="164" fontId="22" fillId="2" borderId="25" xfId="2" applyNumberFormat="1" applyFont="1" applyFill="1" applyBorder="1" applyAlignment="1">
      <alignment horizontal="center"/>
    </xf>
    <xf numFmtId="164" fontId="22" fillId="2" borderId="23" xfId="2" applyNumberFormat="1" applyFont="1" applyFill="1" applyBorder="1" applyAlignment="1">
      <alignment horizontal="center"/>
    </xf>
    <xf numFmtId="164" fontId="45" fillId="2" borderId="0" xfId="2" applyNumberFormat="1" applyFont="1" applyFill="1" applyBorder="1" applyAlignment="1">
      <alignment horizontal="center"/>
    </xf>
    <xf numFmtId="0" fontId="50" fillId="2" borderId="3" xfId="0" applyFont="1" applyFill="1" applyBorder="1"/>
    <xf numFmtId="3" fontId="22" fillId="2" borderId="0" xfId="0" applyNumberFormat="1" applyFont="1" applyFill="1"/>
    <xf numFmtId="0" fontId="59" fillId="2" borderId="0" xfId="0" applyFont="1" applyFill="1" applyAlignment="1">
      <alignment horizontal="left" vertical="center"/>
    </xf>
    <xf numFmtId="0" fontId="59" fillId="2" borderId="0" xfId="0" applyFont="1" applyFill="1" applyAlignment="1">
      <alignment horizontal="center" vertical="center"/>
    </xf>
    <xf numFmtId="164" fontId="18" fillId="2" borderId="0" xfId="2" applyNumberFormat="1" applyFont="1" applyFill="1" applyBorder="1"/>
    <xf numFmtId="0" fontId="18" fillId="2" borderId="0" xfId="0" applyFont="1" applyFill="1" applyAlignment="1">
      <alignment horizontal="left" vertical="center"/>
    </xf>
    <xf numFmtId="3" fontId="60" fillId="2" borderId="0" xfId="0" applyNumberFormat="1" applyFont="1" applyFill="1"/>
    <xf numFmtId="0" fontId="22" fillId="2" borderId="2" xfId="0" applyFont="1" applyFill="1" applyBorder="1" applyAlignment="1">
      <alignment horizontal="center" wrapText="1"/>
    </xf>
    <xf numFmtId="0" fontId="40" fillId="2" borderId="0" xfId="0" applyFont="1" applyFill="1" applyAlignment="1">
      <alignment horizontal="center" wrapText="1"/>
    </xf>
    <xf numFmtId="3" fontId="40" fillId="2" borderId="0" xfId="0" applyNumberFormat="1" applyFont="1" applyFill="1" applyAlignment="1">
      <alignment horizontal="center"/>
    </xf>
    <xf numFmtId="3" fontId="10" fillId="2" borderId="12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center" vertical="center"/>
    </xf>
    <xf numFmtId="0" fontId="61" fillId="2" borderId="0" xfId="0" applyFont="1" applyFill="1" applyAlignment="1">
      <alignment horizontal="left"/>
    </xf>
    <xf numFmtId="164" fontId="61" fillId="2" borderId="0" xfId="2" applyNumberFormat="1" applyFont="1" applyFill="1" applyBorder="1" applyAlignment="1">
      <alignment horizontal="center"/>
    </xf>
    <xf numFmtId="0" fontId="62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 wrapText="1"/>
    </xf>
    <xf numFmtId="0" fontId="12" fillId="2" borderId="58" xfId="0" applyFont="1" applyFill="1" applyBorder="1" applyAlignment="1">
      <alignment horizontal="center" wrapText="1"/>
    </xf>
    <xf numFmtId="0" fontId="21" fillId="2" borderId="4" xfId="0" applyFont="1" applyFill="1" applyBorder="1" applyAlignment="1">
      <alignment horizontal="center"/>
    </xf>
    <xf numFmtId="0" fontId="12" fillId="2" borderId="58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 wrapText="1"/>
    </xf>
    <xf numFmtId="0" fontId="12" fillId="2" borderId="13" xfId="0" applyFont="1" applyFill="1" applyBorder="1" applyAlignment="1">
      <alignment horizont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horizontal="center"/>
    </xf>
    <xf numFmtId="0" fontId="33" fillId="2" borderId="31" xfId="0" applyFont="1" applyFill="1" applyBorder="1" applyAlignment="1">
      <alignment horizontal="center"/>
    </xf>
    <xf numFmtId="0" fontId="11" fillId="2" borderId="56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44" fillId="2" borderId="0" xfId="0" applyFont="1" applyFill="1" applyAlignment="1">
      <alignment horizontal="left"/>
    </xf>
    <xf numFmtId="0" fontId="43" fillId="2" borderId="0" xfId="0" applyFont="1" applyFill="1" applyAlignment="1">
      <alignment horizontal="left"/>
    </xf>
    <xf numFmtId="0" fontId="29" fillId="2" borderId="0" xfId="0" applyFont="1" applyFill="1" applyAlignment="1">
      <alignment horizontal="left"/>
    </xf>
    <xf numFmtId="0" fontId="34" fillId="2" borderId="0" xfId="0" applyFont="1" applyFill="1" applyAlignment="1">
      <alignment horizontal="left"/>
    </xf>
    <xf numFmtId="0" fontId="52" fillId="2" borderId="4" xfId="0" applyFont="1" applyFill="1" applyBorder="1" applyAlignment="1">
      <alignment horizontal="center" vertical="center"/>
    </xf>
    <xf numFmtId="0" fontId="52" fillId="2" borderId="5" xfId="0" applyFont="1" applyFill="1" applyBorder="1" applyAlignment="1">
      <alignment horizontal="center" vertical="center"/>
    </xf>
    <xf numFmtId="0" fontId="40" fillId="2" borderId="0" xfId="0" applyFont="1" applyFill="1" applyAlignment="1">
      <alignment horizontal="center"/>
    </xf>
    <xf numFmtId="164" fontId="40" fillId="2" borderId="0" xfId="2" applyNumberFormat="1" applyFont="1" applyFill="1" applyAlignment="1">
      <alignment horizontal="center"/>
    </xf>
    <xf numFmtId="9" fontId="40" fillId="2" borderId="0" xfId="2" applyFont="1" applyFill="1" applyAlignment="1">
      <alignment horizontal="center"/>
    </xf>
    <xf numFmtId="0" fontId="63" fillId="2" borderId="0" xfId="0" applyFont="1" applyFill="1" applyAlignment="1">
      <alignment horizontal="left"/>
    </xf>
    <xf numFmtId="164" fontId="29" fillId="2" borderId="0" xfId="2" applyNumberFormat="1" applyFont="1" applyFill="1" applyAlignment="1">
      <alignment horizontal="left"/>
    </xf>
  </cellXfs>
  <cellStyles count="5">
    <cellStyle name="Hipervínculo" xfId="1" builtinId="8"/>
    <cellStyle name="Normal" xfId="0" builtinId="0"/>
    <cellStyle name="Normal 2" xfId="4" xr:uid="{B643CC6D-FB8C-4670-80A3-F37FD6170C5D}"/>
    <cellStyle name="Normal 3" xfId="3" xr:uid="{9C59B7F7-75E5-4BCD-881E-CD78615AEB0B}"/>
    <cellStyle name="Porcentaje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0033"/>
      <color rgb="FF94346E"/>
      <color rgb="FF38A6A5"/>
      <color rgb="FFFBE5D6"/>
      <color rgb="FF0F8554"/>
      <color rgb="FFE17C05"/>
      <color rgb="FFEDAD08"/>
      <color rgb="FF73AF48"/>
      <color rgb="FF009999"/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4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a-ES" b="1">
                <a:solidFill>
                  <a:sysClr val="windowText" lastClr="000000"/>
                </a:solidFill>
              </a:rPr>
              <a:t>Variació interanual de l'estructura productiva. Baix</a:t>
            </a:r>
            <a:r>
              <a:rPr lang="ca-ES" b="1" baseline="0">
                <a:solidFill>
                  <a:sysClr val="windowText" lastClr="000000"/>
                </a:solidFill>
              </a:rPr>
              <a:t> Llobregat i àmbits territorials de referència</a:t>
            </a:r>
            <a:endParaRPr lang="ca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GG!$A$33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GG!$B$33:$E$33</c:f>
              <c:numCache>
                <c:formatCode>0.0%</c:formatCode>
                <c:ptCount val="4"/>
                <c:pt idx="0">
                  <c:v>-1.0089472682276794E-2</c:v>
                </c:pt>
                <c:pt idx="1">
                  <c:v>2.9933184855233854E-2</c:v>
                </c:pt>
                <c:pt idx="2">
                  <c:v>3.6576889661164208E-2</c:v>
                </c:pt>
                <c:pt idx="3">
                  <c:v>-9.0816326530612241E-3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B5-4892-9113-2B83CB85B43A}"/>
            </c:ext>
          </c:extLst>
        </c:ser>
        <c:ser>
          <c:idx val="1"/>
          <c:order val="1"/>
          <c:tx>
            <c:strRef>
              <c:f>GG!$A$34</c:f>
              <c:strCache>
                <c:ptCount val="1"/>
                <c:pt idx="0">
                  <c:v>Àrea Metropolitana de Barcelona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GG!$B$34:$E$34</c:f>
              <c:numCache>
                <c:formatCode>0.0%</c:formatCode>
                <c:ptCount val="4"/>
                <c:pt idx="0">
                  <c:v>7.2872053841306949E-3</c:v>
                </c:pt>
                <c:pt idx="1">
                  <c:v>3.5822627574804172E-2</c:v>
                </c:pt>
                <c:pt idx="2">
                  <c:v>4.1592934720846797E-2</c:v>
                </c:pt>
                <c:pt idx="3">
                  <c:v>-1.955699162450576E-3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B5-4892-9113-2B83CB85B43A}"/>
            </c:ext>
          </c:extLst>
        </c:ser>
        <c:ser>
          <c:idx val="2"/>
          <c:order val="2"/>
          <c:tx>
            <c:strRef>
              <c:f>GG!$A$35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GG!$B$35:$E$35</c:f>
              <c:numCache>
                <c:formatCode>0.0%</c:formatCode>
                <c:ptCount val="4"/>
                <c:pt idx="0">
                  <c:v>4.771192209016179E-3</c:v>
                </c:pt>
                <c:pt idx="1">
                  <c:v>3.2734235068865421E-2</c:v>
                </c:pt>
                <c:pt idx="2">
                  <c:v>3.8858977944701931E-2</c:v>
                </c:pt>
                <c:pt idx="3">
                  <c:v>-2.7644700467499383E-3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B5-4892-9113-2B83CB85B43A}"/>
            </c:ext>
          </c:extLst>
        </c:ser>
        <c:ser>
          <c:idx val="3"/>
          <c:order val="3"/>
          <c:tx>
            <c:strRef>
              <c:f>GG!$A$36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rgbClr val="F8CBAD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GG!$B$36:$E$36</c:f>
              <c:numCache>
                <c:formatCode>0.0%</c:formatCode>
                <c:ptCount val="4"/>
                <c:pt idx="0">
                  <c:v>5.6083060450554459E-3</c:v>
                </c:pt>
                <c:pt idx="1">
                  <c:v>3.2816886004884985E-2</c:v>
                </c:pt>
                <c:pt idx="2">
                  <c:v>3.9649056853346701E-2</c:v>
                </c:pt>
                <c:pt idx="3">
                  <c:v>-2.4818135222868655E-3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B5-4892-9113-2B83CB85B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476525680"/>
        <c:axId val="476528304"/>
      </c:barChart>
      <c:catAx>
        <c:axId val="47652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8304"/>
        <c:crosses val="autoZero"/>
        <c:auto val="1"/>
        <c:lblAlgn val="ctr"/>
        <c:lblOffset val="100"/>
        <c:noMultiLvlLbl val="0"/>
      </c:catAx>
      <c:valAx>
        <c:axId val="47652830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047549109704414E-2"/>
          <c:y val="0.17267697885789748"/>
          <c:w val="0.90939689807217527"/>
          <c:h val="0.572128591844487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G7S1!$A$28:$A$35</c:f>
              <c:strCache>
                <c:ptCount val="8"/>
                <c:pt idx="0">
                  <c:v>Agricultura</c:v>
                </c:pt>
                <c:pt idx="1">
                  <c:v>Construcció</c:v>
                </c:pt>
                <c:pt idx="2">
                  <c:v>Comerç</c:v>
                </c:pt>
                <c:pt idx="3">
                  <c:v>Indústria</c:v>
                </c:pt>
                <c:pt idx="4">
                  <c:v>Serveis a la ciutadania</c:v>
                </c:pt>
                <c:pt idx="5">
                  <c:v>Serveis al consumidor</c:v>
                </c:pt>
                <c:pt idx="6">
                  <c:v>Serveis relacionats amb l'empresa</c:v>
                </c:pt>
                <c:pt idx="7">
                  <c:v>Total llocs treball</c:v>
                </c:pt>
              </c:strCache>
            </c:strRef>
          </c:cat>
          <c:val>
            <c:numRef>
              <c:f>G7S1!$C$28:$C$35</c:f>
              <c:numCache>
                <c:formatCode>0.0%</c:formatCode>
                <c:ptCount val="8"/>
                <c:pt idx="0">
                  <c:v>-2.0202020202020221E-2</c:v>
                </c:pt>
                <c:pt idx="1">
                  <c:v>1.1460761460761359E-2</c:v>
                </c:pt>
                <c:pt idx="2">
                  <c:v>-1.6613644397313498E-2</c:v>
                </c:pt>
                <c:pt idx="3">
                  <c:v>1.168517624336074E-2</c:v>
                </c:pt>
                <c:pt idx="4">
                  <c:v>2.6555246053853399E-2</c:v>
                </c:pt>
                <c:pt idx="5">
                  <c:v>1.4504716981132093E-2</c:v>
                </c:pt>
                <c:pt idx="6">
                  <c:v>5.4743609060319276E-3</c:v>
                </c:pt>
                <c:pt idx="7">
                  <c:v>6.6900795263249435E-3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6D-40DC-B192-6C29D1665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58455600"/>
        <c:axId val="558451336"/>
      </c:barChart>
      <c:catAx>
        <c:axId val="55845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58451336"/>
        <c:crosses val="autoZero"/>
        <c:auto val="1"/>
        <c:lblAlgn val="ctr"/>
        <c:lblOffset val="100"/>
        <c:noMultiLvlLbl val="0"/>
      </c:catAx>
      <c:valAx>
        <c:axId val="55845133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5845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59150740200713"/>
          <c:y val="8.9101627433106331E-2"/>
          <c:w val="0.636668163341506"/>
          <c:h val="0.8164764196471661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F5C-4D31-8730-BA0A43C18588}"/>
              </c:ext>
            </c:extLst>
          </c:dPt>
          <c:dPt>
            <c:idx val="1"/>
            <c:bubble3D val="0"/>
            <c:spPr>
              <a:solidFill>
                <a:srgbClr val="73AF4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F5C-4D31-8730-BA0A43C18588}"/>
              </c:ext>
            </c:extLst>
          </c:dPt>
          <c:dPt>
            <c:idx val="2"/>
            <c:bubble3D val="0"/>
            <c:spPr>
              <a:solidFill>
                <a:srgbClr val="EDAD0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F5C-4D31-8730-BA0A43C18588}"/>
              </c:ext>
            </c:extLst>
          </c:dPt>
          <c:dPt>
            <c:idx val="3"/>
            <c:bubble3D val="0"/>
            <c:spPr>
              <a:solidFill>
                <a:srgbClr val="E17C0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F5C-4D31-8730-BA0A43C18588}"/>
              </c:ext>
            </c:extLst>
          </c:dPt>
          <c:dPt>
            <c:idx val="4"/>
            <c:bubble3D val="0"/>
            <c:spPr>
              <a:solidFill>
                <a:srgbClr val="38A6A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F5C-4D31-8730-BA0A43C18588}"/>
              </c:ext>
            </c:extLst>
          </c:dPt>
          <c:dPt>
            <c:idx val="5"/>
            <c:bubble3D val="0"/>
            <c:spPr>
              <a:solidFill>
                <a:srgbClr val="94346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F5C-4D31-8730-BA0A43C18588}"/>
              </c:ext>
            </c:extLst>
          </c:dPt>
          <c:dPt>
            <c:idx val="6"/>
            <c:bubble3D val="0"/>
            <c:spPr>
              <a:solidFill>
                <a:srgbClr val="0F855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F5C-4D31-8730-BA0A43C18588}"/>
              </c:ext>
            </c:extLst>
          </c:dPt>
          <c:dLbls>
            <c:dLbl>
              <c:idx val="0"/>
              <c:layout>
                <c:manualLayout>
                  <c:x val="-4.1486585214671025E-3"/>
                  <c:y val="0.1197073234489784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5C-4D31-8730-BA0A43C18588}"/>
                </c:ext>
              </c:extLst>
            </c:dLbl>
            <c:dLbl>
              <c:idx val="1"/>
              <c:layout>
                <c:manualLayout>
                  <c:x val="0"/>
                  <c:y val="2.660162743310630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5C-4D31-8730-BA0A43C18588}"/>
                </c:ext>
              </c:extLst>
            </c:dLbl>
            <c:dLbl>
              <c:idx val="2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F5C-4D31-8730-BA0A43C18588}"/>
                </c:ext>
              </c:extLst>
            </c:dLbl>
            <c:dLbl>
              <c:idx val="3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F5C-4D31-8730-BA0A43C18588}"/>
                </c:ext>
              </c:extLst>
            </c:dLbl>
            <c:dLbl>
              <c:idx val="4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1F5C-4D31-8730-BA0A43C18588}"/>
                </c:ext>
              </c:extLst>
            </c:dLbl>
            <c:dLbl>
              <c:idx val="5"/>
              <c:layout>
                <c:manualLayout>
                  <c:x val="6.2229877822006542E-3"/>
                  <c:y val="-7.980488229931899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rgbClr val="FBE5D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5C-4D31-8730-BA0A43C18588}"/>
                </c:ext>
              </c:extLst>
            </c:dLbl>
            <c:dLbl>
              <c:idx val="6"/>
              <c:layout>
                <c:manualLayout>
                  <c:x val="0"/>
                  <c:y val="2.39414646897956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rgbClr val="FBE5D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F5C-4D31-8730-BA0A43C185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T7S2!$M$45:$S$45</c:f>
              <c:strCache>
                <c:ptCount val="7"/>
                <c:pt idx="0">
                  <c:v>Agricultura</c:v>
                </c:pt>
                <c:pt idx="1">
                  <c:v>Construcció</c:v>
                </c:pt>
                <c:pt idx="2">
                  <c:v>Comerç</c:v>
                </c:pt>
                <c:pt idx="3">
                  <c:v>Indústria</c:v>
                </c:pt>
                <c:pt idx="4">
                  <c:v>Serveis a la ciutadania</c:v>
                </c:pt>
                <c:pt idx="5">
                  <c:v>Serveis al consumidor</c:v>
                </c:pt>
                <c:pt idx="6">
                  <c:v>Serveis relacionats amb l'empresa</c:v>
                </c:pt>
              </c:strCache>
            </c:strRef>
          </c:cat>
          <c:val>
            <c:numRef>
              <c:f>T7S2!$M$50:$S$50</c:f>
              <c:numCache>
                <c:formatCode>0.0%</c:formatCode>
                <c:ptCount val="7"/>
                <c:pt idx="0">
                  <c:v>3.0214749458964542E-3</c:v>
                </c:pt>
                <c:pt idx="1">
                  <c:v>7.3267299261972146E-2</c:v>
                </c:pt>
                <c:pt idx="2">
                  <c:v>0.19433161311802896</c:v>
                </c:pt>
                <c:pt idx="3">
                  <c:v>0.15189778591643083</c:v>
                </c:pt>
                <c:pt idx="4">
                  <c:v>0.15446423616891405</c:v>
                </c:pt>
                <c:pt idx="5">
                  <c:v>0.13615226679984463</c:v>
                </c:pt>
                <c:pt idx="6">
                  <c:v>0.28686532378891294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F5C-4D31-8730-BA0A43C18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47485492678058E-2"/>
          <c:y val="3.5383983339893427E-2"/>
          <c:w val="0.89953749038128428"/>
          <c:h val="0.779510925976301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G7S2!$J$2</c:f>
              <c:strCache>
                <c:ptCount val="1"/>
                <c:pt idx="0">
                  <c:v>Dones</c:v>
                </c:pt>
              </c:strCache>
            </c:strRef>
          </c:tx>
          <c:spPr>
            <a:solidFill>
              <a:srgbClr val="94346E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G7S2!$I$3:$I$9</c:f>
              <c:strCache>
                <c:ptCount val="7"/>
                <c:pt idx="0">
                  <c:v>AGRICULTURA</c:v>
                </c:pt>
                <c:pt idx="1">
                  <c:v>CONSTRUCCIÓ</c:v>
                </c:pt>
                <c:pt idx="2">
                  <c:v>COMERÇ</c:v>
                </c:pt>
                <c:pt idx="3">
                  <c:v>INDÚSTRIA</c:v>
                </c:pt>
                <c:pt idx="4">
                  <c:v>SERVEIS A LA CIUTADANIA</c:v>
                </c:pt>
                <c:pt idx="5">
                  <c:v>SERVEIS AL CONSUMIDOR</c:v>
                </c:pt>
                <c:pt idx="6">
                  <c:v>SERVEIS RELACIONATS AMB L’EMPRESA</c:v>
                </c:pt>
              </c:strCache>
            </c:strRef>
          </c:cat>
          <c:val>
            <c:numRef>
              <c:f>G7S2!$J$3:$J$9</c:f>
              <c:numCache>
                <c:formatCode>0.0%</c:formatCode>
                <c:ptCount val="7"/>
                <c:pt idx="0">
                  <c:v>0.23324150596877868</c:v>
                </c:pt>
                <c:pt idx="1">
                  <c:v>0.12409588366720946</c:v>
                </c:pt>
                <c:pt idx="2">
                  <c:v>0.46431375908396511</c:v>
                </c:pt>
                <c:pt idx="3">
                  <c:v>0.32588087018466766</c:v>
                </c:pt>
                <c:pt idx="4">
                  <c:v>0.70374627348155594</c:v>
                </c:pt>
                <c:pt idx="5">
                  <c:v>0.56284642973589827</c:v>
                </c:pt>
                <c:pt idx="6">
                  <c:v>0.403580547818013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6-45B6-AE7B-AA80C2BB0C9F}"/>
            </c:ext>
          </c:extLst>
        </c:ser>
        <c:ser>
          <c:idx val="1"/>
          <c:order val="1"/>
          <c:tx>
            <c:strRef>
              <c:f>G7S2!$K$2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rgbClr val="38A6A5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G7S2!$I$3:$I$9</c:f>
              <c:strCache>
                <c:ptCount val="7"/>
                <c:pt idx="0">
                  <c:v>AGRICULTURA</c:v>
                </c:pt>
                <c:pt idx="1">
                  <c:v>CONSTRUCCIÓ</c:v>
                </c:pt>
                <c:pt idx="2">
                  <c:v>COMERÇ</c:v>
                </c:pt>
                <c:pt idx="3">
                  <c:v>INDÚSTRIA</c:v>
                </c:pt>
                <c:pt idx="4">
                  <c:v>SERVEIS A LA CIUTADANIA</c:v>
                </c:pt>
                <c:pt idx="5">
                  <c:v>SERVEIS AL CONSUMIDOR</c:v>
                </c:pt>
                <c:pt idx="6">
                  <c:v>SERVEIS RELACIONATS AMB L’EMPRESA</c:v>
                </c:pt>
              </c:strCache>
            </c:strRef>
          </c:cat>
          <c:val>
            <c:numRef>
              <c:f>G7S2!$K$3:$K$9</c:f>
              <c:numCache>
                <c:formatCode>0.0%</c:formatCode>
                <c:ptCount val="7"/>
                <c:pt idx="0">
                  <c:v>0.76675849403122132</c:v>
                </c:pt>
                <c:pt idx="1">
                  <c:v>0.87590411633279053</c:v>
                </c:pt>
                <c:pt idx="2">
                  <c:v>0.53568624091603489</c:v>
                </c:pt>
                <c:pt idx="3">
                  <c:v>0.6741191298153324</c:v>
                </c:pt>
                <c:pt idx="4">
                  <c:v>0.296253726518444</c:v>
                </c:pt>
                <c:pt idx="5">
                  <c:v>0.43715357026410173</c:v>
                </c:pt>
                <c:pt idx="6">
                  <c:v>0.596419452181987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46-45B6-AE7B-AA80C2BB0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32249432"/>
        <c:axId val="832250088"/>
      </c:barChart>
      <c:catAx>
        <c:axId val="832249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32250088"/>
        <c:crosses val="autoZero"/>
        <c:auto val="1"/>
        <c:lblAlgn val="ctr"/>
        <c:lblOffset val="100"/>
        <c:noMultiLvlLbl val="0"/>
      </c:catAx>
      <c:valAx>
        <c:axId val="832250088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numFmt formatCode="0.0%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32249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649201192134844"/>
          <c:y val="0.9217565652866152"/>
          <c:w val="0.17376634787604339"/>
          <c:h val="5.81677732709845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'TTC1'!$A$11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'TTC1'!$B$10:$C$10</c:f>
              <c:strCache>
                <c:ptCount val="2"/>
                <c:pt idx="0">
                  <c:v>Activitats de tecnologia alta i mitjana-alta</c:v>
                </c:pt>
                <c:pt idx="1">
                  <c:v>Activitats basades en el coneixement</c:v>
                </c:pt>
              </c:strCache>
            </c:strRef>
          </c:cat>
          <c:val>
            <c:numRef>
              <c:f>'TTC1'!$B$11:$C$11</c:f>
              <c:numCache>
                <c:formatCode>0.0%</c:formatCode>
                <c:ptCount val="2"/>
                <c:pt idx="0">
                  <c:v>0.37688066535837772</c:v>
                </c:pt>
                <c:pt idx="1">
                  <c:v>0.41833455488526811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EE-4678-8DFA-7B72C4CF3BBF}"/>
            </c:ext>
          </c:extLst>
        </c:ser>
        <c:ser>
          <c:idx val="1"/>
          <c:order val="1"/>
          <c:tx>
            <c:strRef>
              <c:f>'TTC1'!$A$12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rgbClr val="E17C05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'TTC1'!$B$10:$C$10</c:f>
              <c:strCache>
                <c:ptCount val="2"/>
                <c:pt idx="0">
                  <c:v>Activitats de tecnologia alta i mitjana-alta</c:v>
                </c:pt>
                <c:pt idx="1">
                  <c:v>Activitats basades en el coneixement</c:v>
                </c:pt>
              </c:strCache>
            </c:strRef>
          </c:cat>
          <c:val>
            <c:numRef>
              <c:f>'TTC1'!$B$12:$C$12</c:f>
              <c:numCache>
                <c:formatCode>0.0%</c:formatCode>
                <c:ptCount val="2"/>
                <c:pt idx="0">
                  <c:v>0.40395363464821638</c:v>
                </c:pt>
                <c:pt idx="1">
                  <c:v>0.51018542569984215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EE-4678-8DFA-7B72C4CF3BBF}"/>
            </c:ext>
          </c:extLst>
        </c:ser>
        <c:ser>
          <c:idx val="2"/>
          <c:order val="2"/>
          <c:tx>
            <c:strRef>
              <c:f>'TTC1'!$A$13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'TTC1'!$B$10:$C$10</c:f>
              <c:strCache>
                <c:ptCount val="2"/>
                <c:pt idx="0">
                  <c:v>Activitats de tecnologia alta i mitjana-alta</c:v>
                </c:pt>
                <c:pt idx="1">
                  <c:v>Activitats basades en el coneixement</c:v>
                </c:pt>
              </c:strCache>
            </c:strRef>
          </c:cat>
          <c:val>
            <c:numRef>
              <c:f>'TTC1'!$B$13:$C$13</c:f>
              <c:numCache>
                <c:formatCode>0.0%</c:formatCode>
                <c:ptCount val="2"/>
                <c:pt idx="0">
                  <c:v>0.32476103539089468</c:v>
                </c:pt>
                <c:pt idx="1">
                  <c:v>0.49264223870812901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EE-4678-8DFA-7B72C4CF3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0510392"/>
        <c:axId val="710519248"/>
      </c:barChart>
      <c:catAx>
        <c:axId val="710510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710519248"/>
        <c:crosses val="autoZero"/>
        <c:auto val="1"/>
        <c:lblAlgn val="ctr"/>
        <c:lblOffset val="100"/>
        <c:noMultiLvlLbl val="0"/>
      </c:catAx>
      <c:valAx>
        <c:axId val="710519248"/>
        <c:scaling>
          <c:orientation val="minMax"/>
        </c:scaling>
        <c:delete val="0"/>
        <c:axPos val="l"/>
        <c:majorGridlines>
          <c:spPr>
            <a:ln w="3175" cap="flat" cmpd="sng" algn="ctr">
              <a:noFill/>
              <a:prstDash val="sysDash"/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j-lt"/>
                <a:ea typeface="+mn-ea"/>
                <a:cs typeface="+mn-cs"/>
              </a:defRPr>
            </a:pPr>
            <a:endParaRPr lang="ca-ES"/>
          </a:p>
        </c:txPr>
        <c:crossAx val="710510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a-ES" b="1">
                <a:solidFill>
                  <a:sysClr val="windowText" lastClr="000000"/>
                </a:solidFill>
              </a:rPr>
              <a:t>Evolució</a:t>
            </a:r>
            <a:r>
              <a:rPr lang="ca-ES" b="1" baseline="0">
                <a:solidFill>
                  <a:sysClr val="windowText" lastClr="000000"/>
                </a:solidFill>
              </a:rPr>
              <a:t> recent </a:t>
            </a:r>
            <a:r>
              <a:rPr lang="ca-ES" b="1">
                <a:solidFill>
                  <a:sysClr val="windowText" lastClr="000000"/>
                </a:solidFill>
              </a:rPr>
              <a:t>de l'estructura productiva</a:t>
            </a:r>
            <a:r>
              <a:rPr lang="ca-ES" b="1" baseline="0">
                <a:solidFill>
                  <a:sysClr val="windowText" lastClr="000000"/>
                </a:solidFill>
              </a:rPr>
              <a:t> del</a:t>
            </a:r>
            <a:r>
              <a:rPr lang="ca-ES" b="1">
                <a:solidFill>
                  <a:sysClr val="windowText" lastClr="000000"/>
                </a:solidFill>
              </a:rPr>
              <a:t> Baix</a:t>
            </a:r>
            <a:r>
              <a:rPr lang="ca-ES" b="1" baseline="0">
                <a:solidFill>
                  <a:sysClr val="windowText" lastClr="000000"/>
                </a:solidFill>
              </a:rPr>
              <a:t> Llobregat.</a:t>
            </a:r>
            <a:endParaRPr lang="ca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6.4932135452980044E-2"/>
          <c:y val="0.12378798709148438"/>
          <c:w val="0.91856167710951386"/>
          <c:h val="0.664557820268892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GG!$A$65</c:f>
              <c:strCache>
                <c:ptCount val="1"/>
                <c:pt idx="0">
                  <c:v>Variació anual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GG!$B$65:$E$65</c:f>
              <c:numCache>
                <c:formatCode>0.0%</c:formatCode>
                <c:ptCount val="4"/>
                <c:pt idx="0">
                  <c:v>-1.0089472682276794E-2</c:v>
                </c:pt>
                <c:pt idx="1">
                  <c:v>3.5368180657181066E-2</c:v>
                </c:pt>
                <c:pt idx="2">
                  <c:v>3.6576889661164208E-2</c:v>
                </c:pt>
                <c:pt idx="3">
                  <c:v>-9.0816326530612241E-3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6-4E0D-BC53-19A6F0D7CFE4}"/>
            </c:ext>
          </c:extLst>
        </c:ser>
        <c:ser>
          <c:idx val="1"/>
          <c:order val="1"/>
          <c:tx>
            <c:strRef>
              <c:f>GG!$A$66</c:f>
              <c:strCache>
                <c:ptCount val="1"/>
                <c:pt idx="0">
                  <c:v>Variació 2019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GG!$B$66:$E$66</c:f>
              <c:numCache>
                <c:formatCode>0.0%</c:formatCode>
                <c:ptCount val="4"/>
                <c:pt idx="0">
                  <c:v>-6.9850639477685356E-2</c:v>
                </c:pt>
                <c:pt idx="1">
                  <c:v>4.8643828445515749E-2</c:v>
                </c:pt>
                <c:pt idx="2">
                  <c:v>0.12700349880224587</c:v>
                </c:pt>
                <c:pt idx="3">
                  <c:v>-3.8152968443572827E-2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56-4E0D-BC53-19A6F0D7C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476525680"/>
        <c:axId val="476528304"/>
      </c:barChart>
      <c:catAx>
        <c:axId val="47652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8304"/>
        <c:crosses val="autoZero"/>
        <c:auto val="1"/>
        <c:lblAlgn val="ctr"/>
        <c:lblOffset val="100"/>
        <c:noMultiLvlLbl val="0"/>
      </c:catAx>
      <c:valAx>
        <c:axId val="47652830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110744820407485"/>
          <c:y val="0.88400836740915145"/>
          <c:w val="0.38421393289736588"/>
          <c:h val="9.26292087955574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a-ES" b="1">
                <a:solidFill>
                  <a:sysClr val="windowText" lastClr="000000"/>
                </a:solidFill>
              </a:rPr>
              <a:t>Comptes</a:t>
            </a:r>
            <a:r>
              <a:rPr lang="ca-ES" b="1" baseline="0">
                <a:solidFill>
                  <a:sysClr val="windowText" lastClr="000000"/>
                </a:solidFill>
              </a:rPr>
              <a:t> de cotització segons àmbit territorial</a:t>
            </a:r>
            <a:endParaRPr lang="ca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'GE1'!$A$32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551724137931035E-2"/>
                  <c:y val="1.7474872646705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C3B-4E66-838F-9E8C8FDF6408}"/>
                </c:ext>
              </c:extLst>
            </c:dLbl>
            <c:dLbl>
              <c:idx val="1"/>
              <c:layout>
                <c:manualLayout>
                  <c:x val="-1.1034482758620689E-2"/>
                  <c:y val="2.0969847176046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3B-4E66-838F-9E8C8FDF6408}"/>
                </c:ext>
              </c:extLst>
            </c:dLbl>
            <c:dLbl>
              <c:idx val="2"/>
              <c:layout>
                <c:manualLayout>
                  <c:x val="-1.1034482758620689E-2"/>
                  <c:y val="6.9899490586822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C3B-4E66-838F-9E8C8FDF64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'GE1'!$C$31:$G$31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'GE1'!$C$32:$G$32</c:f>
              <c:numCache>
                <c:formatCode>0.0%</c:formatCode>
                <c:ptCount val="5"/>
                <c:pt idx="0">
                  <c:v>-1.0089472682276794E-2</c:v>
                </c:pt>
                <c:pt idx="1">
                  <c:v>8.1915563957151855E-3</c:v>
                </c:pt>
                <c:pt idx="2">
                  <c:v>2.6096393863154259E-2</c:v>
                </c:pt>
                <c:pt idx="3">
                  <c:v>-6.9850639477685356E-2</c:v>
                </c:pt>
                <c:pt idx="4">
                  <c:v>-0.13459538173496985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0-4798-810F-ADC702694F41}"/>
            </c:ext>
          </c:extLst>
        </c:ser>
        <c:ser>
          <c:idx val="1"/>
          <c:order val="1"/>
          <c:tx>
            <c:strRef>
              <c:f>'GE1'!$A$33</c:f>
              <c:strCache>
                <c:ptCount val="1"/>
                <c:pt idx="0">
                  <c:v>Àrea Metropolitana de Barcelona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5172413793103444E-3"/>
                  <c:y val="6.9899490586822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C3B-4E66-838F-9E8C8FDF6408}"/>
                </c:ext>
              </c:extLst>
            </c:dLbl>
            <c:dLbl>
              <c:idx val="1"/>
              <c:layout>
                <c:manualLayout>
                  <c:x val="-1.2873563218390838E-2"/>
                  <c:y val="1.048492358802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C3B-4E66-838F-9E8C8FDF6408}"/>
                </c:ext>
              </c:extLst>
            </c:dLbl>
            <c:dLbl>
              <c:idx val="2"/>
              <c:layout>
                <c:manualLayout>
                  <c:x val="5.5172413793103444E-3"/>
                  <c:y val="2.0969847176046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C3B-4E66-838F-9E8C8FDF6408}"/>
                </c:ext>
              </c:extLst>
            </c:dLbl>
            <c:dLbl>
              <c:idx val="3"/>
              <c:layout>
                <c:manualLayout>
                  <c:x val="1.1034482758620689E-2"/>
                  <c:y val="8.255845345541060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3B-4E66-838F-9E8C8FDF6408}"/>
                </c:ext>
              </c:extLst>
            </c:dLbl>
            <c:dLbl>
              <c:idx val="4"/>
              <c:layout>
                <c:manualLayout>
                  <c:x val="1.1034482758620555E-2"/>
                  <c:y val="6.98994905868220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3B-4E66-838F-9E8C8FDF64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'GE1'!$C$31:$G$31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'GE1'!$C$33:$G$33</c:f>
              <c:numCache>
                <c:formatCode>0.0%</c:formatCode>
                <c:ptCount val="5"/>
                <c:pt idx="0">
                  <c:v>7.2872053841306949E-3</c:v>
                </c:pt>
                <c:pt idx="1">
                  <c:v>2.6112113713743512E-2</c:v>
                </c:pt>
                <c:pt idx="2">
                  <c:v>3.2644310883933422E-2</c:v>
                </c:pt>
                <c:pt idx="3">
                  <c:v>-7.6450986302287416E-2</c:v>
                </c:pt>
                <c:pt idx="4">
                  <c:v>-0.10858163421986246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0-4798-810F-ADC702694F41}"/>
            </c:ext>
          </c:extLst>
        </c:ser>
        <c:ser>
          <c:idx val="2"/>
          <c:order val="2"/>
          <c:tx>
            <c:strRef>
              <c:f>'GE1'!$A$34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5172413793103444E-3"/>
                  <c:y val="1.048492358802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C3B-4E66-838F-9E8C8FDF6408}"/>
                </c:ext>
              </c:extLst>
            </c:dLbl>
            <c:dLbl>
              <c:idx val="1"/>
              <c:layout>
                <c:manualLayout>
                  <c:x val="1.8390804597701149E-3"/>
                  <c:y val="6.98994905868220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3B-4E66-838F-9E8C8FDF6408}"/>
                </c:ext>
              </c:extLst>
            </c:dLbl>
            <c:dLbl>
              <c:idx val="2"/>
              <c:layout>
                <c:manualLayout>
                  <c:x val="1.4712643678160919E-2"/>
                  <c:y val="1.7474872646705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C3B-4E66-838F-9E8C8FDF6408}"/>
                </c:ext>
              </c:extLst>
            </c:dLbl>
            <c:dLbl>
              <c:idx val="3"/>
              <c:layout>
                <c:manualLayout>
                  <c:x val="0"/>
                  <c:y val="2.09698471760468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3B-4E66-838F-9E8C8FDF6408}"/>
                </c:ext>
              </c:extLst>
            </c:dLbl>
            <c:dLbl>
              <c:idx val="4"/>
              <c:layout>
                <c:manualLayout>
                  <c:x val="3.6781609195402297E-3"/>
                  <c:y val="1.0484923588023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3B-4E66-838F-9E8C8FDF64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'GE1'!$C$31:$G$31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'GE1'!$C$34:$G$34</c:f>
              <c:numCache>
                <c:formatCode>0.0%</c:formatCode>
                <c:ptCount val="5"/>
                <c:pt idx="0">
                  <c:v>4.771192209016179E-3</c:v>
                </c:pt>
                <c:pt idx="1">
                  <c:v>2.3562042043643781E-2</c:v>
                </c:pt>
                <c:pt idx="2">
                  <c:v>3.4682392586352147E-2</c:v>
                </c:pt>
                <c:pt idx="3">
                  <c:v>-7.2459127324576766E-2</c:v>
                </c:pt>
                <c:pt idx="4">
                  <c:v>-0.16807018684701089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A0-4798-810F-ADC702694F41}"/>
            </c:ext>
          </c:extLst>
        </c:ser>
        <c:ser>
          <c:idx val="3"/>
          <c:order val="3"/>
          <c:tx>
            <c:strRef>
              <c:f>'GE1'!$A$35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rgbClr val="F8CBA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390804597701149E-2"/>
                  <c:y val="2.09698471760468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C3B-4E66-838F-9E8C8FDF6408}"/>
                </c:ext>
              </c:extLst>
            </c:dLbl>
            <c:dLbl>
              <c:idx val="1"/>
              <c:layout>
                <c:manualLayout>
                  <c:x val="1.6551724137930966E-2"/>
                  <c:y val="1.048492358802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3B-4E66-838F-9E8C8FDF6408}"/>
                </c:ext>
              </c:extLst>
            </c:dLbl>
            <c:dLbl>
              <c:idx val="2"/>
              <c:layout>
                <c:manualLayout>
                  <c:x val="2.7586206896551724E-2"/>
                  <c:y val="1.7474872646705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C3B-4E66-838F-9E8C8FDF6408}"/>
                </c:ext>
              </c:extLst>
            </c:dLbl>
            <c:dLbl>
              <c:idx val="3"/>
              <c:layout>
                <c:manualLayout>
                  <c:x val="1.6551724137931035E-2"/>
                  <c:y val="6.9899490586822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4D-4543-A2EB-41EA7A97D7EF}"/>
                </c:ext>
              </c:extLst>
            </c:dLbl>
            <c:dLbl>
              <c:idx val="4"/>
              <c:layout>
                <c:manualLayout>
                  <c:x val="1.1034482758620689E-2"/>
                  <c:y val="2.751948448300107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A7-4632-9045-D313EC3B18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'GE1'!$C$31:$G$31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'GE1'!$C$35:$G$35</c:f>
              <c:numCache>
                <c:formatCode>0.0%</c:formatCode>
                <c:ptCount val="5"/>
                <c:pt idx="0">
                  <c:v>5.6083060450554459E-3</c:v>
                </c:pt>
                <c:pt idx="1">
                  <c:v>2.6824970632656486E-2</c:v>
                </c:pt>
                <c:pt idx="2">
                  <c:v>3.7005338530632995E-2</c:v>
                </c:pt>
                <c:pt idx="3">
                  <c:v>-6.0982393947415871E-2</c:v>
                </c:pt>
                <c:pt idx="4">
                  <c:v>-0.14043590337919942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03-4DE0-9224-684CD4C48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476525680"/>
        <c:axId val="476528304"/>
      </c:barChart>
      <c:catAx>
        <c:axId val="47652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8304"/>
        <c:crosses val="autoZero"/>
        <c:auto val="1"/>
        <c:lblAlgn val="ctr"/>
        <c:lblOffset val="100"/>
        <c:noMultiLvlLbl val="0"/>
      </c:catAx>
      <c:valAx>
        <c:axId val="47652830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9.1684269433332216E-2"/>
          <c:y val="0.1568632589463658"/>
          <c:w val="0.88921695587713101"/>
          <c:h val="0.753097192241392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'GE2'!$C$31</c:f>
              <c:strCache>
                <c:ptCount val="1"/>
                <c:pt idx="0">
                  <c:v>Variació interanual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'GE2'!$A$32:$A$39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'GE2'!$C$32:$C$39</c:f>
              <c:numCache>
                <c:formatCode>0.0%</c:formatCode>
                <c:ptCount val="8"/>
                <c:pt idx="0">
                  <c:v>2.2678237522174811E-2</c:v>
                </c:pt>
                <c:pt idx="1">
                  <c:v>2.7426160337552744E-2</c:v>
                </c:pt>
                <c:pt idx="2">
                  <c:v>1.1544604152407028E-2</c:v>
                </c:pt>
                <c:pt idx="3">
                  <c:v>8.7513533020570199E-3</c:v>
                </c:pt>
                <c:pt idx="4">
                  <c:v>-9.3506841964046156E-2</c:v>
                </c:pt>
                <c:pt idx="5">
                  <c:v>1.775936066301613E-2</c:v>
                </c:pt>
                <c:pt idx="6">
                  <c:v>1.8467354951286898E-2</c:v>
                </c:pt>
                <c:pt idx="7">
                  <c:v>-1.0089472682276794E-2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0-47AA-AAF3-6ED4ED0A8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overlap val="32"/>
        <c:axId val="623514808"/>
        <c:axId val="623511528"/>
      </c:barChart>
      <c:catAx>
        <c:axId val="623514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23511528"/>
        <c:crosses val="autoZero"/>
        <c:auto val="1"/>
        <c:lblAlgn val="ctr"/>
        <c:lblOffset val="100"/>
        <c:noMultiLvlLbl val="0"/>
      </c:catAx>
      <c:valAx>
        <c:axId val="62351152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23514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600" b="1">
                <a:solidFill>
                  <a:sysClr val="windowText" lastClr="000000"/>
                </a:solidFill>
              </a:rPr>
              <a:t>Afiliacions</a:t>
            </a:r>
            <a:r>
              <a:rPr lang="es-ES" sz="1600" b="1" baseline="0">
                <a:solidFill>
                  <a:sysClr val="windowText" lastClr="000000"/>
                </a:solidFill>
              </a:rPr>
              <a:t> al RGSS segons àmbit territorial</a:t>
            </a:r>
            <a:endParaRPr lang="es-ES" sz="16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GRGSS1!$A$32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GRGSS1!$C$31:$G$31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GRGSS1!$C$32:$G$32</c:f>
              <c:numCache>
                <c:formatCode>0.0%</c:formatCode>
                <c:ptCount val="5"/>
                <c:pt idx="0">
                  <c:v>3.6576889661164208E-2</c:v>
                </c:pt>
                <c:pt idx="1">
                  <c:v>8.9012212709249888E-2</c:v>
                </c:pt>
                <c:pt idx="2">
                  <c:v>0.12046264748860849</c:v>
                </c:pt>
                <c:pt idx="3">
                  <c:v>0.12700349880224587</c:v>
                </c:pt>
                <c:pt idx="4">
                  <c:v>0.19766069191481161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C6-469D-A568-9A0D3294980B}"/>
            </c:ext>
          </c:extLst>
        </c:ser>
        <c:ser>
          <c:idx val="1"/>
          <c:order val="1"/>
          <c:tx>
            <c:strRef>
              <c:f>GRGSS1!$A$33</c:f>
              <c:strCache>
                <c:ptCount val="1"/>
                <c:pt idx="0">
                  <c:v>Àrea Metropolitana de Barcelona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2760345611641488E-3"/>
                  <c:y val="3.35429725095519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C94-4362-9556-0DD06AC60BAD}"/>
                </c:ext>
              </c:extLst>
            </c:dLbl>
            <c:dLbl>
              <c:idx val="2"/>
              <c:layout>
                <c:manualLayout>
                  <c:x val="9.0950432014552073E-3"/>
                  <c:y val="2.0125783505731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94-4362-9556-0DD06AC60B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GRGSS1!$C$31:$G$31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GRGSS1!$C$33:$G$33</c:f>
              <c:numCache>
                <c:formatCode>0.0%</c:formatCode>
                <c:ptCount val="5"/>
                <c:pt idx="0">
                  <c:v>4.1592934720846797E-2</c:v>
                </c:pt>
                <c:pt idx="1">
                  <c:v>0.1001841671153668</c:v>
                </c:pt>
                <c:pt idx="2">
                  <c:v>0.10485544697403343</c:v>
                </c:pt>
                <c:pt idx="3">
                  <c:v>6.9194778461922013E-2</c:v>
                </c:pt>
                <c:pt idx="4">
                  <c:v>0.12237664860386484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C6-469D-A568-9A0D3294980B}"/>
            </c:ext>
          </c:extLst>
        </c:ser>
        <c:ser>
          <c:idx val="2"/>
          <c:order val="2"/>
          <c:tx>
            <c:strRef>
              <c:f>GRGSS1!$A$34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6380172805820826E-3"/>
                  <c:y val="2.3480080756687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94-4362-9556-0DD06AC60BAD}"/>
                </c:ext>
              </c:extLst>
            </c:dLbl>
            <c:dLbl>
              <c:idx val="1"/>
              <c:layout>
                <c:manualLayout>
                  <c:x val="0"/>
                  <c:y val="1.67714862547765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94-4362-9556-0DD06AC60BAD}"/>
                </c:ext>
              </c:extLst>
            </c:dLbl>
            <c:dLbl>
              <c:idx val="2"/>
              <c:layout>
                <c:manualLayout>
                  <c:x val="2.7285129604365552E-2"/>
                  <c:y val="2.3480080756687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94-4362-9556-0DD06AC60BAD}"/>
                </c:ext>
              </c:extLst>
            </c:dLbl>
            <c:dLbl>
              <c:idx val="3"/>
              <c:layout>
                <c:manualLayout>
                  <c:x val="5.4570259208731242E-3"/>
                  <c:y val="1.00628917528659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94-4362-9556-0DD06AC60B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GRGSS1!$C$31:$G$31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GRGSS1!$C$34:$G$34</c:f>
              <c:numCache>
                <c:formatCode>0.0%</c:formatCode>
                <c:ptCount val="5"/>
                <c:pt idx="0">
                  <c:v>3.8858977944701931E-2</c:v>
                </c:pt>
                <c:pt idx="1">
                  <c:v>9.6266450228998782E-2</c:v>
                </c:pt>
                <c:pt idx="2">
                  <c:v>0.1051835707389852</c:v>
                </c:pt>
                <c:pt idx="3">
                  <c:v>6.8104022865147593E-2</c:v>
                </c:pt>
                <c:pt idx="4">
                  <c:v>6.4010075138970515E-2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C6-469D-A568-9A0D3294980B}"/>
            </c:ext>
          </c:extLst>
        </c:ser>
        <c:ser>
          <c:idx val="3"/>
          <c:order val="3"/>
          <c:tx>
            <c:strRef>
              <c:f>GRGSS1!$A$35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rgbClr val="F8CBA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0950432014552073E-3"/>
                  <c:y val="1.6771486254776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94-4362-9556-0DD06AC60B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GRGSS1!$C$31:$G$31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GRGSS1!$C$35:$G$35</c:f>
              <c:numCache>
                <c:formatCode>0.0%</c:formatCode>
                <c:ptCount val="5"/>
                <c:pt idx="0">
                  <c:v>3.9649056853346701E-2</c:v>
                </c:pt>
                <c:pt idx="1">
                  <c:v>9.7695076839960093E-2</c:v>
                </c:pt>
                <c:pt idx="2">
                  <c:v>0.11450700425505556</c:v>
                </c:pt>
                <c:pt idx="3">
                  <c:v>7.5816686471566488E-2</c:v>
                </c:pt>
                <c:pt idx="4">
                  <c:v>8.8097445640393235E-2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C6-469D-A568-9A0D32949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9"/>
        <c:overlap val="-9"/>
        <c:axId val="487717136"/>
        <c:axId val="487720744"/>
      </c:barChart>
      <c:catAx>
        <c:axId val="48771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20744"/>
        <c:crosses val="autoZero"/>
        <c:auto val="1"/>
        <c:lblAlgn val="ctr"/>
        <c:lblOffset val="100"/>
        <c:noMultiLvlLbl val="0"/>
      </c:catAx>
      <c:valAx>
        <c:axId val="48772074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1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GRGSS2!$C$31</c:f>
              <c:strCache>
                <c:ptCount val="1"/>
                <c:pt idx="0">
                  <c:v>Variació interanual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GRGSS2!$A$32:$A$39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GRGSS2!$C$32:$C$39</c:f>
              <c:numCache>
                <c:formatCode>0.0%</c:formatCode>
                <c:ptCount val="8"/>
                <c:pt idx="0">
                  <c:v>5.8591559738460329E-2</c:v>
                </c:pt>
                <c:pt idx="1">
                  <c:v>4.604649737571298E-2</c:v>
                </c:pt>
                <c:pt idx="2">
                  <c:v>6.5922615311221025E-2</c:v>
                </c:pt>
                <c:pt idx="3">
                  <c:v>3.9051488918987888E-2</c:v>
                </c:pt>
                <c:pt idx="4">
                  <c:v>5.8376344167277508E-3</c:v>
                </c:pt>
                <c:pt idx="5">
                  <c:v>2.8879781523400962E-2</c:v>
                </c:pt>
                <c:pt idx="6">
                  <c:v>5.0585078223406778E-2</c:v>
                </c:pt>
                <c:pt idx="7">
                  <c:v>3.6576889661164208E-2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8-4E78-ADBB-4268E6843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20711304"/>
        <c:axId val="520707040"/>
      </c:barChart>
      <c:catAx>
        <c:axId val="52071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20707040"/>
        <c:crosses val="autoZero"/>
        <c:auto val="1"/>
        <c:lblAlgn val="ctr"/>
        <c:lblOffset val="100"/>
        <c:noMultiLvlLbl val="0"/>
      </c:catAx>
      <c:valAx>
        <c:axId val="52070704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20711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600" b="1">
                <a:solidFill>
                  <a:sysClr val="windowText" lastClr="000000"/>
                </a:solidFill>
              </a:rPr>
              <a:t>Variació dels llocs de treball al </a:t>
            </a:r>
            <a:r>
              <a:rPr lang="es-ES" sz="1600" b="1" baseline="0">
                <a:solidFill>
                  <a:sysClr val="windowText" lastClr="000000"/>
                </a:solidFill>
              </a:rPr>
              <a:t>RGSS segons grandària del compte de cotització</a:t>
            </a:r>
            <a:endParaRPr lang="es-ES" sz="16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GRGSS3!$A$32</c:f>
              <c:strCache>
                <c:ptCount val="1"/>
                <c:pt idx="0">
                  <c:v>Fins a 50 treballadors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GRGSS3!$B$31:$F$31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GRGSS3!$B$32:$F$32</c:f>
              <c:numCache>
                <c:formatCode>0.0%</c:formatCode>
                <c:ptCount val="5"/>
                <c:pt idx="0">
                  <c:v>6.194577623149052E-3</c:v>
                </c:pt>
                <c:pt idx="1">
                  <c:v>4.2600896860986545E-2</c:v>
                </c:pt>
                <c:pt idx="2">
                  <c:v>5.2026865168439636E-2</c:v>
                </c:pt>
                <c:pt idx="3">
                  <c:v>-5.2933577168934451E-3</c:v>
                </c:pt>
                <c:pt idx="4">
                  <c:v>-9.3636537359067462E-2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E2-4808-9A68-FAAFEBC3DE1D}"/>
            </c:ext>
          </c:extLst>
        </c:ser>
        <c:ser>
          <c:idx val="1"/>
          <c:order val="1"/>
          <c:tx>
            <c:strRef>
              <c:f>GRGSS3!$A$33</c:f>
              <c:strCache>
                <c:ptCount val="1"/>
                <c:pt idx="0">
                  <c:v>De 51 a 250 treballadors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GRGSS3!$B$31:$F$31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GRGSS3!$B$33:$F$33</c:f>
              <c:numCache>
                <c:formatCode>0.0%</c:formatCode>
                <c:ptCount val="5"/>
                <c:pt idx="0">
                  <c:v>3.5243996901626648E-2</c:v>
                </c:pt>
                <c:pt idx="1">
                  <c:v>0.1065268386918725</c:v>
                </c:pt>
                <c:pt idx="2">
                  <c:v>0.11148072684934925</c:v>
                </c:pt>
                <c:pt idx="3">
                  <c:v>0.1268337923669271</c:v>
                </c:pt>
                <c:pt idx="4">
                  <c:v>0.18433295426014268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E2-4808-9A68-FAAFEBC3DE1D}"/>
            </c:ext>
          </c:extLst>
        </c:ser>
        <c:ser>
          <c:idx val="2"/>
          <c:order val="2"/>
          <c:tx>
            <c:strRef>
              <c:f>GRGSS3!$A$34</c:f>
              <c:strCache>
                <c:ptCount val="1"/>
                <c:pt idx="0">
                  <c:v>251 i més treballadors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GRGSS3!$B$31:$F$31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GRGSS3!$B$34:$F$34</c:f>
              <c:numCache>
                <c:formatCode>0.0%</c:formatCode>
                <c:ptCount val="5"/>
                <c:pt idx="0">
                  <c:v>7.6423819568392018E-2</c:v>
                </c:pt>
                <c:pt idx="1">
                  <c:v>0.13472831974456925</c:v>
                </c:pt>
                <c:pt idx="2">
                  <c:v>0.22324798092170769</c:v>
                </c:pt>
                <c:pt idx="3">
                  <c:v>0.39186505161272273</c:v>
                </c:pt>
                <c:pt idx="4">
                  <c:v>0.96994892505048103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E2-4808-9A68-FAAFEBC3DE1D}"/>
            </c:ext>
          </c:extLst>
        </c:ser>
        <c:ser>
          <c:idx val="3"/>
          <c:order val="3"/>
          <c:tx>
            <c:strRef>
              <c:f>GRGSS3!$A$35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GRGSS3!$B$31:$F$31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GRGSS3!$B$35:$F$35</c:f>
              <c:numCache>
                <c:formatCode>0.0%</c:formatCode>
                <c:ptCount val="5"/>
                <c:pt idx="0">
                  <c:v>3.6576889661164208E-2</c:v>
                </c:pt>
                <c:pt idx="1">
                  <c:v>8.9012212709249888E-2</c:v>
                </c:pt>
                <c:pt idx="2">
                  <c:v>0.12046264748860849</c:v>
                </c:pt>
                <c:pt idx="3">
                  <c:v>0.13904545871139218</c:v>
                </c:pt>
                <c:pt idx="4">
                  <c:v>0.19766069191481161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E2-4808-9A68-FAAFEBC3D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9"/>
        <c:overlap val="-9"/>
        <c:axId val="487717136"/>
        <c:axId val="487720744"/>
      </c:barChart>
      <c:catAx>
        <c:axId val="48771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20744"/>
        <c:crosses val="autoZero"/>
        <c:auto val="1"/>
        <c:lblAlgn val="ctr"/>
        <c:lblOffset val="100"/>
        <c:noMultiLvlLbl val="0"/>
      </c:catAx>
      <c:valAx>
        <c:axId val="48772074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1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ysClr val="windowText" lastClr="000000"/>
                </a:solidFill>
              </a:rPr>
              <a:t>Afiliacions</a:t>
            </a:r>
            <a:r>
              <a:rPr lang="es-ES" b="1" baseline="0">
                <a:solidFill>
                  <a:sysClr val="windowText" lastClr="000000"/>
                </a:solidFill>
              </a:rPr>
              <a:t> Règim Autònoms. Variació.</a:t>
            </a:r>
            <a:endParaRPr lang="es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GRETA1!$A$32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GRETA1!$C$31:$G$31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GRETA1!$C$32:$G$32</c:f>
              <c:numCache>
                <c:formatCode>0.0%</c:formatCode>
                <c:ptCount val="5"/>
                <c:pt idx="0">
                  <c:v>-9.0816326530612241E-3</c:v>
                </c:pt>
                <c:pt idx="1">
                  <c:v>-8.2312995164111533E-4</c:v>
                </c:pt>
                <c:pt idx="2">
                  <c:v>-2.6485684497553934E-2</c:v>
                </c:pt>
                <c:pt idx="3">
                  <c:v>-3.8152968443572827E-2</c:v>
                </c:pt>
                <c:pt idx="4">
                  <c:v>-0.1266300926342297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14-41BB-8704-B5A64E18BA01}"/>
            </c:ext>
          </c:extLst>
        </c:ser>
        <c:ser>
          <c:idx val="1"/>
          <c:order val="1"/>
          <c:tx>
            <c:strRef>
              <c:f>GRETA1!$A$33</c:f>
              <c:strCache>
                <c:ptCount val="1"/>
                <c:pt idx="0">
                  <c:v>Àrea Metropolitana de Barcelona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1118830088954951E-2"/>
                  <c:y val="6.8114063703812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7F-4C0D-8882-96A9B57512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GRETA1!$C$31:$G$31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GRETA1!$C$33:$G$33</c:f>
              <c:numCache>
                <c:formatCode>0.0%</c:formatCode>
                <c:ptCount val="5"/>
                <c:pt idx="0">
                  <c:v>-1.955699162450576E-3</c:v>
                </c:pt>
                <c:pt idx="1">
                  <c:v>-6.012618029385612E-3</c:v>
                </c:pt>
                <c:pt idx="2">
                  <c:v>7.6404687298793836E-3</c:v>
                </c:pt>
                <c:pt idx="3">
                  <c:v>5.3895710341421807E-2</c:v>
                </c:pt>
                <c:pt idx="4">
                  <c:v>1.7722901908420113E-2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14-41BB-8704-B5A64E18BA01}"/>
            </c:ext>
          </c:extLst>
        </c:ser>
        <c:ser>
          <c:idx val="2"/>
          <c:order val="2"/>
          <c:tx>
            <c:strRef>
              <c:f>GRETA1!$A$34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5594150444775092E-3"/>
                  <c:y val="1.3623080906367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7F-4C0D-8882-96A9B57512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GRETA1!$C$31:$G$31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GRETA1!$C$34:$G$34</c:f>
              <c:numCache>
                <c:formatCode>0.0%</c:formatCode>
                <c:ptCount val="5"/>
                <c:pt idx="0">
                  <c:v>-2.7644700467499383E-3</c:v>
                </c:pt>
                <c:pt idx="1">
                  <c:v>6.4565134827193312E-3</c:v>
                </c:pt>
                <c:pt idx="2">
                  <c:v>3.7781888070177551E-2</c:v>
                </c:pt>
                <c:pt idx="3">
                  <c:v>-7.3508806372753366E-2</c:v>
                </c:pt>
                <c:pt idx="4">
                  <c:v>-7.3508806372753366E-2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14-41BB-8704-B5A64E18BA01}"/>
            </c:ext>
          </c:extLst>
        </c:ser>
        <c:ser>
          <c:idx val="3"/>
          <c:order val="3"/>
          <c:tx>
            <c:strRef>
              <c:f>GRETA1!$A$35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6678245133432527E-2"/>
                  <c:y val="6.8114063703812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7F-4C0D-8882-96A9B57512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GRETA1!$C$31:$G$31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GRETA1!$C$35:$G$35</c:f>
              <c:numCache>
                <c:formatCode>0.0%</c:formatCode>
                <c:ptCount val="5"/>
                <c:pt idx="0">
                  <c:v>-2.4818135222868655E-3</c:v>
                </c:pt>
                <c:pt idx="1">
                  <c:v>6.1858849352840334E-3</c:v>
                </c:pt>
                <c:pt idx="2">
                  <c:v>2.2064121203410413E-2</c:v>
                </c:pt>
                <c:pt idx="3">
                  <c:v>7.4926435862970901E-3</c:v>
                </c:pt>
                <c:pt idx="4">
                  <c:v>-6.9032249401638823E-2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14-41BB-8704-B5A64E18B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7708608"/>
        <c:axId val="487707952"/>
      </c:barChart>
      <c:catAx>
        <c:axId val="48770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07952"/>
        <c:crosses val="autoZero"/>
        <c:auto val="1"/>
        <c:lblAlgn val="ctr"/>
        <c:lblOffset val="100"/>
        <c:noMultiLvlLbl val="0"/>
      </c:catAx>
      <c:valAx>
        <c:axId val="48770795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08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GRETA2!$C$31</c:f>
              <c:strCache>
                <c:ptCount val="1"/>
                <c:pt idx="0">
                  <c:v>Variació interanual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GRETA2!$A$32:$A$40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GRETA2!$C$32:$C$40</c:f>
              <c:numCache>
                <c:formatCode>0.0%</c:formatCode>
                <c:ptCount val="8"/>
                <c:pt idx="0">
                  <c:v>5.2533807402672635E-3</c:v>
                </c:pt>
                <c:pt idx="1">
                  <c:v>5.3451496244485948E-3</c:v>
                </c:pt>
                <c:pt idx="2">
                  <c:v>-2.2531870738215238E-3</c:v>
                </c:pt>
                <c:pt idx="3">
                  <c:v>0</c:v>
                </c:pt>
                <c:pt idx="4">
                  <c:v>-1.1984707117529367E-2</c:v>
                </c:pt>
                <c:pt idx="5">
                  <c:v>-2.5683695565001202E-2</c:v>
                </c:pt>
                <c:pt idx="6">
                  <c:v>8.3341907603662925E-3</c:v>
                </c:pt>
                <c:pt idx="7">
                  <c:v>-9.0816326530612241E-3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3D-474E-B112-CBD79A1A0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511089296"/>
        <c:axId val="511088968"/>
      </c:barChart>
      <c:catAx>
        <c:axId val="51108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11088968"/>
        <c:crosses val="autoZero"/>
        <c:auto val="1"/>
        <c:lblAlgn val="ctr"/>
        <c:lblOffset val="100"/>
        <c:noMultiLvlLbl val="0"/>
      </c:catAx>
      <c:valAx>
        <c:axId val="51108896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11089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2</xdr:col>
      <xdr:colOff>554684</xdr:colOff>
      <xdr:row>3</xdr:row>
      <xdr:rowOff>161925</xdr:rowOff>
    </xdr:to>
    <xdr:pic>
      <xdr:nvPicPr>
        <xdr:cNvPr id="2" name="Imagen 1" descr="Texto&#10;&#10;Descripción generada automáticamente con confianza baja">
          <a:extLst>
            <a:ext uri="{FF2B5EF4-FFF2-40B4-BE49-F238E27FC236}">
              <a16:creationId xmlns:a16="http://schemas.microsoft.com/office/drawing/2014/main" id="{CF133859-8630-4E8D-971F-D2FF6D7C8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8575"/>
          <a:ext cx="1811984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60</xdr:row>
      <xdr:rowOff>19050</xdr:rowOff>
    </xdr:from>
    <xdr:to>
      <xdr:col>9</xdr:col>
      <xdr:colOff>592226</xdr:colOff>
      <xdr:row>63</xdr:row>
      <xdr:rowOff>148651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E5D49DF-F352-4F0D-B06A-F1EC5FFD6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7820025"/>
          <a:ext cx="6145301" cy="701101"/>
        </a:xfrm>
        <a:prstGeom prst="rect">
          <a:avLst/>
        </a:prstGeom>
      </xdr:spPr>
    </xdr:pic>
    <xdr:clientData/>
  </xdr:twoCellAnchor>
  <xdr:twoCellAnchor editAs="oneCell">
    <xdr:from>
      <xdr:col>8</xdr:col>
      <xdr:colOff>123826</xdr:colOff>
      <xdr:row>0</xdr:row>
      <xdr:rowOff>142875</xdr:rowOff>
    </xdr:from>
    <xdr:to>
      <xdr:col>10</xdr:col>
      <xdr:colOff>542926</xdr:colOff>
      <xdr:row>3</xdr:row>
      <xdr:rowOff>117475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E5F2F27-8C37-4510-850E-22228225C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6351" y="142875"/>
          <a:ext cx="1638300" cy="5461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4C46F9EF-17F9-4F8E-936B-D5EE61BA85DA}"/>
            </a:ext>
          </a:extLst>
        </xdr:cNvPr>
        <xdr:cNvSpPr txBox="1"/>
      </xdr:nvSpPr>
      <xdr:spPr>
        <a:xfrm>
          <a:off x="0" y="5200650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primer trimestre de cada any.</a:t>
          </a:r>
        </a:p>
      </xdr:txBody>
    </xdr:sp>
    <xdr:clientData/>
  </xdr:twoCellAnchor>
  <xdr:twoCellAnchor>
    <xdr:from>
      <xdr:col>0</xdr:col>
      <xdr:colOff>85724</xdr:colOff>
      <xdr:row>7</xdr:row>
      <xdr:rowOff>4762</xdr:rowOff>
    </xdr:from>
    <xdr:to>
      <xdr:col>7</xdr:col>
      <xdr:colOff>428624</xdr:colOff>
      <xdr:row>26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C6BD544-4C58-4963-ACC2-78979779A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8</xdr:col>
      <xdr:colOff>293384</xdr:colOff>
      <xdr:row>22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D144B7CE-F995-4108-A53A-3A96A718F222}"/>
            </a:ext>
          </a:extLst>
        </xdr:cNvPr>
        <xdr:cNvSpPr txBox="1"/>
      </xdr:nvSpPr>
      <xdr:spPr>
        <a:xfrm>
          <a:off x="0" y="5010150"/>
          <a:ext cx="7694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primer trimestre de cada any.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31</xdr:row>
      <xdr:rowOff>19050</xdr:rowOff>
    </xdr:from>
    <xdr:to>
      <xdr:col>10</xdr:col>
      <xdr:colOff>321959</xdr:colOff>
      <xdr:row>32</xdr:row>
      <xdr:rowOff>61755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41AACEE6-E7F9-4049-9961-7CCFC764F069}"/>
            </a:ext>
          </a:extLst>
        </xdr:cNvPr>
        <xdr:cNvSpPr txBox="1"/>
      </xdr:nvSpPr>
      <xdr:spPr>
        <a:xfrm>
          <a:off x="28575" y="6362700"/>
          <a:ext cx="1118045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primer quart de cada any.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10</xdr:col>
      <xdr:colOff>293384</xdr:colOff>
      <xdr:row>41</xdr:row>
      <xdr:rowOff>61755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B9E4C498-EC94-422E-9CD9-6F56319FB3CB}"/>
            </a:ext>
          </a:extLst>
        </xdr:cNvPr>
        <xdr:cNvSpPr txBox="1"/>
      </xdr:nvSpPr>
      <xdr:spPr>
        <a:xfrm>
          <a:off x="0" y="7820025"/>
          <a:ext cx="861823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primer</a:t>
          </a:r>
          <a:r>
            <a:rPr lang="ca-ES" sz="900" baseline="0">
              <a:solidFill>
                <a:schemeClr val="tx1">
                  <a:lumMod val="65000"/>
                  <a:lumOff val="35000"/>
                </a:schemeClr>
              </a:solidFill>
            </a:rPr>
            <a:t> </a:t>
          </a:r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trimestre de cada any.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14</xdr:col>
      <xdr:colOff>293384</xdr:colOff>
      <xdr:row>41</xdr:row>
      <xdr:rowOff>61755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0F873F77-EFCB-4F9C-B6FA-4017BB50561B}"/>
            </a:ext>
          </a:extLst>
        </xdr:cNvPr>
        <xdr:cNvSpPr txBox="1"/>
      </xdr:nvSpPr>
      <xdr:spPr>
        <a:xfrm>
          <a:off x="0" y="7953375"/>
          <a:ext cx="1166623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primer trimestre de cada any.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9</xdr:col>
      <xdr:colOff>714374</xdr:colOff>
      <xdr:row>41</xdr:row>
      <xdr:rowOff>61755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E7B70A7F-B929-449D-9900-8FEF0B14F048}"/>
            </a:ext>
          </a:extLst>
        </xdr:cNvPr>
        <xdr:cNvSpPr txBox="1"/>
      </xdr:nvSpPr>
      <xdr:spPr>
        <a:xfrm>
          <a:off x="0" y="7905750"/>
          <a:ext cx="860107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</a:t>
          </a:r>
          <a:r>
            <a:rPr lang="ca-ES" sz="900" baseline="0">
              <a:solidFill>
                <a:schemeClr val="tx1">
                  <a:lumMod val="65000"/>
                  <a:lumOff val="35000"/>
                </a:schemeClr>
              </a:solidFill>
            </a:rPr>
            <a:t> l'INSS</a:t>
          </a:r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. Les dades corresponen al primer trimestre de cada any.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734C4DED-E64C-4E52-BF86-84530251B147}"/>
            </a:ext>
          </a:extLst>
        </xdr:cNvPr>
        <xdr:cNvSpPr txBox="1"/>
      </xdr:nvSpPr>
      <xdr:spPr>
        <a:xfrm>
          <a:off x="0" y="5200650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primer trimestre de cada any.</a:t>
          </a:r>
        </a:p>
      </xdr:txBody>
    </xdr:sp>
    <xdr:clientData/>
  </xdr:twoCellAnchor>
  <xdr:twoCellAnchor>
    <xdr:from>
      <xdr:col>0</xdr:col>
      <xdr:colOff>80961</xdr:colOff>
      <xdr:row>6</xdr:row>
      <xdr:rowOff>166686</xdr:rowOff>
    </xdr:from>
    <xdr:to>
      <xdr:col>7</xdr:col>
      <xdr:colOff>295275</xdr:colOff>
      <xdr:row>26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5BB3136-606C-4FD0-AFCB-D6F6C358BC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362138BD-86E8-412B-938E-02E5FCCF3589}"/>
            </a:ext>
          </a:extLst>
        </xdr:cNvPr>
        <xdr:cNvSpPr txBox="1"/>
      </xdr:nvSpPr>
      <xdr:spPr>
        <a:xfrm>
          <a:off x="0" y="5200650"/>
          <a:ext cx="804673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primer trimestre de cada any.</a:t>
          </a:r>
        </a:p>
      </xdr:txBody>
    </xdr:sp>
    <xdr:clientData/>
  </xdr:twoCellAnchor>
  <xdr:twoCellAnchor>
    <xdr:from>
      <xdr:col>0</xdr:col>
      <xdr:colOff>85724</xdr:colOff>
      <xdr:row>8</xdr:row>
      <xdr:rowOff>33336</xdr:rowOff>
    </xdr:from>
    <xdr:to>
      <xdr:col>7</xdr:col>
      <xdr:colOff>57149</xdr:colOff>
      <xdr:row>24</xdr:row>
      <xdr:rowOff>76199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65AD927-F2AD-43BE-A573-4C0DA009B1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10</xdr:col>
      <xdr:colOff>293384</xdr:colOff>
      <xdr:row>22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6FCD76F4-4EFA-41AA-BDDB-F0C3888B297C}"/>
            </a:ext>
          </a:extLst>
        </xdr:cNvPr>
        <xdr:cNvSpPr txBox="1"/>
      </xdr:nvSpPr>
      <xdr:spPr>
        <a:xfrm>
          <a:off x="0" y="4752975"/>
          <a:ext cx="999935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primer trimestre de cada any.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10</xdr:col>
      <xdr:colOff>293384</xdr:colOff>
      <xdr:row>31</xdr:row>
      <xdr:rowOff>42705</xdr:rowOff>
    </xdr:to>
    <xdr:sp macro="" textlink="">
      <xdr:nvSpPr>
        <xdr:cNvPr id="5" name="CuadroTexto 15">
          <a:extLst>
            <a:ext uri="{FF2B5EF4-FFF2-40B4-BE49-F238E27FC236}">
              <a16:creationId xmlns:a16="http://schemas.microsoft.com/office/drawing/2014/main" id="{D97CAF8B-EFF1-4B36-9D3C-561513145CBD}"/>
            </a:ext>
          </a:extLst>
        </xdr:cNvPr>
        <xdr:cNvSpPr txBox="1"/>
      </xdr:nvSpPr>
      <xdr:spPr>
        <a:xfrm>
          <a:off x="0" y="6534150"/>
          <a:ext cx="1118045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primer trimestre de cada any.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293384</xdr:colOff>
      <xdr:row>29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718C734B-E580-47C0-B7B2-1552278BDF04}"/>
            </a:ext>
          </a:extLst>
        </xdr:cNvPr>
        <xdr:cNvSpPr txBox="1"/>
      </xdr:nvSpPr>
      <xdr:spPr>
        <a:xfrm>
          <a:off x="0" y="5476875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primer trimestre de cada any.</a:t>
          </a:r>
        </a:p>
      </xdr:txBody>
    </xdr:sp>
    <xdr:clientData/>
  </xdr:twoCellAnchor>
  <xdr:twoCellAnchor>
    <xdr:from>
      <xdr:col>0</xdr:col>
      <xdr:colOff>47624</xdr:colOff>
      <xdr:row>8</xdr:row>
      <xdr:rowOff>33335</xdr:rowOff>
    </xdr:from>
    <xdr:to>
      <xdr:col>7</xdr:col>
      <xdr:colOff>314324</xdr:colOff>
      <xdr:row>27</xdr:row>
      <xdr:rowOff>47624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84120A7-F605-4B35-BBFB-725A6549A4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19049</xdr:colOff>
      <xdr:row>40</xdr:row>
      <xdr:rowOff>33335</xdr:rowOff>
    </xdr:from>
    <xdr:to>
      <xdr:col>7</xdr:col>
      <xdr:colOff>304800</xdr:colOff>
      <xdr:row>60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707DDFF-6092-4725-B54E-E1640A5D6E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10</xdr:col>
      <xdr:colOff>293384</xdr:colOff>
      <xdr:row>41</xdr:row>
      <xdr:rowOff>0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4103DFB8-9568-47DB-A680-FCACE4343332}"/>
            </a:ext>
          </a:extLst>
        </xdr:cNvPr>
        <xdr:cNvSpPr txBox="1"/>
      </xdr:nvSpPr>
      <xdr:spPr>
        <a:xfrm>
          <a:off x="0" y="7820025"/>
          <a:ext cx="8618234" cy="14287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primer trimestre de cada any.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7</xdr:row>
      <xdr:rowOff>57151</xdr:rowOff>
    </xdr:from>
    <xdr:to>
      <xdr:col>7</xdr:col>
      <xdr:colOff>666750</xdr:colOff>
      <xdr:row>23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C92831-4596-2983-8478-7901A753B7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55</xdr:row>
      <xdr:rowOff>19050</xdr:rowOff>
    </xdr:from>
    <xdr:to>
      <xdr:col>12</xdr:col>
      <xdr:colOff>245536</xdr:colOff>
      <xdr:row>80</xdr:row>
      <xdr:rowOff>30694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99223D2-7F22-400B-8BA8-490D0BA6BB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85725</xdr:rowOff>
    </xdr:from>
    <xdr:to>
      <xdr:col>6</xdr:col>
      <xdr:colOff>169769</xdr:colOff>
      <xdr:row>43</xdr:row>
      <xdr:rowOff>33339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6E5760C-1CAD-463E-93F4-791D94DF02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31752</xdr:colOff>
      <xdr:row>19</xdr:row>
      <xdr:rowOff>127532</xdr:rowOff>
    </xdr:from>
    <xdr:to>
      <xdr:col>3</xdr:col>
      <xdr:colOff>494393</xdr:colOff>
      <xdr:row>32</xdr:row>
      <xdr:rowOff>160868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6C07306-E01D-475D-BF53-6DDF3A0D0C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3" name="CuadroTexto 15">
          <a:extLst>
            <a:ext uri="{FF2B5EF4-FFF2-40B4-BE49-F238E27FC236}">
              <a16:creationId xmlns:a16="http://schemas.microsoft.com/office/drawing/2014/main" id="{C05FBCC5-6FE5-4768-9ED7-E982679890FE}"/>
            </a:ext>
          </a:extLst>
        </xdr:cNvPr>
        <xdr:cNvSpPr txBox="1"/>
      </xdr:nvSpPr>
      <xdr:spPr>
        <a:xfrm>
          <a:off x="0" y="5191125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</a:t>
          </a:r>
          <a:r>
            <a:rPr lang="ca-ES" sz="900" baseline="0">
              <a:solidFill>
                <a:schemeClr val="tx1">
                  <a:lumMod val="65000"/>
                  <a:lumOff val="35000"/>
                </a:schemeClr>
              </a:solidFill>
            </a:rPr>
            <a:t> primer</a:t>
          </a:r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 trimestre de cada any.</a:t>
          </a:r>
        </a:p>
      </xdr:txBody>
    </xdr:sp>
    <xdr:clientData/>
  </xdr:twoCellAnchor>
  <xdr:twoCellAnchor>
    <xdr:from>
      <xdr:col>0</xdr:col>
      <xdr:colOff>47624</xdr:colOff>
      <xdr:row>7</xdr:row>
      <xdr:rowOff>33335</xdr:rowOff>
    </xdr:from>
    <xdr:to>
      <xdr:col>7</xdr:col>
      <xdr:colOff>314324</xdr:colOff>
      <xdr:row>26</xdr:row>
      <xdr:rowOff>47624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EB1F6C9-6399-4C56-8D47-58B7498400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DAB486A5-1691-4904-A892-B8B8A4842447}"/>
            </a:ext>
          </a:extLst>
        </xdr:cNvPr>
        <xdr:cNvSpPr txBox="1"/>
      </xdr:nvSpPr>
      <xdr:spPr>
        <a:xfrm>
          <a:off x="0" y="5200650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primer trimestre de cada any.</a:t>
          </a:r>
        </a:p>
      </xdr:txBody>
    </xdr:sp>
    <xdr:clientData/>
  </xdr:twoCellAnchor>
  <xdr:twoCellAnchor>
    <xdr:from>
      <xdr:col>0</xdr:col>
      <xdr:colOff>128587</xdr:colOff>
      <xdr:row>7</xdr:row>
      <xdr:rowOff>119062</xdr:rowOff>
    </xdr:from>
    <xdr:to>
      <xdr:col>7</xdr:col>
      <xdr:colOff>333375</xdr:colOff>
      <xdr:row>24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8DF99E2-4014-4596-AE9D-9A84E79FDD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9</xdr:col>
      <xdr:colOff>293384</xdr:colOff>
      <xdr:row>20</xdr:row>
      <xdr:rowOff>233205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4618C638-B1EF-4FF1-9F09-71A2182AD538}"/>
            </a:ext>
          </a:extLst>
        </xdr:cNvPr>
        <xdr:cNvSpPr txBox="1"/>
      </xdr:nvSpPr>
      <xdr:spPr>
        <a:xfrm>
          <a:off x="806824" y="6096000"/>
          <a:ext cx="944858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primer trimestre de cada any.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10</xdr:col>
      <xdr:colOff>293384</xdr:colOff>
      <xdr:row>31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AD37C5F2-316C-41DD-9177-C2D4E2802B44}"/>
            </a:ext>
          </a:extLst>
        </xdr:cNvPr>
        <xdr:cNvSpPr txBox="1"/>
      </xdr:nvSpPr>
      <xdr:spPr>
        <a:xfrm>
          <a:off x="0" y="6534150"/>
          <a:ext cx="1118045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primer</a:t>
          </a:r>
          <a:r>
            <a:rPr lang="ca-ES" sz="900" baseline="0">
              <a:solidFill>
                <a:schemeClr val="tx1">
                  <a:lumMod val="65000"/>
                  <a:lumOff val="35000"/>
                </a:schemeClr>
              </a:solidFill>
            </a:rPr>
            <a:t> trimestre</a:t>
          </a:r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 de cada any.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10</xdr:col>
      <xdr:colOff>293384</xdr:colOff>
      <xdr:row>41</xdr:row>
      <xdr:rowOff>90330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5B7A2869-3975-4963-93A7-6EF3666DDC84}"/>
            </a:ext>
          </a:extLst>
        </xdr:cNvPr>
        <xdr:cNvSpPr txBox="1"/>
      </xdr:nvSpPr>
      <xdr:spPr>
        <a:xfrm>
          <a:off x="0" y="7724775"/>
          <a:ext cx="861823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primer trimestre de cada any.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3" name="CuadroTexto 15">
          <a:extLst>
            <a:ext uri="{FF2B5EF4-FFF2-40B4-BE49-F238E27FC236}">
              <a16:creationId xmlns:a16="http://schemas.microsoft.com/office/drawing/2014/main" id="{EBEEFF9B-7084-474E-A9FF-BADE36B67731}"/>
            </a:ext>
          </a:extLst>
        </xdr:cNvPr>
        <xdr:cNvSpPr txBox="1"/>
      </xdr:nvSpPr>
      <xdr:spPr>
        <a:xfrm>
          <a:off x="0" y="5200650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primer trimestre de cada any.</a:t>
          </a:r>
        </a:p>
      </xdr:txBody>
    </xdr:sp>
    <xdr:clientData/>
  </xdr:twoCellAnchor>
  <xdr:twoCellAnchor>
    <xdr:from>
      <xdr:col>0</xdr:col>
      <xdr:colOff>85724</xdr:colOff>
      <xdr:row>7</xdr:row>
      <xdr:rowOff>4762</xdr:rowOff>
    </xdr:from>
    <xdr:to>
      <xdr:col>7</xdr:col>
      <xdr:colOff>428624</xdr:colOff>
      <xdr:row>26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B4282A8-AFC6-401D-AA19-6CED7EF0EA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A8B9A09B-B2B5-46AF-9816-7D1B14EBB9CF}"/>
            </a:ext>
          </a:extLst>
        </xdr:cNvPr>
        <xdr:cNvSpPr txBox="1"/>
      </xdr:nvSpPr>
      <xdr:spPr>
        <a:xfrm>
          <a:off x="0" y="5200650"/>
          <a:ext cx="7694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primer trimestre de cada any.</a:t>
          </a:r>
        </a:p>
      </xdr:txBody>
    </xdr:sp>
    <xdr:clientData/>
  </xdr:twoCellAnchor>
  <xdr:twoCellAnchor>
    <xdr:from>
      <xdr:col>0</xdr:col>
      <xdr:colOff>100011</xdr:colOff>
      <xdr:row>7</xdr:row>
      <xdr:rowOff>42861</xdr:rowOff>
    </xdr:from>
    <xdr:to>
      <xdr:col>8</xdr:col>
      <xdr:colOff>47624</xdr:colOff>
      <xdr:row>26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53EAD70-BD06-483A-87DB-6BF7740BB1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Mercat%20de%20treball\Notes%20informatives\Nota%20estructura%20productiva\Nota%20estructura%20productiva%202022\3T%202022\EP_BLl_2T2022%20-%20TREB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Mercat%20de%20treball\Notes%20informatives\Nota%20estructura%20productiva\Nota%20estructura%20productiva%202022\2T%202022\EP_BLl_1T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Mercat%20de%20treball\Notes%20informatives\Nota%20estructura%20productiva\Nota%20estructura%20productiva%202022\2T%202022\EP_BLl_2T2022%20-%20TREBALL%20-%20c&#242;pi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ercat%20de%20treball/Notes%20informatives/Nota%20estructura%20productiva/Nota%20estructura%20productiva%202021/4T%202021/dadesdetreball/empreses_RGSS_RETA_4T_08-19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ex"/>
      <sheetName val="Grafic general"/>
      <sheetName val="TG"/>
      <sheetName val="GE1"/>
      <sheetName val="GE2"/>
      <sheetName val="TE1"/>
      <sheetName val="TE2"/>
      <sheetName val="DIN_Empreses"/>
      <sheetName val="TE3"/>
      <sheetName val="GRGSS1"/>
      <sheetName val="GRGSS2"/>
      <sheetName val="GRGSS3"/>
      <sheetName val="TRGSS1"/>
      <sheetName val="TRGSS2"/>
      <sheetName val="TRGSS4"/>
      <sheetName val="TRGSS5"/>
      <sheetName val="DIN_RGSS"/>
      <sheetName val="TRGSS3"/>
      <sheetName val="GRETA1"/>
      <sheetName val="GRETA2"/>
      <sheetName val="TRETA1"/>
      <sheetName val="TRETA2"/>
      <sheetName val="DIN_RETA"/>
      <sheetName val="TRETA3"/>
      <sheetName val="T7S1"/>
      <sheetName val="G7S1"/>
      <sheetName val="T7S2"/>
      <sheetName val="G7S2"/>
      <sheetName val="T7S3"/>
      <sheetName val="TTC1"/>
      <sheetName val="TTC2"/>
      <sheetName val="Instamaps dones"/>
      <sheetName val="SaldoRGSS"/>
    </sheetNames>
    <sheetDataSet>
      <sheetData sheetId="0">
        <row r="27">
          <cell r="B27" t="str">
            <v>Activitats econòmiques més rellevants. Baix Llobregat.</v>
          </cell>
        </row>
        <row r="36">
          <cell r="A36" t="str">
            <v>TRETA1</v>
          </cell>
        </row>
      </sheetData>
      <sheetData sheetId="1"/>
      <sheetData sheetId="2">
        <row r="7">
          <cell r="A7" t="str">
            <v>Posicionament comarcal en el context de l'àmbit territorial metropolità i Catalunya. Estructura productiva.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A3" t="str">
            <v>LLOCS DE TREBALL. RÈGIM ESPECIAL TREBALLADORS AUTÒNOMS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>
        <row r="39">
          <cell r="M39" t="str">
            <v>Agricultura</v>
          </cell>
        </row>
      </sheetData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ex"/>
      <sheetName val="GG"/>
      <sheetName val="TG"/>
      <sheetName val="GE1"/>
      <sheetName val="GE2"/>
      <sheetName val="TE1"/>
      <sheetName val="TE2"/>
      <sheetName val="DIN_Empreses"/>
      <sheetName val="TE3"/>
      <sheetName val="GRGSS1"/>
      <sheetName val="GRGSS2"/>
      <sheetName val="GRGSS3"/>
      <sheetName val="TRGSS1"/>
      <sheetName val="TRGSS2"/>
      <sheetName val="DIN_RGSS"/>
      <sheetName val="TRGSS3"/>
      <sheetName val="TRGSS4"/>
      <sheetName val="TRGSS5"/>
      <sheetName val="GRETA1"/>
      <sheetName val="GRETA2"/>
      <sheetName val="TRETA1"/>
      <sheetName val="TRETA2"/>
      <sheetName val="DIN_RETA"/>
      <sheetName val="TRETA3"/>
    </sheetNames>
    <sheetDataSet>
      <sheetData sheetId="0"/>
      <sheetData sheetId="1">
        <row r="3">
          <cell r="A3" t="str">
            <v>EMPRESES, LLOCS DE TREBALL, RGSS I RETA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ex"/>
      <sheetName val="Grafic general"/>
      <sheetName val="GE1"/>
      <sheetName val="GE2"/>
      <sheetName val="TE1"/>
      <sheetName val="TE2"/>
      <sheetName val="DIN_Empreses"/>
      <sheetName val="TE3"/>
      <sheetName val="GRGSS1"/>
      <sheetName val="GRGSS2"/>
      <sheetName val="GRGSS3"/>
      <sheetName val="TRGSS1"/>
      <sheetName val="TRGSS2"/>
      <sheetName val="TRGSS4"/>
      <sheetName val="DIN_RGSS"/>
      <sheetName val="TRGSS3"/>
      <sheetName val="GRETA1"/>
      <sheetName val="GRETA2"/>
      <sheetName val="TRETA1"/>
      <sheetName val="TRETA2"/>
      <sheetName val="DIN_RETA"/>
      <sheetName val="TRETA3"/>
    </sheetNames>
    <sheetDataSet>
      <sheetData sheetId="0" refreshError="1">
        <row r="7">
          <cell r="A7" t="str">
            <v>2n trimestre 2022</v>
          </cell>
        </row>
        <row r="18">
          <cell r="A18" t="str">
            <v>TE3</v>
          </cell>
          <cell r="B18" t="str">
            <v>Dades municipals.</v>
          </cell>
        </row>
        <row r="28">
          <cell r="B28" t="str">
            <v>Dinamisme llocs de treball.</v>
          </cell>
        </row>
        <row r="37">
          <cell r="A37" t="str">
            <v>TRETA2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3">
          <cell r="A3" t="str">
            <v>LLOCS DE TREBALL. RÈGIM ESPECIAL TREBALLADORS AUTÒNOMS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Instamaps"/>
      <sheetName val="Empreses"/>
      <sheetName val="Assalariats"/>
      <sheetName val="Autònoms"/>
      <sheetName val="BL_muni_4T21"/>
      <sheetName val="Var_3T2015-2021"/>
    </sheetNames>
    <sheetDataSet>
      <sheetData sheetId="0"/>
      <sheetData sheetId="1">
        <row r="4">
          <cell r="A4" t="str">
            <v>08001</v>
          </cell>
          <cell r="B4" t="str">
            <v>Abrera</v>
          </cell>
        </row>
        <row r="5">
          <cell r="A5" t="str">
            <v>08020</v>
          </cell>
          <cell r="B5" t="str">
            <v>Begues</v>
          </cell>
        </row>
        <row r="6">
          <cell r="A6" t="str">
            <v>08056</v>
          </cell>
          <cell r="B6" t="str">
            <v>Castelldefels</v>
          </cell>
        </row>
        <row r="7">
          <cell r="A7" t="str">
            <v>08066</v>
          </cell>
          <cell r="B7" t="str">
            <v>Castellví de Rosanes</v>
          </cell>
        </row>
        <row r="8">
          <cell r="A8" t="str">
            <v>08068</v>
          </cell>
          <cell r="B8" t="str">
            <v>Cervelló</v>
          </cell>
        </row>
        <row r="9">
          <cell r="A9" t="str">
            <v>08069</v>
          </cell>
          <cell r="B9" t="str">
            <v>Collbató</v>
          </cell>
        </row>
        <row r="10">
          <cell r="A10" t="str">
            <v>08072</v>
          </cell>
          <cell r="B10" t="str">
            <v>Corbera de Llobregat</v>
          </cell>
        </row>
        <row r="11">
          <cell r="A11" t="str">
            <v>08073</v>
          </cell>
          <cell r="B11" t="str">
            <v>Cornellà de Llobregat</v>
          </cell>
        </row>
        <row r="12">
          <cell r="A12" t="str">
            <v>08158</v>
          </cell>
          <cell r="B12" t="str">
            <v>El Papiol</v>
          </cell>
        </row>
        <row r="13">
          <cell r="A13" t="str">
            <v>08169</v>
          </cell>
          <cell r="B13" t="str">
            <v>El Prat de Llobregat</v>
          </cell>
        </row>
        <row r="14">
          <cell r="A14" t="str">
            <v>08076</v>
          </cell>
          <cell r="B14" t="str">
            <v>Esparreguera</v>
          </cell>
        </row>
        <row r="15">
          <cell r="A15" t="str">
            <v>08077</v>
          </cell>
          <cell r="B15" t="str">
            <v>Esplugues de Llobregat</v>
          </cell>
        </row>
        <row r="16">
          <cell r="A16" t="str">
            <v>08089</v>
          </cell>
          <cell r="B16" t="str">
            <v>Gavà</v>
          </cell>
        </row>
        <row r="17">
          <cell r="A17" t="str">
            <v>08905</v>
          </cell>
          <cell r="B17" t="str">
            <v>La Palma de Cervelló</v>
          </cell>
        </row>
        <row r="18">
          <cell r="A18" t="str">
            <v>08114</v>
          </cell>
          <cell r="B18" t="str">
            <v>Martorell</v>
          </cell>
        </row>
        <row r="19">
          <cell r="A19" t="str">
            <v>08123</v>
          </cell>
          <cell r="B19" t="str">
            <v>Molins de Rei</v>
          </cell>
        </row>
        <row r="20">
          <cell r="A20" t="str">
            <v>08147</v>
          </cell>
          <cell r="B20" t="str">
            <v>Olesa de Montserrat</v>
          </cell>
        </row>
        <row r="21">
          <cell r="A21" t="str">
            <v>08157</v>
          </cell>
          <cell r="B21" t="str">
            <v>Pallejà</v>
          </cell>
        </row>
        <row r="22">
          <cell r="A22" t="str">
            <v>08196</v>
          </cell>
          <cell r="B22" t="str">
            <v>Sant Andreu de la Barca</v>
          </cell>
        </row>
        <row r="23">
          <cell r="A23" t="str">
            <v>08200</v>
          </cell>
          <cell r="B23" t="str">
            <v>Sant Boi de Llobregat</v>
          </cell>
        </row>
        <row r="24">
          <cell r="A24" t="str">
            <v>08204</v>
          </cell>
          <cell r="B24" t="str">
            <v>Sant Climent de Llobregat</v>
          </cell>
        </row>
        <row r="25">
          <cell r="A25" t="str">
            <v>08208</v>
          </cell>
          <cell r="B25" t="str">
            <v>Sant Esteve Sesrovires</v>
          </cell>
        </row>
        <row r="26">
          <cell r="A26" t="str">
            <v>08211</v>
          </cell>
          <cell r="B26" t="str">
            <v>Sant Feliu de Llobregat</v>
          </cell>
        </row>
        <row r="27">
          <cell r="A27" t="str">
            <v>08217</v>
          </cell>
          <cell r="B27" t="str">
            <v>Sant Joan Despí</v>
          </cell>
        </row>
        <row r="28">
          <cell r="A28" t="str">
            <v>08221</v>
          </cell>
          <cell r="B28" t="str">
            <v>Sant Just Desvern</v>
          </cell>
        </row>
        <row r="29">
          <cell r="A29" t="str">
            <v>08263</v>
          </cell>
          <cell r="B29" t="str">
            <v>Sant Vicenç dels Horts</v>
          </cell>
        </row>
        <row r="30">
          <cell r="A30" t="str">
            <v>08244</v>
          </cell>
          <cell r="B30" t="str">
            <v>Santa Coloma de Cervelló</v>
          </cell>
        </row>
        <row r="31">
          <cell r="A31" t="str">
            <v>08289</v>
          </cell>
          <cell r="B31" t="str">
            <v>Torrelles de Llobregat</v>
          </cell>
        </row>
        <row r="32">
          <cell r="A32" t="str">
            <v>08295</v>
          </cell>
          <cell r="B32" t="str">
            <v>Vallirana</v>
          </cell>
        </row>
        <row r="33">
          <cell r="A33" t="str">
            <v>08301</v>
          </cell>
          <cell r="B33" t="str">
            <v>Viladecans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56"/>
  <sheetViews>
    <sheetView tabSelected="1" workbookViewId="0"/>
  </sheetViews>
  <sheetFormatPr baseColWidth="10" defaultColWidth="9.140625" defaultRowHeight="15" x14ac:dyDescent="0.25"/>
  <cols>
    <col min="1" max="1" width="10.42578125" style="1" customWidth="1"/>
    <col min="2" max="16384" width="9.140625" style="1"/>
  </cols>
  <sheetData>
    <row r="6" spans="1:11" ht="31.5" x14ac:dyDescent="0.5">
      <c r="A6" s="3" t="s">
        <v>0</v>
      </c>
    </row>
    <row r="7" spans="1:11" ht="27" thickBot="1" x14ac:dyDescent="0.45">
      <c r="A7" s="4" t="s">
        <v>340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15.75" thickTop="1" x14ac:dyDescent="0.25"/>
    <row r="9" spans="1:11" ht="15.75" x14ac:dyDescent="0.25">
      <c r="A9" s="7" t="s">
        <v>1</v>
      </c>
    </row>
    <row r="10" spans="1:11" x14ac:dyDescent="0.25">
      <c r="A10" s="6" t="s">
        <v>2</v>
      </c>
    </row>
    <row r="11" spans="1:11" x14ac:dyDescent="0.25">
      <c r="A11" s="6"/>
    </row>
    <row r="12" spans="1:11" x14ac:dyDescent="0.25">
      <c r="A12" s="2" t="s">
        <v>280</v>
      </c>
      <c r="B12" s="1" t="s">
        <v>281</v>
      </c>
    </row>
    <row r="13" spans="1:11" x14ac:dyDescent="0.25">
      <c r="A13" s="2" t="s">
        <v>279</v>
      </c>
      <c r="B13" s="1" t="str">
        <f>[1]TG!A7</f>
        <v>Posicionament comarcal en el context de l'àmbit territorial metropolità i Catalunya. Estructura productiva.</v>
      </c>
    </row>
    <row r="14" spans="1:11" x14ac:dyDescent="0.25">
      <c r="A14" s="2"/>
    </row>
    <row r="15" spans="1:11" ht="15.75" x14ac:dyDescent="0.25">
      <c r="A15" s="8" t="s">
        <v>3</v>
      </c>
    </row>
    <row r="17" spans="1:2" x14ac:dyDescent="0.25">
      <c r="A17" s="2" t="s">
        <v>4</v>
      </c>
      <c r="B17" s="1" t="s">
        <v>6</v>
      </c>
    </row>
    <row r="18" spans="1:2" x14ac:dyDescent="0.25">
      <c r="A18" s="2" t="s">
        <v>5</v>
      </c>
      <c r="B18" s="1" t="s">
        <v>9</v>
      </c>
    </row>
    <row r="19" spans="1:2" x14ac:dyDescent="0.25">
      <c r="A19" s="2" t="s">
        <v>7</v>
      </c>
      <c r="B19" s="1" t="s">
        <v>8</v>
      </c>
    </row>
    <row r="20" spans="1:2" x14ac:dyDescent="0.25">
      <c r="A20" s="2" t="s">
        <v>11</v>
      </c>
      <c r="B20" s="1" t="s">
        <v>10</v>
      </c>
    </row>
    <row r="21" spans="1:2" x14ac:dyDescent="0.25">
      <c r="A21" s="2" t="s">
        <v>71</v>
      </c>
      <c r="B21" s="1" t="s">
        <v>12</v>
      </c>
    </row>
    <row r="23" spans="1:2" ht="15.75" x14ac:dyDescent="0.25">
      <c r="A23" s="8" t="s">
        <v>13</v>
      </c>
    </row>
    <row r="25" spans="1:2" ht="15.75" x14ac:dyDescent="0.25">
      <c r="A25" s="7" t="s">
        <v>14</v>
      </c>
    </row>
    <row r="27" spans="1:2" x14ac:dyDescent="0.25">
      <c r="A27" s="2" t="s">
        <v>15</v>
      </c>
      <c r="B27" s="1" t="s">
        <v>20</v>
      </c>
    </row>
    <row r="28" spans="1:2" x14ac:dyDescent="0.25">
      <c r="A28" s="2" t="s">
        <v>16</v>
      </c>
      <c r="B28" s="1" t="s">
        <v>21</v>
      </c>
    </row>
    <row r="29" spans="1:2" x14ac:dyDescent="0.25">
      <c r="A29" s="2" t="s">
        <v>193</v>
      </c>
      <c r="B29" s="1" t="s">
        <v>196</v>
      </c>
    </row>
    <row r="30" spans="1:2" x14ac:dyDescent="0.25">
      <c r="A30" s="2" t="s">
        <v>17</v>
      </c>
      <c r="B30" s="1" t="s">
        <v>8</v>
      </c>
    </row>
    <row r="31" spans="1:2" x14ac:dyDescent="0.25">
      <c r="A31" s="2" t="s">
        <v>18</v>
      </c>
      <c r="B31" s="1" t="s">
        <v>74</v>
      </c>
    </row>
    <row r="32" spans="1:2" x14ac:dyDescent="0.25">
      <c r="A32" s="2" t="s">
        <v>72</v>
      </c>
      <c r="B32" s="1" t="s">
        <v>12</v>
      </c>
    </row>
    <row r="33" spans="1:2" x14ac:dyDescent="0.25">
      <c r="A33" s="2" t="s">
        <v>195</v>
      </c>
      <c r="B33" s="1" t="s">
        <v>197</v>
      </c>
    </row>
    <row r="34" spans="1:2" x14ac:dyDescent="0.25">
      <c r="A34" s="2" t="s">
        <v>299</v>
      </c>
      <c r="B34" s="1" t="s">
        <v>302</v>
      </c>
    </row>
    <row r="35" spans="1:2" x14ac:dyDescent="0.25">
      <c r="A35" s="2" t="s">
        <v>301</v>
      </c>
      <c r="B35" s="1" t="s">
        <v>300</v>
      </c>
    </row>
    <row r="37" spans="1:2" ht="15.75" x14ac:dyDescent="0.25">
      <c r="A37" s="7" t="s">
        <v>19</v>
      </c>
    </row>
    <row r="39" spans="1:2" x14ac:dyDescent="0.25">
      <c r="A39" s="2" t="s">
        <v>22</v>
      </c>
      <c r="B39" s="1" t="s">
        <v>26</v>
      </c>
    </row>
    <row r="40" spans="1:2" x14ac:dyDescent="0.25">
      <c r="A40" s="2" t="s">
        <v>23</v>
      </c>
      <c r="B40" s="1" t="s">
        <v>27</v>
      </c>
    </row>
    <row r="41" spans="1:2" x14ac:dyDescent="0.25">
      <c r="A41" s="2" t="s">
        <v>24</v>
      </c>
      <c r="B41" s="1" t="s">
        <v>8</v>
      </c>
    </row>
    <row r="42" spans="1:2" x14ac:dyDescent="0.25">
      <c r="A42" s="2" t="s">
        <v>25</v>
      </c>
      <c r="B42" s="1" t="s">
        <v>74</v>
      </c>
    </row>
    <row r="43" spans="1:2" x14ac:dyDescent="0.25">
      <c r="A43" s="2" t="s">
        <v>73</v>
      </c>
      <c r="B43" s="1" t="s">
        <v>12</v>
      </c>
    </row>
    <row r="45" spans="1:2" ht="15.75" x14ac:dyDescent="0.25">
      <c r="A45" s="8" t="s">
        <v>218</v>
      </c>
    </row>
    <row r="46" spans="1:2" ht="15.75" x14ac:dyDescent="0.25">
      <c r="A46" s="8"/>
    </row>
    <row r="47" spans="1:2" x14ac:dyDescent="0.25">
      <c r="A47" s="2" t="s">
        <v>229</v>
      </c>
      <c r="B47" s="1" t="s">
        <v>230</v>
      </c>
    </row>
    <row r="48" spans="1:2" x14ac:dyDescent="0.25">
      <c r="A48" s="2" t="s">
        <v>231</v>
      </c>
      <c r="B48" s="1" t="s">
        <v>232</v>
      </c>
    </row>
    <row r="49" spans="1:2" x14ac:dyDescent="0.25">
      <c r="A49" s="2" t="s">
        <v>241</v>
      </c>
      <c r="B49" s="1" t="s">
        <v>242</v>
      </c>
    </row>
    <row r="50" spans="1:2" x14ac:dyDescent="0.25">
      <c r="A50" s="2" t="s">
        <v>251</v>
      </c>
      <c r="B50" s="1" t="s">
        <v>252</v>
      </c>
    </row>
    <row r="51" spans="1:2" x14ac:dyDescent="0.25">
      <c r="A51" s="2" t="s">
        <v>250</v>
      </c>
      <c r="B51" s="1" t="s">
        <v>253</v>
      </c>
    </row>
    <row r="52" spans="1:2" x14ac:dyDescent="0.25">
      <c r="A52" s="2"/>
    </row>
    <row r="53" spans="1:2" ht="15.75" x14ac:dyDescent="0.25">
      <c r="A53" s="8" t="s">
        <v>246</v>
      </c>
    </row>
    <row r="54" spans="1:2" x14ac:dyDescent="0.25">
      <c r="A54" s="2"/>
    </row>
    <row r="55" spans="1:2" x14ac:dyDescent="0.25">
      <c r="A55" s="2" t="s">
        <v>247</v>
      </c>
      <c r="B55" s="1" t="s">
        <v>294</v>
      </c>
    </row>
    <row r="56" spans="1:2" x14ac:dyDescent="0.25">
      <c r="A56" s="2" t="s">
        <v>295</v>
      </c>
      <c r="B56" s="1" t="s">
        <v>248</v>
      </c>
    </row>
  </sheetData>
  <hyperlinks>
    <hyperlink ref="A17" location="'GE1'!A1" display="GE1" xr:uid="{7441C849-0FF7-4E52-A3F0-3A62BF05D194}"/>
    <hyperlink ref="A27" location="GRGSS1!A1" display="GRGSS1" xr:uid="{60E2160E-958F-44BF-A701-A3EB0532235A}"/>
    <hyperlink ref="A39" location="GRETA1!A1" display="GRETA1" xr:uid="{7CF37825-E693-4273-86B9-7473B93D4B66}"/>
    <hyperlink ref="A18" location="'GE2'!A1" display="GE2" xr:uid="{35A3F189-8D9F-4CD6-B942-745A1CD90A7D}"/>
    <hyperlink ref="A28" location="GRGSS2!A1" display="GRGSS2" xr:uid="{0FFD3AF4-029B-4C62-8F72-156DD0295D85}"/>
    <hyperlink ref="A40" location="GRETA2!A1" display="GRETA2" xr:uid="{4B3FF3DA-639C-40B7-8148-7F1121BD3040}"/>
    <hyperlink ref="A19" location="'TE1'!A1" display="TE1" xr:uid="{D047E4FA-4686-4850-84EF-5743A01FF6C7}"/>
    <hyperlink ref="A20" location="'TE2'!A1" display="TE2" xr:uid="{10AA887D-F07C-4C57-B11A-42EBFE79C0ED}"/>
    <hyperlink ref="A21" location="'TE3'!A1" display="TE3" xr:uid="{9DDBCED0-AA31-4678-85C2-0030BB830F71}"/>
    <hyperlink ref="A30" location="TRGSS1!A1" display="TRGSS1" xr:uid="{B7C584C0-7FD5-4F78-903D-9276E6F714D3}"/>
    <hyperlink ref="A31" location="TRGSS2!A1" display="TRGSS2" xr:uid="{EA1F2807-7F11-4A9E-8F89-2F1CE2EC488A}"/>
    <hyperlink ref="A32" location="TRGSS3!A1" display="TRGSS3" xr:uid="{B115CD23-015E-44D3-B49D-1C21F2E64A53}"/>
    <hyperlink ref="A41" location="TRETA1!A1" display="TRETA1" xr:uid="{A8DAAB53-C01F-441E-BBEF-ED15BD349A0D}"/>
    <hyperlink ref="A42" location="TRETA2!A1" display="TRETA2" xr:uid="{E43A7340-4252-4EBF-90F0-37CA1DCBD2D0}"/>
    <hyperlink ref="A43" location="TRETA3!A1" display="TRETA3" xr:uid="{1A776179-03D6-47D5-AA6A-CF4543C63B2E}"/>
    <hyperlink ref="A29" location="GRGSS3!A1" display="GRGSS3" xr:uid="{0A2C9E74-1948-46C2-8DEF-6F758E1D72C1}"/>
    <hyperlink ref="A33" location="TRGSS4!A1" display="TRGSS4" xr:uid="{693631D9-C6B2-4F85-A852-4B35F45E5CA5}"/>
    <hyperlink ref="A47" location="T7S1!A1" display="T7S1" xr:uid="{80D91B38-9959-49D3-8819-432BBB7BC28A}"/>
    <hyperlink ref="A48" location="G7S1!A1" display="G7S1" xr:uid="{192BA30C-E494-4B07-B624-D3FF6A14CC4D}"/>
    <hyperlink ref="A49" location="T7S2!A1" display="T7S2" xr:uid="{2F35400A-6CC8-4918-AFDC-AA062AC8109C}"/>
    <hyperlink ref="A50" location="G7S2!A1" display="G7S2" xr:uid="{3FEB691C-D548-495C-A2E5-EB962B2CE960}"/>
    <hyperlink ref="A12" location="GG!A1" display="GG" xr:uid="{2E6B8A03-8F02-417E-ACAA-14FF3B8465CD}"/>
    <hyperlink ref="A13" location="TG!A1" display="TG" xr:uid="{AD52FD74-D9C6-482F-AF31-FE635B4277E4}"/>
    <hyperlink ref="A55" location="'TTC1'!A1" display="TTC1" xr:uid="{4151F8F9-EC50-410F-8199-2679D2277BAA}"/>
    <hyperlink ref="A56" location="'TTC2'!A1" display="TTC2" xr:uid="{10AC5405-FF8A-481B-9767-2E6B520710B4}"/>
    <hyperlink ref="A51" location="T7S3!A1" display="T7S3" xr:uid="{6CC2A1E3-A877-45B9-B249-9EBB23A099D7}"/>
  </hyperlinks>
  <pageMargins left="0.7" right="0.7" top="0.75" bottom="0.75" header="0.3" footer="0.3"/>
  <pageSetup paperSize="9" orientation="portrait" horizontalDpi="300" verticalDpi="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0E782-2D1F-409F-92C2-7267A6191B49}">
  <dimension ref="A1:I35"/>
  <sheetViews>
    <sheetView topLeftCell="A16" workbookViewId="0">
      <selection activeCell="C32" sqref="C32"/>
    </sheetView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2" t="s">
        <v>28</v>
      </c>
      <c r="B1" s="214" t="s">
        <v>258</v>
      </c>
    </row>
    <row r="3" spans="1:9" ht="18.75" x14ac:dyDescent="0.3">
      <c r="A3" s="30" t="s">
        <v>42</v>
      </c>
    </row>
    <row r="5" spans="1:9" x14ac:dyDescent="0.25">
      <c r="A5" s="29" t="s">
        <v>15</v>
      </c>
      <c r="C5" s="29" t="str">
        <f>Índex!A7</f>
        <v>1r trimestre 2023</v>
      </c>
    </row>
    <row r="6" spans="1:9" ht="15.75" thickBot="1" x14ac:dyDescent="0.3">
      <c r="A6" s="31" t="s">
        <v>35</v>
      </c>
      <c r="B6" s="32"/>
      <c r="C6" s="32"/>
      <c r="D6" s="32"/>
      <c r="E6" s="32"/>
      <c r="F6" s="32"/>
      <c r="G6" s="32"/>
      <c r="H6" s="32"/>
      <c r="I6" s="32"/>
    </row>
    <row r="29" spans="1:8" x14ac:dyDescent="0.25">
      <c r="A29" s="44" t="s">
        <v>34</v>
      </c>
    </row>
    <row r="30" spans="1:8" x14ac:dyDescent="0.25">
      <c r="A30" s="44"/>
    </row>
    <row r="31" spans="1:8" ht="30" x14ac:dyDescent="0.25">
      <c r="B31" s="140" t="s">
        <v>36</v>
      </c>
      <c r="C31" s="143" t="s">
        <v>341</v>
      </c>
      <c r="D31" s="143" t="s">
        <v>342</v>
      </c>
      <c r="E31" s="143" t="s">
        <v>343</v>
      </c>
      <c r="F31" s="143" t="s">
        <v>344</v>
      </c>
      <c r="G31" s="143" t="s">
        <v>345</v>
      </c>
    </row>
    <row r="32" spans="1:8" x14ac:dyDescent="0.25">
      <c r="A32" s="141" t="s">
        <v>29</v>
      </c>
      <c r="B32" s="144">
        <v>298275</v>
      </c>
      <c r="C32" s="47">
        <v>3.6576889661164208E-2</v>
      </c>
      <c r="D32" s="47">
        <v>8.9012212709249888E-2</v>
      </c>
      <c r="E32" s="47">
        <v>0.12046264748860849</v>
      </c>
      <c r="F32" s="47">
        <v>0.12700349880224587</v>
      </c>
      <c r="G32" s="47">
        <v>0.19766069191481161</v>
      </c>
      <c r="H32" s="73"/>
    </row>
    <row r="33" spans="1:7" x14ac:dyDescent="0.25">
      <c r="A33" s="141" t="s">
        <v>30</v>
      </c>
      <c r="B33" s="144">
        <v>1603975</v>
      </c>
      <c r="C33" s="47">
        <v>4.1592934720846797E-2</v>
      </c>
      <c r="D33" s="47">
        <v>0.1001841671153668</v>
      </c>
      <c r="E33" s="47">
        <v>0.10485544697403343</v>
      </c>
      <c r="F33" s="47">
        <v>6.9194778461922013E-2</v>
      </c>
      <c r="G33" s="47">
        <v>0.12237664860386484</v>
      </c>
    </row>
    <row r="34" spans="1:7" x14ac:dyDescent="0.25">
      <c r="A34" s="141" t="s">
        <v>31</v>
      </c>
      <c r="B34" s="145">
        <v>2080045</v>
      </c>
      <c r="C34" s="47">
        <v>3.8858977944701931E-2</v>
      </c>
      <c r="D34" s="47">
        <v>9.6266450228998782E-2</v>
      </c>
      <c r="E34" s="47">
        <v>0.1051835707389852</v>
      </c>
      <c r="F34" s="47">
        <v>6.8104022865147593E-2</v>
      </c>
      <c r="G34" s="47">
        <v>6.4010075138970515E-2</v>
      </c>
    </row>
    <row r="35" spans="1:7" x14ac:dyDescent="0.25">
      <c r="A35" s="141" t="s">
        <v>32</v>
      </c>
      <c r="B35" s="145">
        <v>2986735</v>
      </c>
      <c r="C35" s="47">
        <v>3.9649056853346701E-2</v>
      </c>
      <c r="D35" s="47">
        <v>9.7695076839960093E-2</v>
      </c>
      <c r="E35" s="47">
        <v>0.11450700425505556</v>
      </c>
      <c r="F35" s="47">
        <v>7.5816686471566488E-2</v>
      </c>
      <c r="G35" s="47">
        <v>8.8097445640393235E-2</v>
      </c>
    </row>
  </sheetData>
  <hyperlinks>
    <hyperlink ref="A1" location="Índex!A1" display="TORNAR A L'ÍNDEX" xr:uid="{2A38DAD6-9F21-49C3-9E6C-7ADF0E6E1F31}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9C215-DF8A-4DCF-A1B9-5B460CF98989}">
  <dimension ref="A1:I53"/>
  <sheetViews>
    <sheetView workbookViewId="0"/>
  </sheetViews>
  <sheetFormatPr baseColWidth="10" defaultColWidth="11.42578125" defaultRowHeight="15" x14ac:dyDescent="0.25"/>
  <cols>
    <col min="1" max="1" width="8.140625" style="1" customWidth="1"/>
    <col min="2" max="2" width="14.7109375" style="1" customWidth="1"/>
    <col min="3" max="3" width="13.42578125" style="1" customWidth="1"/>
    <col min="4" max="16384" width="11.42578125" style="1"/>
  </cols>
  <sheetData>
    <row r="1" spans="1:9" x14ac:dyDescent="0.25">
      <c r="A1" s="2" t="s">
        <v>28</v>
      </c>
      <c r="B1" s="214" t="s">
        <v>258</v>
      </c>
    </row>
    <row r="3" spans="1:9" ht="18.75" x14ac:dyDescent="0.3">
      <c r="A3" s="30" t="s">
        <v>41</v>
      </c>
    </row>
    <row r="5" spans="1:9" x14ac:dyDescent="0.25">
      <c r="A5" s="29" t="s">
        <v>16</v>
      </c>
      <c r="C5" s="29" t="str">
        <f>Índex!A7</f>
        <v>1r trimestre 2023</v>
      </c>
    </row>
    <row r="6" spans="1:9" ht="15.75" thickBot="1" x14ac:dyDescent="0.3">
      <c r="A6" s="31" t="str">
        <f>Índex!B28</f>
        <v>Variació interanual llocs de treball assalariat. Baix Llobregat.</v>
      </c>
      <c r="B6" s="32"/>
      <c r="C6" s="32"/>
      <c r="D6" s="32"/>
      <c r="E6" s="32"/>
      <c r="F6" s="32"/>
      <c r="G6" s="32"/>
      <c r="H6" s="32"/>
      <c r="I6" s="32"/>
    </row>
    <row r="29" spans="1:3" x14ac:dyDescent="0.25">
      <c r="A29" s="44" t="s">
        <v>34</v>
      </c>
    </row>
    <row r="30" spans="1:3" x14ac:dyDescent="0.25">
      <c r="A30" s="44"/>
    </row>
    <row r="31" spans="1:3" ht="30.75" customHeight="1" x14ac:dyDescent="0.25">
      <c r="B31" s="143" t="s">
        <v>40</v>
      </c>
      <c r="C31" s="143" t="s">
        <v>39</v>
      </c>
    </row>
    <row r="32" spans="1:3" x14ac:dyDescent="0.25">
      <c r="A32" s="147">
        <v>2016</v>
      </c>
      <c r="B32" s="144">
        <v>228443</v>
      </c>
      <c r="C32" s="47">
        <f>(B32-B41)/B41</f>
        <v>5.8591559738460329E-2</v>
      </c>
    </row>
    <row r="33" spans="1:5" x14ac:dyDescent="0.25">
      <c r="A33" s="147">
        <v>2017</v>
      </c>
      <c r="B33" s="144">
        <v>238962</v>
      </c>
      <c r="C33" s="47">
        <f t="shared" ref="C33:C37" si="0">(B33-B32)/B32</f>
        <v>4.604649737571298E-2</v>
      </c>
    </row>
    <row r="34" spans="1:5" x14ac:dyDescent="0.25">
      <c r="A34" s="147">
        <v>2018</v>
      </c>
      <c r="B34" s="145">
        <v>254715</v>
      </c>
      <c r="C34" s="47">
        <f t="shared" si="0"/>
        <v>6.5922615311221025E-2</v>
      </c>
      <c r="D34" s="189">
        <f t="shared" ref="D34:D38" si="1">B34-B33</f>
        <v>15753</v>
      </c>
    </row>
    <row r="35" spans="1:5" x14ac:dyDescent="0.25">
      <c r="A35" s="147">
        <v>2019</v>
      </c>
      <c r="B35" s="145">
        <v>264662</v>
      </c>
      <c r="C35" s="47">
        <f t="shared" si="0"/>
        <v>3.9051488918987888E-2</v>
      </c>
      <c r="D35" s="189">
        <f t="shared" si="1"/>
        <v>9947</v>
      </c>
    </row>
    <row r="36" spans="1:5" x14ac:dyDescent="0.25">
      <c r="A36" s="147">
        <v>2020</v>
      </c>
      <c r="B36" s="145">
        <v>266207</v>
      </c>
      <c r="C36" s="47">
        <f>(B36-B35)/B35</f>
        <v>5.8376344167277508E-3</v>
      </c>
      <c r="D36" s="189">
        <f t="shared" si="1"/>
        <v>1545</v>
      </c>
      <c r="E36" s="73"/>
    </row>
    <row r="37" spans="1:5" x14ac:dyDescent="0.25">
      <c r="A37" s="147">
        <v>2021</v>
      </c>
      <c r="B37" s="144">
        <v>273895</v>
      </c>
      <c r="C37" s="47">
        <f t="shared" si="0"/>
        <v>2.8879781523400962E-2</v>
      </c>
      <c r="D37" s="189">
        <f t="shared" si="1"/>
        <v>7688</v>
      </c>
    </row>
    <row r="38" spans="1:5" x14ac:dyDescent="0.25">
      <c r="A38" s="147">
        <v>2022</v>
      </c>
      <c r="B38" s="144">
        <v>287750</v>
      </c>
      <c r="C38" s="47">
        <f>(B38-B37)/B37</f>
        <v>5.0585078223406778E-2</v>
      </c>
      <c r="D38" s="189">
        <f t="shared" si="1"/>
        <v>13855</v>
      </c>
    </row>
    <row r="39" spans="1:5" x14ac:dyDescent="0.25">
      <c r="A39" s="147">
        <v>2023</v>
      </c>
      <c r="B39" s="144">
        <v>298275</v>
      </c>
      <c r="C39" s="47">
        <f>(B39-B38)/B38</f>
        <v>3.6576889661164208E-2</v>
      </c>
      <c r="D39" s="189">
        <f>B39-B38</f>
        <v>10525</v>
      </c>
      <c r="E39" s="73"/>
    </row>
    <row r="40" spans="1:5" x14ac:dyDescent="0.25">
      <c r="A40" s="37"/>
      <c r="B40" s="37"/>
      <c r="C40" s="37"/>
    </row>
    <row r="41" spans="1:5" hidden="1" x14ac:dyDescent="0.25">
      <c r="A41" s="205">
        <v>2015</v>
      </c>
      <c r="B41" s="189">
        <v>215799</v>
      </c>
      <c r="C41" s="37"/>
      <c r="E41" s="73"/>
    </row>
    <row r="42" spans="1:5" x14ac:dyDescent="0.25">
      <c r="A42" s="37"/>
      <c r="B42" s="37"/>
      <c r="C42" s="37"/>
    </row>
    <row r="43" spans="1:5" x14ac:dyDescent="0.25">
      <c r="A43" s="37"/>
      <c r="B43" s="37"/>
      <c r="C43" s="37"/>
    </row>
    <row r="44" spans="1:5" x14ac:dyDescent="0.25">
      <c r="A44" s="37"/>
      <c r="B44" s="37"/>
      <c r="C44" s="37"/>
    </row>
    <row r="45" spans="1:5" x14ac:dyDescent="0.25">
      <c r="A45" s="37"/>
      <c r="B45" s="37"/>
      <c r="C45" s="37"/>
    </row>
    <row r="46" spans="1:5" x14ac:dyDescent="0.25">
      <c r="A46" s="37"/>
      <c r="B46" s="37"/>
      <c r="C46" s="37"/>
    </row>
    <row r="47" spans="1:5" x14ac:dyDescent="0.25">
      <c r="A47" s="37"/>
      <c r="B47" s="37"/>
      <c r="C47" s="37"/>
    </row>
    <row r="48" spans="1:5" x14ac:dyDescent="0.25">
      <c r="A48" s="37"/>
      <c r="B48" s="37"/>
      <c r="C48" s="37"/>
    </row>
    <row r="49" spans="1:3" x14ac:dyDescent="0.25">
      <c r="A49" s="37"/>
      <c r="B49" s="37"/>
      <c r="C49" s="37"/>
    </row>
    <row r="50" spans="1:3" x14ac:dyDescent="0.25">
      <c r="A50" s="37"/>
      <c r="B50" s="37"/>
      <c r="C50" s="37"/>
    </row>
    <row r="51" spans="1:3" x14ac:dyDescent="0.25">
      <c r="A51" s="37"/>
      <c r="B51" s="37"/>
      <c r="C51" s="37"/>
    </row>
    <row r="52" spans="1:3" x14ac:dyDescent="0.25">
      <c r="A52" s="37"/>
      <c r="B52" s="37"/>
      <c r="C52" s="37"/>
    </row>
    <row r="53" spans="1:3" x14ac:dyDescent="0.25">
      <c r="A53" s="37"/>
      <c r="B53" s="37"/>
      <c r="C53" s="37"/>
    </row>
  </sheetData>
  <sortState xmlns:xlrd2="http://schemas.microsoft.com/office/spreadsheetml/2017/richdata2" ref="N30:O35">
    <sortCondition ref="N29:N35"/>
  </sortState>
  <hyperlinks>
    <hyperlink ref="A1" location="Índex!A1" display="TORNAR A L'ÍNDEX" xr:uid="{7892EAB3-CF61-4C77-9E84-FE0C1B66547D}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CE509-246F-4BD9-81EF-23ABB547A776}">
  <dimension ref="A1:I35"/>
  <sheetViews>
    <sheetView topLeftCell="A4" workbookViewId="0"/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2" t="s">
        <v>28</v>
      </c>
      <c r="B1" s="214" t="s">
        <v>258</v>
      </c>
    </row>
    <row r="3" spans="1:9" ht="18.75" x14ac:dyDescent="0.3">
      <c r="A3" s="30" t="s">
        <v>42</v>
      </c>
    </row>
    <row r="5" spans="1:9" x14ac:dyDescent="0.25">
      <c r="A5" s="29" t="s">
        <v>193</v>
      </c>
      <c r="C5" s="29" t="str">
        <f>Índex!A7</f>
        <v>1r trimestre 2023</v>
      </c>
    </row>
    <row r="6" spans="1:9" ht="15.75" thickBot="1" x14ac:dyDescent="0.3">
      <c r="A6" s="31" t="s">
        <v>194</v>
      </c>
      <c r="B6" s="32"/>
      <c r="C6" s="32"/>
      <c r="D6" s="32"/>
      <c r="E6" s="32"/>
      <c r="F6" s="32"/>
      <c r="G6" s="32"/>
      <c r="H6" s="32"/>
      <c r="I6" s="32"/>
    </row>
    <row r="29" spans="1:6" x14ac:dyDescent="0.25">
      <c r="A29" s="44" t="s">
        <v>34</v>
      </c>
    </row>
    <row r="30" spans="1:6" x14ac:dyDescent="0.25">
      <c r="A30" s="44"/>
    </row>
    <row r="31" spans="1:6" ht="30" x14ac:dyDescent="0.25">
      <c r="B31" s="143" t="s">
        <v>341</v>
      </c>
      <c r="C31" s="143" t="s">
        <v>342</v>
      </c>
      <c r="D31" s="143" t="s">
        <v>343</v>
      </c>
      <c r="E31" s="143" t="s">
        <v>344</v>
      </c>
      <c r="F31" s="143" t="s">
        <v>345</v>
      </c>
    </row>
    <row r="32" spans="1:6" x14ac:dyDescent="0.25">
      <c r="A32" s="149" t="s">
        <v>186</v>
      </c>
      <c r="B32" s="47">
        <v>6.194577623149052E-3</v>
      </c>
      <c r="C32" s="47">
        <v>4.2600896860986545E-2</v>
      </c>
      <c r="D32" s="47">
        <v>5.2026865168439636E-2</v>
      </c>
      <c r="E32" s="47">
        <v>-5.2933577168934451E-3</v>
      </c>
      <c r="F32" s="47">
        <v>-9.3636537359067462E-2</v>
      </c>
    </row>
    <row r="33" spans="1:6" x14ac:dyDescent="0.25">
      <c r="A33" s="149" t="s">
        <v>187</v>
      </c>
      <c r="B33" s="47">
        <v>3.5243996901626648E-2</v>
      </c>
      <c r="C33" s="47">
        <v>0.1065268386918725</v>
      </c>
      <c r="D33" s="47">
        <v>0.11148072684934925</v>
      </c>
      <c r="E33" s="47">
        <v>0.1268337923669271</v>
      </c>
      <c r="F33" s="47">
        <v>0.18433295426014268</v>
      </c>
    </row>
    <row r="34" spans="1:6" x14ac:dyDescent="0.25">
      <c r="A34" s="149" t="s">
        <v>188</v>
      </c>
      <c r="B34" s="47">
        <v>7.6423819568392018E-2</v>
      </c>
      <c r="C34" s="47">
        <v>0.13472831974456925</v>
      </c>
      <c r="D34" s="47">
        <v>0.22324798092170769</v>
      </c>
      <c r="E34" s="47">
        <v>0.39186505161272273</v>
      </c>
      <c r="F34" s="47">
        <v>0.96994892505048103</v>
      </c>
    </row>
    <row r="35" spans="1:6" x14ac:dyDescent="0.25">
      <c r="A35" s="149" t="s">
        <v>132</v>
      </c>
      <c r="B35" s="47">
        <v>3.6576889661164208E-2</v>
      </c>
      <c r="C35" s="47">
        <v>8.9012212709249888E-2</v>
      </c>
      <c r="D35" s="47">
        <v>0.12046264748860849</v>
      </c>
      <c r="E35" s="47">
        <v>0.13904545871139218</v>
      </c>
      <c r="F35" s="47">
        <v>0.19766069191481161</v>
      </c>
    </row>
  </sheetData>
  <hyperlinks>
    <hyperlink ref="A1" location="Índex!A1" display="TORNAR A L'ÍNDEX" xr:uid="{EB22EEFF-DEEB-44CB-BFF8-E0FFE3F85268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C5674-7023-45BB-9A88-2911568642BD}">
  <dimension ref="A1:R23"/>
  <sheetViews>
    <sheetView workbookViewId="0"/>
  </sheetViews>
  <sheetFormatPr baseColWidth="10" defaultColWidth="11.42578125" defaultRowHeight="15" x14ac:dyDescent="0.25"/>
  <cols>
    <col min="1" max="1" width="39.5703125" style="1" customWidth="1"/>
    <col min="2" max="2" width="10.5703125" style="1" customWidth="1"/>
    <col min="3" max="4" width="9.7109375" style="1" customWidth="1"/>
    <col min="5" max="5" width="11.5703125" style="1" customWidth="1"/>
    <col min="6" max="17" width="11.42578125" style="1"/>
    <col min="18" max="18" width="11.42578125" style="128"/>
    <col min="19" max="16384" width="11.42578125" style="1"/>
  </cols>
  <sheetData>
    <row r="1" spans="1:9" x14ac:dyDescent="0.25">
      <c r="A1" s="2" t="s">
        <v>28</v>
      </c>
      <c r="C1" s="214" t="s">
        <v>258</v>
      </c>
    </row>
    <row r="3" spans="1:9" ht="18.75" x14ac:dyDescent="0.3">
      <c r="A3" s="30" t="s">
        <v>41</v>
      </c>
    </row>
    <row r="5" spans="1:9" x14ac:dyDescent="0.25">
      <c r="A5" s="29" t="str">
        <f>Índex!A30</f>
        <v>TRGSS1</v>
      </c>
      <c r="C5" s="29" t="str">
        <f>Índex!A7</f>
        <v>1r trimestre 2023</v>
      </c>
    </row>
    <row r="6" spans="1:9" ht="15.75" thickBot="1" x14ac:dyDescent="0.3">
      <c r="A6" s="31" t="str">
        <f>Índex!B30</f>
        <v>Activitats econòmiques més rellevants. Baix Llobregat.</v>
      </c>
      <c r="B6" s="32"/>
      <c r="C6" s="32"/>
      <c r="D6" s="32"/>
      <c r="E6" s="32"/>
      <c r="F6" s="32"/>
      <c r="G6" s="32"/>
    </row>
    <row r="8" spans="1:9" x14ac:dyDescent="0.25">
      <c r="B8" s="54"/>
      <c r="C8" s="54"/>
      <c r="D8" s="288" t="s">
        <v>130</v>
      </c>
      <c r="E8" s="288"/>
      <c r="F8" s="288"/>
      <c r="G8" s="288"/>
      <c r="H8" s="288"/>
    </row>
    <row r="9" spans="1:9" ht="15.75" x14ac:dyDescent="0.25">
      <c r="A9" s="9"/>
      <c r="B9" s="27">
        <v>2023</v>
      </c>
      <c r="C9" s="27" t="s">
        <v>131</v>
      </c>
      <c r="D9" s="27" t="s">
        <v>354</v>
      </c>
      <c r="E9" s="27" t="s">
        <v>353</v>
      </c>
      <c r="F9" s="27" t="s">
        <v>357</v>
      </c>
      <c r="G9" s="27" t="s">
        <v>356</v>
      </c>
      <c r="H9" s="27" t="s">
        <v>355</v>
      </c>
    </row>
    <row r="10" spans="1:9" ht="20.25" customHeight="1" x14ac:dyDescent="0.25">
      <c r="A10" s="11" t="s">
        <v>132</v>
      </c>
      <c r="B10" s="12">
        <v>298275</v>
      </c>
      <c r="C10" s="13">
        <v>1</v>
      </c>
      <c r="D10" s="13">
        <v>3.6576889661164208E-2</v>
      </c>
      <c r="E10" s="13">
        <v>8.9012212709249888E-2</v>
      </c>
      <c r="F10" s="13">
        <v>0.12046264748860849</v>
      </c>
      <c r="G10" s="13">
        <v>0.12700349880224587</v>
      </c>
      <c r="H10" s="13">
        <v>0.19766069191481161</v>
      </c>
      <c r="I10" s="73"/>
    </row>
    <row r="11" spans="1:9" ht="28.5" customHeight="1" x14ac:dyDescent="0.25">
      <c r="A11" s="14" t="s">
        <v>311</v>
      </c>
      <c r="B11" s="15">
        <v>29220</v>
      </c>
      <c r="C11" s="16">
        <v>9.7963288911239621E-2</v>
      </c>
      <c r="D11" s="16">
        <v>3.543586109142452E-2</v>
      </c>
      <c r="E11" s="16">
        <v>7.7433628318584066E-2</v>
      </c>
      <c r="F11" s="16">
        <v>8.2904050698588E-2</v>
      </c>
      <c r="G11" s="16">
        <v>7.4580759046778466E-2</v>
      </c>
      <c r="H11" s="16">
        <v>0.11919718094070783</v>
      </c>
    </row>
    <row r="12" spans="1:9" ht="29.25" customHeight="1" x14ac:dyDescent="0.25">
      <c r="A12" s="14" t="s">
        <v>309</v>
      </c>
      <c r="B12" s="15">
        <v>25210</v>
      </c>
      <c r="C12" s="16">
        <v>8.4519319419998323E-2</v>
      </c>
      <c r="D12" s="16">
        <v>-1.1885895404120444E-3</v>
      </c>
      <c r="E12" s="16">
        <v>-9.6248281280691423E-3</v>
      </c>
      <c r="F12" s="16">
        <v>0.20587391179565676</v>
      </c>
      <c r="G12" s="16">
        <v>0.16470316470316471</v>
      </c>
      <c r="H12" s="16">
        <v>0.28262528618672095</v>
      </c>
    </row>
    <row r="13" spans="1:9" ht="19.5" customHeight="1" x14ac:dyDescent="0.25">
      <c r="A13" s="14" t="s">
        <v>310</v>
      </c>
      <c r="B13" s="15">
        <v>17870</v>
      </c>
      <c r="C13" s="16">
        <v>5.9911155812589052E-2</v>
      </c>
      <c r="D13" s="16">
        <v>4.5946736903716708E-2</v>
      </c>
      <c r="E13" s="16">
        <v>0.21896316507503411</v>
      </c>
      <c r="F13" s="16">
        <v>0.22087859534057525</v>
      </c>
      <c r="G13" s="16">
        <v>0.11159492411047524</v>
      </c>
      <c r="H13" s="16">
        <v>0.35543082524271846</v>
      </c>
    </row>
    <row r="14" spans="1:9" ht="30" x14ac:dyDescent="0.25">
      <c r="A14" s="14" t="s">
        <v>333</v>
      </c>
      <c r="B14" s="15">
        <v>17275</v>
      </c>
      <c r="C14" s="16">
        <v>5.7916352359399882E-2</v>
      </c>
      <c r="D14" s="16">
        <v>5.5606477238007941E-2</v>
      </c>
      <c r="E14" s="16">
        <v>7.0985740855548665E-2</v>
      </c>
      <c r="F14" s="16">
        <v>0.12739019774195653</v>
      </c>
      <c r="G14" s="16">
        <v>0.1259940033893886</v>
      </c>
      <c r="H14" s="16">
        <v>0.92865914926872839</v>
      </c>
    </row>
    <row r="15" spans="1:9" ht="29.25" customHeight="1" x14ac:dyDescent="0.25">
      <c r="A15" s="14" t="s">
        <v>334</v>
      </c>
      <c r="B15" s="15">
        <v>13855</v>
      </c>
      <c r="C15" s="16">
        <v>4.6450423267119269E-2</v>
      </c>
      <c r="D15" s="16">
        <v>5.4426705370101596E-3</v>
      </c>
      <c r="E15" s="16">
        <v>0.11329851345922057</v>
      </c>
      <c r="F15" s="16">
        <v>0.20436369958275383</v>
      </c>
      <c r="G15" s="16">
        <v>0.4495710399665202</v>
      </c>
      <c r="H15" s="16">
        <v>0.54960295268985571</v>
      </c>
    </row>
    <row r="16" spans="1:9" ht="20.25" customHeight="1" x14ac:dyDescent="0.25">
      <c r="A16" s="14" t="s">
        <v>317</v>
      </c>
      <c r="B16" s="15">
        <v>13540</v>
      </c>
      <c r="C16" s="16">
        <v>4.5394350850725004E-2</v>
      </c>
      <c r="D16" s="16">
        <v>2.3431594860166289E-2</v>
      </c>
      <c r="E16" s="16">
        <v>0.12551953449709061</v>
      </c>
      <c r="F16" s="16">
        <v>0.12197547232350017</v>
      </c>
      <c r="G16" s="16">
        <v>9.8758419216099971E-2</v>
      </c>
      <c r="H16" s="16">
        <v>0.59088238749853128</v>
      </c>
    </row>
    <row r="17" spans="1:8" ht="19.5" customHeight="1" x14ac:dyDescent="0.25">
      <c r="A17" s="14" t="s">
        <v>312</v>
      </c>
      <c r="B17" s="15">
        <v>13070</v>
      </c>
      <c r="C17" s="16">
        <v>4.381862375324784E-2</v>
      </c>
      <c r="D17" s="16">
        <v>1.8309310479158552E-2</v>
      </c>
      <c r="E17" s="16">
        <v>6.3033753558357053E-2</v>
      </c>
      <c r="F17" s="16">
        <v>0.11843231216840663</v>
      </c>
      <c r="G17" s="16">
        <v>4.1351286750059758E-2</v>
      </c>
      <c r="H17" s="16">
        <v>-0.24642527675276754</v>
      </c>
    </row>
    <row r="18" spans="1:8" ht="16.5" customHeight="1" x14ac:dyDescent="0.25">
      <c r="A18" s="14" t="s">
        <v>320</v>
      </c>
      <c r="B18" s="15">
        <v>11535</v>
      </c>
      <c r="C18" s="16">
        <v>3.8672366105104349E-2</v>
      </c>
      <c r="D18" s="16">
        <v>0.11665053242981607</v>
      </c>
      <c r="E18" s="16">
        <v>0.14151410192973776</v>
      </c>
      <c r="F18" s="16">
        <v>0.1608131226728389</v>
      </c>
      <c r="G18" s="16">
        <v>0.29563068628552175</v>
      </c>
      <c r="H18" s="16">
        <v>0.6901098901098901</v>
      </c>
    </row>
    <row r="19" spans="1:8" ht="17.25" customHeight="1" x14ac:dyDescent="0.25">
      <c r="A19" s="14" t="s">
        <v>319</v>
      </c>
      <c r="B19" s="15">
        <v>9860</v>
      </c>
      <c r="C19" s="16">
        <v>3.3056742938563408E-2</v>
      </c>
      <c r="D19" s="16">
        <v>3.3001571503404922E-2</v>
      </c>
      <c r="E19" s="16">
        <v>7.1739130434782611E-2</v>
      </c>
      <c r="F19" s="16">
        <v>9.1915836101882614E-2</v>
      </c>
      <c r="G19" s="16">
        <v>0.103031659022262</v>
      </c>
      <c r="H19" s="16">
        <v>0.59987019308778189</v>
      </c>
    </row>
    <row r="20" spans="1:8" ht="33" customHeight="1" x14ac:dyDescent="0.25">
      <c r="A20" s="266" t="s">
        <v>322</v>
      </c>
      <c r="B20" s="18">
        <v>7015</v>
      </c>
      <c r="C20" s="19">
        <v>2.3518565082558042E-2</v>
      </c>
      <c r="D20" s="19">
        <v>-1.8881118881118882E-2</v>
      </c>
      <c r="E20" s="19">
        <v>3.0102790014684289E-2</v>
      </c>
      <c r="F20" s="19">
        <v>7.612754955472565E-3</v>
      </c>
      <c r="G20" s="19">
        <v>-1.1136171412461236E-2</v>
      </c>
      <c r="H20" s="19">
        <v>-0.32612872238232471</v>
      </c>
    </row>
    <row r="23" spans="1:8" x14ac:dyDescent="0.25">
      <c r="A23" s="44" t="s">
        <v>208</v>
      </c>
    </row>
  </sheetData>
  <mergeCells count="1">
    <mergeCell ref="D8:H8"/>
  </mergeCells>
  <phoneticPr fontId="19" type="noConversion"/>
  <conditionalFormatting sqref="C11:C20">
    <cfRule type="colorScale" priority="1">
      <colorScale>
        <cfvo type="min"/>
        <cfvo type="max"/>
        <color rgb="FFFFEF9C"/>
        <color rgb="FF63BE7B"/>
      </colorScale>
    </cfRule>
  </conditionalFormatting>
  <conditionalFormatting sqref="D10:H20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{7576CB97-E3E2-42DB-A516-10FBC373357E}</x14:id>
        </ext>
      </extLst>
    </cfRule>
  </conditionalFormatting>
  <hyperlinks>
    <hyperlink ref="A1" location="Índex!A1" display="TORNAR A L'ÍNDEX" xr:uid="{F86BC43F-0BD7-427D-ACF6-FFAAB9777B37}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576CB97-E3E2-42DB-A516-10FBC373357E}">
            <x14:dataBar minLength="0" maxLength="100" axisPosition="middle">
              <x14:cfvo type="autoMin"/>
              <x14:cfvo type="autoMax"/>
              <x14:negativeFillColor rgb="FFFF0000"/>
              <x14:axisColor rgb="FF000000"/>
            </x14:dataBar>
          </x14:cfRule>
          <xm:sqref>D10:H20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AA866-E02E-41EB-A2C7-071549437088}">
  <dimension ref="A1:D34"/>
  <sheetViews>
    <sheetView topLeftCell="A4" workbookViewId="0"/>
  </sheetViews>
  <sheetFormatPr baseColWidth="10" defaultColWidth="11.42578125" defaultRowHeight="15" x14ac:dyDescent="0.25"/>
  <cols>
    <col min="1" max="1" width="64.28515625" style="1" customWidth="1"/>
    <col min="2" max="16384" width="11.42578125" style="1"/>
  </cols>
  <sheetData>
    <row r="1" spans="1:4" x14ac:dyDescent="0.25">
      <c r="A1" s="2" t="s">
        <v>28</v>
      </c>
      <c r="B1" s="214" t="s">
        <v>258</v>
      </c>
    </row>
    <row r="3" spans="1:4" ht="18.75" x14ac:dyDescent="0.3">
      <c r="A3" s="30" t="str">
        <f>TRGSS1!A3</f>
        <v>LLOCS DE TREBALL. RÈGIM GENERAL SEGURETAT SOCIAL.</v>
      </c>
    </row>
    <row r="5" spans="1:4" x14ac:dyDescent="0.25">
      <c r="A5" s="29" t="str">
        <f>Índex!A31</f>
        <v>TRGSS2</v>
      </c>
      <c r="C5" s="29" t="str">
        <f>Índex!A7</f>
        <v>1r trimestre 2023</v>
      </c>
    </row>
    <row r="6" spans="1:4" ht="15.75" thickBot="1" x14ac:dyDescent="0.3">
      <c r="A6" s="256" t="str">
        <f>Índex!B31</f>
        <v>Dinamisme llocs de treball.</v>
      </c>
      <c r="B6" s="32"/>
      <c r="C6" s="32"/>
      <c r="D6" s="32"/>
    </row>
    <row r="7" spans="1:4" x14ac:dyDescent="0.25">
      <c r="A7" s="277" t="s">
        <v>54</v>
      </c>
      <c r="B7" s="279" t="s">
        <v>55</v>
      </c>
      <c r="C7" s="281" t="s">
        <v>58</v>
      </c>
      <c r="D7" s="281"/>
    </row>
    <row r="8" spans="1:4" x14ac:dyDescent="0.25">
      <c r="A8" s="278"/>
      <c r="B8" s="280"/>
      <c r="C8" s="33" t="s">
        <v>55</v>
      </c>
      <c r="D8" s="33" t="s">
        <v>56</v>
      </c>
    </row>
    <row r="9" spans="1:4" x14ac:dyDescent="0.25">
      <c r="A9" s="34" t="s">
        <v>114</v>
      </c>
      <c r="B9" s="52">
        <v>11535</v>
      </c>
      <c r="C9" s="52">
        <v>1205</v>
      </c>
      <c r="D9" s="53">
        <v>0.11665053242981607</v>
      </c>
    </row>
    <row r="10" spans="1:4" ht="30" x14ac:dyDescent="0.25">
      <c r="A10" s="34" t="s">
        <v>47</v>
      </c>
      <c r="B10" s="52">
        <v>29220</v>
      </c>
      <c r="C10" s="52">
        <v>1000</v>
      </c>
      <c r="D10" s="53">
        <v>3.543586109142452E-2</v>
      </c>
    </row>
    <row r="11" spans="1:4" x14ac:dyDescent="0.25">
      <c r="A11" s="34" t="s">
        <v>116</v>
      </c>
      <c r="B11" s="52">
        <v>17275</v>
      </c>
      <c r="C11" s="52">
        <v>910</v>
      </c>
      <c r="D11" s="53">
        <v>5.5606477238007941E-2</v>
      </c>
    </row>
    <row r="12" spans="1:4" x14ac:dyDescent="0.25">
      <c r="A12" s="34" t="s">
        <v>113</v>
      </c>
      <c r="B12" s="52">
        <v>6370</v>
      </c>
      <c r="C12" s="52">
        <v>815</v>
      </c>
      <c r="D12" s="53">
        <v>0.1467146714671467</v>
      </c>
    </row>
    <row r="13" spans="1:4" x14ac:dyDescent="0.25">
      <c r="A13" s="34" t="s">
        <v>46</v>
      </c>
      <c r="B13" s="52">
        <v>17870</v>
      </c>
      <c r="C13" s="52">
        <v>785</v>
      </c>
      <c r="D13" s="53">
        <v>4.5946736903716708E-2</v>
      </c>
    </row>
    <row r="14" spans="1:4" x14ac:dyDescent="0.25">
      <c r="A14" s="34" t="s">
        <v>111</v>
      </c>
      <c r="B14" s="52">
        <v>4580</v>
      </c>
      <c r="C14" s="52">
        <v>640</v>
      </c>
      <c r="D14" s="53">
        <v>0.16243654822335024</v>
      </c>
    </row>
    <row r="15" spans="1:4" x14ac:dyDescent="0.25">
      <c r="A15" s="34" t="s">
        <v>109</v>
      </c>
      <c r="B15" s="52">
        <v>6735</v>
      </c>
      <c r="C15" s="52">
        <v>490</v>
      </c>
      <c r="D15" s="53">
        <v>7.8462770216172942E-2</v>
      </c>
    </row>
    <row r="16" spans="1:4" ht="18" customHeight="1" x14ac:dyDescent="0.25">
      <c r="A16" s="34" t="s">
        <v>50</v>
      </c>
      <c r="B16" s="52">
        <v>4995</v>
      </c>
      <c r="C16" s="52">
        <v>440</v>
      </c>
      <c r="D16" s="53">
        <v>9.6597145993413833E-2</v>
      </c>
    </row>
    <row r="17" spans="1:4" x14ac:dyDescent="0.25">
      <c r="A17" s="34" t="s">
        <v>126</v>
      </c>
      <c r="B17" s="52">
        <v>6320</v>
      </c>
      <c r="C17" s="52">
        <v>440</v>
      </c>
      <c r="D17" s="53">
        <v>7.4829931972789115E-2</v>
      </c>
    </row>
    <row r="18" spans="1:4" x14ac:dyDescent="0.25">
      <c r="A18" s="34" t="s">
        <v>67</v>
      </c>
      <c r="B18" s="52">
        <v>5280</v>
      </c>
      <c r="C18" s="52">
        <v>365</v>
      </c>
      <c r="D18" s="53">
        <v>7.4262461851475073E-2</v>
      </c>
    </row>
    <row r="19" spans="1:4" ht="15" customHeight="1" x14ac:dyDescent="0.25">
      <c r="A19" s="282" t="s">
        <v>57</v>
      </c>
      <c r="B19" s="284" t="s">
        <v>55</v>
      </c>
      <c r="C19" s="285" t="s">
        <v>58</v>
      </c>
      <c r="D19" s="285"/>
    </row>
    <row r="20" spans="1:4" x14ac:dyDescent="0.25">
      <c r="A20" s="283"/>
      <c r="B20" s="280"/>
      <c r="C20" s="33" t="s">
        <v>55</v>
      </c>
      <c r="D20" s="33" t="s">
        <v>56</v>
      </c>
    </row>
    <row r="21" spans="1:4" x14ac:dyDescent="0.25">
      <c r="A21" s="34" t="s">
        <v>51</v>
      </c>
      <c r="B21" s="35">
        <v>2540</v>
      </c>
      <c r="C21" s="35">
        <v>-175</v>
      </c>
      <c r="D21" s="36">
        <v>-6.4456721915285453E-2</v>
      </c>
    </row>
    <row r="22" spans="1:4" x14ac:dyDescent="0.25">
      <c r="A22" s="34" t="s">
        <v>52</v>
      </c>
      <c r="B22" s="52">
        <v>4615</v>
      </c>
      <c r="C22" s="52">
        <v>-155</v>
      </c>
      <c r="D22" s="53">
        <v>-3.2494758909853247E-2</v>
      </c>
    </row>
    <row r="23" spans="1:4" x14ac:dyDescent="0.25">
      <c r="A23" s="34" t="s">
        <v>63</v>
      </c>
      <c r="B23" s="52">
        <v>7015</v>
      </c>
      <c r="C23" s="52">
        <v>-135</v>
      </c>
      <c r="D23" s="53">
        <v>-1.8881118881118882E-2</v>
      </c>
    </row>
    <row r="24" spans="1:4" ht="16.5" customHeight="1" x14ac:dyDescent="0.25">
      <c r="A24" s="34" t="s">
        <v>127</v>
      </c>
      <c r="B24" s="52">
        <v>4475</v>
      </c>
      <c r="C24" s="52">
        <v>-110</v>
      </c>
      <c r="D24" s="53">
        <v>-2.3991275899672846E-2</v>
      </c>
    </row>
    <row r="25" spans="1:4" x14ac:dyDescent="0.25">
      <c r="A25" s="34" t="s">
        <v>175</v>
      </c>
      <c r="B25" s="52">
        <v>785</v>
      </c>
      <c r="C25" s="52">
        <v>-110</v>
      </c>
      <c r="D25" s="53">
        <v>-0.12290502793296089</v>
      </c>
    </row>
    <row r="26" spans="1:4" x14ac:dyDescent="0.25">
      <c r="A26" s="34" t="s">
        <v>142</v>
      </c>
      <c r="B26" s="52">
        <v>785</v>
      </c>
      <c r="C26" s="52">
        <v>-85</v>
      </c>
      <c r="D26" s="53">
        <v>-9.7701149425287362E-2</v>
      </c>
    </row>
    <row r="27" spans="1:4" x14ac:dyDescent="0.25">
      <c r="A27" s="34" t="s">
        <v>150</v>
      </c>
      <c r="B27" s="52">
        <v>2620</v>
      </c>
      <c r="C27" s="52">
        <v>-60</v>
      </c>
      <c r="D27" s="53">
        <v>-2.2388059701492536E-2</v>
      </c>
    </row>
    <row r="28" spans="1:4" ht="30" x14ac:dyDescent="0.25">
      <c r="A28" s="34" t="s">
        <v>65</v>
      </c>
      <c r="B28" s="52">
        <v>1285</v>
      </c>
      <c r="C28" s="52">
        <v>-50</v>
      </c>
      <c r="D28" s="53">
        <v>-3.7453183520599252E-2</v>
      </c>
    </row>
    <row r="29" spans="1:4" x14ac:dyDescent="0.25">
      <c r="A29" s="34" t="s">
        <v>125</v>
      </c>
      <c r="B29" s="52">
        <v>1385</v>
      </c>
      <c r="C29" s="52">
        <v>-45</v>
      </c>
      <c r="D29" s="53">
        <v>-3.1468531468531472E-2</v>
      </c>
    </row>
    <row r="30" spans="1:4" x14ac:dyDescent="0.25">
      <c r="A30" s="41" t="s">
        <v>157</v>
      </c>
      <c r="B30" s="208">
        <v>2500</v>
      </c>
      <c r="C30" s="208">
        <v>-40</v>
      </c>
      <c r="D30" s="209">
        <v>-1.5748031496062992E-2</v>
      </c>
    </row>
    <row r="31" spans="1:4" x14ac:dyDescent="0.25">
      <c r="A31" s="231"/>
      <c r="B31" s="232"/>
      <c r="C31" s="232"/>
      <c r="D31" s="233"/>
    </row>
    <row r="33" spans="1:1" x14ac:dyDescent="0.25">
      <c r="A33" s="44" t="s">
        <v>208</v>
      </c>
    </row>
    <row r="34" spans="1:1" x14ac:dyDescent="0.25">
      <c r="A34" s="44"/>
    </row>
  </sheetData>
  <mergeCells count="6">
    <mergeCell ref="A7:A8"/>
    <mergeCell ref="B7:B8"/>
    <mergeCell ref="C7:D7"/>
    <mergeCell ref="A19:A20"/>
    <mergeCell ref="B19:B20"/>
    <mergeCell ref="C19:D19"/>
  </mergeCells>
  <conditionalFormatting sqref="B9">
    <cfRule type="dataBar" priority="1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{5CF772A7-33EC-4205-93A7-80310089AA30}</x14:id>
        </ext>
      </extLst>
    </cfRule>
  </conditionalFormatting>
  <conditionalFormatting sqref="B10:B31">
    <cfRule type="dataBar" priority="2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{42230BAA-C1F4-4F53-8FAC-FFAF5FB39D58}</x14:id>
        </ext>
      </extLst>
    </cfRule>
  </conditionalFormatting>
  <conditionalFormatting sqref="B21:B31 B9:B1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{46880F6B-FD58-44CF-9EAD-30529C26B06D}</x14:id>
        </ext>
      </extLst>
    </cfRule>
  </conditionalFormatting>
  <conditionalFormatting sqref="D9:D18 D21:D31">
    <cfRule type="colorScale" priority="7">
      <colorScale>
        <cfvo type="min"/>
        <cfvo type="max"/>
        <color rgb="FFFFEF9C"/>
        <color rgb="FF63BE7B"/>
      </colorScale>
    </cfRule>
  </conditionalFormatting>
  <conditionalFormatting sqref="D9:D18">
    <cfRule type="colorScale" priority="4">
      <colorScale>
        <cfvo type="min"/>
        <cfvo type="max"/>
        <color rgb="FFFCFCFF"/>
        <color rgb="FF92D050"/>
      </colorScale>
    </cfRule>
  </conditionalFormatting>
  <conditionalFormatting sqref="D21:D31">
    <cfRule type="colorScale" priority="3">
      <colorScale>
        <cfvo type="min"/>
        <cfvo type="max"/>
        <color rgb="FFF8696B"/>
        <color rgb="FFFCFCFF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" location="Índex!A1" display="TORNAR A L'ÍNDEX" xr:uid="{04E6557F-A5F1-4474-A4EB-4D1A017C6137}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CF772A7-33EC-4205-93A7-80310089AA3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B9</xm:sqref>
        </x14:conditionalFormatting>
        <x14:conditionalFormatting xmlns:xm="http://schemas.microsoft.com/office/excel/2006/main">
          <x14:cfRule type="dataBar" id="{42230BAA-C1F4-4F53-8FAC-FFAF5FB39D5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B10:B31</xm:sqref>
        </x14:conditionalFormatting>
        <x14:conditionalFormatting xmlns:xm="http://schemas.microsoft.com/office/excel/2006/main">
          <x14:cfRule type="dataBar" id="{46880F6B-FD58-44CF-9EAD-30529C26B06D}">
            <x14:dataBar minLength="0" maxLength="100" negativeBarColorSameAsPositive="1" axisPosition="none">
              <x14:cfvo type="min"/>
              <x14:cfvo type="max"/>
            </x14:dataBar>
          </x14:cfRule>
          <xm:sqref>B21:B31 B9:B18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CE03E-446E-4A5A-B295-CB5DD8551125}">
  <sheetPr>
    <tabColor theme="8"/>
  </sheetPr>
  <dimension ref="A1:R92"/>
  <sheetViews>
    <sheetView workbookViewId="0"/>
  </sheetViews>
  <sheetFormatPr baseColWidth="10" defaultRowHeight="15" x14ac:dyDescent="0.25"/>
  <sheetData>
    <row r="1" spans="1:18" x14ac:dyDescent="0.25">
      <c r="G1" s="25">
        <v>3.0000000000000001E-3</v>
      </c>
      <c r="M1" s="26" t="s">
        <v>182</v>
      </c>
      <c r="Q1" s="26" t="s">
        <v>185</v>
      </c>
    </row>
    <row r="3" spans="1:18" x14ac:dyDescent="0.25">
      <c r="B3">
        <v>2022</v>
      </c>
      <c r="C3" s="22">
        <v>20.22</v>
      </c>
      <c r="D3">
        <v>2021</v>
      </c>
      <c r="H3">
        <v>2022</v>
      </c>
      <c r="I3" s="22">
        <v>20.22</v>
      </c>
      <c r="J3">
        <v>2021</v>
      </c>
      <c r="N3">
        <v>2022</v>
      </c>
      <c r="O3" s="22">
        <v>20.22</v>
      </c>
      <c r="P3">
        <v>2021</v>
      </c>
      <c r="Q3" t="s">
        <v>183</v>
      </c>
      <c r="R3" t="s">
        <v>184</v>
      </c>
    </row>
    <row r="4" spans="1:18" x14ac:dyDescent="0.25">
      <c r="A4" t="s">
        <v>64</v>
      </c>
      <c r="B4" s="48">
        <v>100</v>
      </c>
      <c r="C4" s="23">
        <f>B4/$B$92</f>
        <v>3.5244153875975821E-4</v>
      </c>
      <c r="D4">
        <v>95</v>
      </c>
      <c r="G4" t="s">
        <v>140</v>
      </c>
      <c r="H4" s="48">
        <v>5795</v>
      </c>
      <c r="I4" s="23">
        <v>2.0423987171127988E-2</v>
      </c>
      <c r="J4">
        <v>5785</v>
      </c>
      <c r="M4" t="s">
        <v>118</v>
      </c>
      <c r="N4" s="48">
        <v>2675</v>
      </c>
      <c r="O4" s="23">
        <v>9.4278111618235332E-3</v>
      </c>
      <c r="P4">
        <v>3115</v>
      </c>
      <c r="Q4">
        <v>-440</v>
      </c>
      <c r="R4" s="28">
        <v>-0.14125200642054575</v>
      </c>
    </row>
    <row r="5" spans="1:18" x14ac:dyDescent="0.25">
      <c r="A5" t="s">
        <v>133</v>
      </c>
      <c r="B5" s="48">
        <v>60</v>
      </c>
      <c r="C5" s="23">
        <f t="shared" ref="C5:C68" si="0">B5/$B$92</f>
        <v>2.1146492325585493E-4</v>
      </c>
      <c r="D5">
        <v>70</v>
      </c>
      <c r="G5" t="s">
        <v>112</v>
      </c>
      <c r="H5" s="48">
        <v>1495</v>
      </c>
      <c r="I5" s="23">
        <v>5.2690010044583856E-3</v>
      </c>
      <c r="J5">
        <v>1405</v>
      </c>
      <c r="M5" t="s">
        <v>110</v>
      </c>
      <c r="N5" s="48">
        <v>4435</v>
      </c>
      <c r="O5" s="23">
        <v>1.5630782243995278E-2</v>
      </c>
      <c r="P5">
        <v>4745</v>
      </c>
      <c r="Q5">
        <v>-310</v>
      </c>
      <c r="R5" s="28">
        <v>-6.5331928345626969E-2</v>
      </c>
    </row>
    <row r="6" spans="1:18" x14ac:dyDescent="0.25">
      <c r="A6" t="s">
        <v>134</v>
      </c>
      <c r="B6" s="48">
        <v>0</v>
      </c>
      <c r="C6" s="23">
        <f t="shared" si="0"/>
        <v>0</v>
      </c>
      <c r="D6">
        <v>5</v>
      </c>
      <c r="G6" t="s">
        <v>146</v>
      </c>
      <c r="H6" s="48">
        <v>1015</v>
      </c>
      <c r="I6" s="23">
        <v>3.5772816184115458E-3</v>
      </c>
      <c r="J6">
        <v>930</v>
      </c>
      <c r="M6" t="s">
        <v>127</v>
      </c>
      <c r="N6" s="48">
        <v>4660</v>
      </c>
      <c r="O6" s="23">
        <v>1.6423775706204732E-2</v>
      </c>
      <c r="P6">
        <v>4920</v>
      </c>
      <c r="Q6">
        <v>-260</v>
      </c>
      <c r="R6" s="28">
        <v>-5.2845528455284556E-2</v>
      </c>
    </row>
    <row r="7" spans="1:18" x14ac:dyDescent="0.25">
      <c r="A7" t="s">
        <v>135</v>
      </c>
      <c r="B7" s="1">
        <v>0</v>
      </c>
      <c r="C7" s="23">
        <f t="shared" si="0"/>
        <v>0</v>
      </c>
      <c r="D7">
        <v>0</v>
      </c>
      <c r="G7" t="s">
        <v>147</v>
      </c>
      <c r="H7" s="48">
        <v>3340</v>
      </c>
      <c r="I7" s="23">
        <v>1.1771547394575924E-2</v>
      </c>
      <c r="J7">
        <v>3180</v>
      </c>
      <c r="M7" t="s">
        <v>45</v>
      </c>
      <c r="N7" s="48">
        <v>25895</v>
      </c>
      <c r="O7" s="23">
        <v>9.1264736461839399E-2</v>
      </c>
      <c r="P7">
        <v>26110</v>
      </c>
      <c r="Q7">
        <v>-215</v>
      </c>
      <c r="R7" s="28">
        <v>-8.2343929528916129E-3</v>
      </c>
    </row>
    <row r="8" spans="1:18" x14ac:dyDescent="0.25">
      <c r="A8" t="s">
        <v>136</v>
      </c>
      <c r="B8" s="1">
        <v>0</v>
      </c>
      <c r="C8" s="23">
        <f t="shared" si="0"/>
        <v>0</v>
      </c>
      <c r="D8">
        <v>0</v>
      </c>
      <c r="G8" t="s">
        <v>127</v>
      </c>
      <c r="H8" s="48">
        <v>4660</v>
      </c>
      <c r="I8" s="23">
        <v>1.6423775706204732E-2</v>
      </c>
      <c r="J8">
        <v>4920</v>
      </c>
      <c r="M8" t="s">
        <v>164</v>
      </c>
      <c r="N8" s="48">
        <v>1185</v>
      </c>
      <c r="O8" s="23">
        <v>4.1764322343031349E-3</v>
      </c>
      <c r="P8">
        <v>1360</v>
      </c>
      <c r="Q8">
        <v>-175</v>
      </c>
      <c r="R8" s="28">
        <v>-0.12867647058823528</v>
      </c>
    </row>
    <row r="9" spans="1:18" x14ac:dyDescent="0.25">
      <c r="A9" t="s">
        <v>137</v>
      </c>
      <c r="B9" s="48">
        <v>0</v>
      </c>
      <c r="C9" s="23">
        <f t="shared" si="0"/>
        <v>0</v>
      </c>
      <c r="D9">
        <v>0</v>
      </c>
      <c r="G9" t="s">
        <v>149</v>
      </c>
      <c r="H9" s="48">
        <v>3240</v>
      </c>
      <c r="I9" s="23">
        <v>1.1419105855816167E-2</v>
      </c>
      <c r="J9">
        <v>3195</v>
      </c>
      <c r="M9" t="s">
        <v>121</v>
      </c>
      <c r="N9" s="48">
        <v>2395</v>
      </c>
      <c r="O9" s="23">
        <v>8.4409748532962101E-3</v>
      </c>
      <c r="P9">
        <v>2470</v>
      </c>
      <c r="Q9">
        <v>-75</v>
      </c>
      <c r="R9" s="28">
        <v>-3.0364372469635626E-2</v>
      </c>
    </row>
    <row r="10" spans="1:18" x14ac:dyDescent="0.25">
      <c r="A10" t="s">
        <v>138</v>
      </c>
      <c r="B10" s="48">
        <v>140</v>
      </c>
      <c r="C10" s="23">
        <f t="shared" si="0"/>
        <v>4.9341815426366155E-4</v>
      </c>
      <c r="D10">
        <v>130</v>
      </c>
      <c r="G10" t="s">
        <v>150</v>
      </c>
      <c r="H10" s="48">
        <v>2680</v>
      </c>
      <c r="I10" s="23">
        <v>9.4454332387615206E-3</v>
      </c>
      <c r="J10">
        <v>2635</v>
      </c>
      <c r="M10" t="s">
        <v>52</v>
      </c>
      <c r="N10" s="48">
        <v>4860</v>
      </c>
      <c r="O10" s="23">
        <v>1.712865878372425E-2</v>
      </c>
      <c r="P10">
        <v>4900</v>
      </c>
      <c r="Q10">
        <v>-40</v>
      </c>
      <c r="R10" s="28">
        <v>-8.1632653061224497E-3</v>
      </c>
    </row>
    <row r="11" spans="1:18" x14ac:dyDescent="0.25">
      <c r="A11" t="s">
        <v>139</v>
      </c>
      <c r="B11" s="48">
        <v>0</v>
      </c>
      <c r="C11" s="23">
        <f t="shared" si="0"/>
        <v>0</v>
      </c>
      <c r="D11">
        <v>0</v>
      </c>
      <c r="G11" t="s">
        <v>151</v>
      </c>
      <c r="H11" s="48">
        <v>1075</v>
      </c>
      <c r="I11" s="23">
        <v>3.788746541667401E-3</v>
      </c>
      <c r="J11">
        <v>995</v>
      </c>
      <c r="M11" t="s">
        <v>140</v>
      </c>
      <c r="N11" s="48">
        <v>5795</v>
      </c>
      <c r="O11" s="23">
        <v>2.0423987171127988E-2</v>
      </c>
      <c r="P11">
        <v>5785</v>
      </c>
      <c r="Q11">
        <v>10</v>
      </c>
      <c r="R11" s="28">
        <v>1.7286084701815039E-3</v>
      </c>
    </row>
    <row r="12" spans="1:18" x14ac:dyDescent="0.25">
      <c r="A12" t="s">
        <v>140</v>
      </c>
      <c r="B12" s="48">
        <v>5795</v>
      </c>
      <c r="C12" s="23">
        <f t="shared" si="0"/>
        <v>2.0423987171127988E-2</v>
      </c>
      <c r="D12">
        <v>5785</v>
      </c>
      <c r="G12" t="s">
        <v>63</v>
      </c>
      <c r="H12" s="48">
        <v>7145</v>
      </c>
      <c r="I12" s="23">
        <v>2.5181947944384726E-2</v>
      </c>
      <c r="J12">
        <v>7075</v>
      </c>
      <c r="M12" t="s">
        <v>149</v>
      </c>
      <c r="N12" s="48">
        <v>3240</v>
      </c>
      <c r="O12" s="23">
        <v>1.1419105855816167E-2</v>
      </c>
      <c r="P12">
        <v>3195</v>
      </c>
      <c r="Q12">
        <v>45</v>
      </c>
      <c r="R12" s="28">
        <v>1.4084507042253521E-2</v>
      </c>
    </row>
    <row r="13" spans="1:18" x14ac:dyDescent="0.25">
      <c r="A13" t="s">
        <v>112</v>
      </c>
      <c r="B13" s="48">
        <v>1495</v>
      </c>
      <c r="C13" s="23">
        <f t="shared" si="0"/>
        <v>5.2690010044583856E-3</v>
      </c>
      <c r="D13">
        <v>1405</v>
      </c>
      <c r="G13" t="s">
        <v>153</v>
      </c>
      <c r="H13" s="48">
        <v>950</v>
      </c>
      <c r="I13" s="23">
        <v>3.3481946182177032E-3</v>
      </c>
      <c r="J13">
        <v>865</v>
      </c>
      <c r="M13" t="s">
        <v>150</v>
      </c>
      <c r="N13" s="48">
        <v>2680</v>
      </c>
      <c r="O13" s="23">
        <v>9.4454332387615206E-3</v>
      </c>
      <c r="P13">
        <v>2635</v>
      </c>
      <c r="Q13">
        <v>45</v>
      </c>
      <c r="R13" s="28">
        <v>1.7077798861480076E-2</v>
      </c>
    </row>
    <row r="14" spans="1:18" x14ac:dyDescent="0.25">
      <c r="A14" t="s">
        <v>141</v>
      </c>
      <c r="B14" s="1">
        <v>0</v>
      </c>
      <c r="C14" s="23">
        <f t="shared" si="0"/>
        <v>0</v>
      </c>
      <c r="D14">
        <v>0</v>
      </c>
      <c r="G14" t="s">
        <v>154</v>
      </c>
      <c r="H14" s="48">
        <v>2630</v>
      </c>
      <c r="I14" s="23">
        <v>9.2692124693816418E-3</v>
      </c>
      <c r="J14">
        <v>2260</v>
      </c>
      <c r="M14" t="s">
        <v>125</v>
      </c>
      <c r="N14" s="48">
        <v>1425</v>
      </c>
      <c r="O14" s="23">
        <v>5.0222919273265549E-3</v>
      </c>
      <c r="P14">
        <v>1380</v>
      </c>
      <c r="Q14">
        <v>45</v>
      </c>
      <c r="R14" s="28">
        <v>3.2608695652173912E-2</v>
      </c>
    </row>
    <row r="15" spans="1:18" x14ac:dyDescent="0.25">
      <c r="A15" t="s">
        <v>142</v>
      </c>
      <c r="B15" s="48">
        <v>800</v>
      </c>
      <c r="C15" s="23">
        <f t="shared" si="0"/>
        <v>2.8195323100780657E-3</v>
      </c>
      <c r="D15">
        <v>865</v>
      </c>
      <c r="G15" t="s">
        <v>62</v>
      </c>
      <c r="H15" s="48">
        <v>3480</v>
      </c>
      <c r="I15" s="23">
        <v>1.2264965548839586E-2</v>
      </c>
      <c r="J15">
        <v>3360</v>
      </c>
      <c r="M15" t="s">
        <v>115</v>
      </c>
      <c r="N15" s="48">
        <v>1550</v>
      </c>
      <c r="O15" s="23">
        <v>5.4628438507762526E-3</v>
      </c>
      <c r="P15">
        <v>1495</v>
      </c>
      <c r="Q15">
        <v>55</v>
      </c>
      <c r="R15" s="28">
        <v>3.678929765886288E-2</v>
      </c>
    </row>
    <row r="16" spans="1:18" x14ac:dyDescent="0.25">
      <c r="A16" t="s">
        <v>143</v>
      </c>
      <c r="B16" s="48">
        <v>645</v>
      </c>
      <c r="C16" s="23">
        <f t="shared" si="0"/>
        <v>2.2732479250004408E-3</v>
      </c>
      <c r="D16">
        <v>685</v>
      </c>
      <c r="G16" t="s">
        <v>110</v>
      </c>
      <c r="H16" s="48">
        <v>4435</v>
      </c>
      <c r="I16" s="23">
        <v>1.5630782243995278E-2</v>
      </c>
      <c r="J16">
        <v>4745</v>
      </c>
      <c r="M16" t="s">
        <v>63</v>
      </c>
      <c r="N16" s="48">
        <v>7145</v>
      </c>
      <c r="O16" s="23">
        <v>2.5181947944384726E-2</v>
      </c>
      <c r="P16">
        <v>7075</v>
      </c>
      <c r="Q16">
        <v>70</v>
      </c>
      <c r="R16" s="28">
        <v>9.893992932862191E-3</v>
      </c>
    </row>
    <row r="17" spans="1:18" x14ac:dyDescent="0.25">
      <c r="A17" t="s">
        <v>144</v>
      </c>
      <c r="B17" s="48">
        <v>20</v>
      </c>
      <c r="C17" s="23">
        <f t="shared" si="0"/>
        <v>7.0488307751951642E-5</v>
      </c>
      <c r="D17">
        <v>20</v>
      </c>
      <c r="G17" t="s">
        <v>129</v>
      </c>
      <c r="H17" s="48">
        <v>1155</v>
      </c>
      <c r="I17" s="23">
        <v>4.0706997726752073E-3</v>
      </c>
      <c r="J17">
        <v>1060</v>
      </c>
      <c r="M17" t="s">
        <v>161</v>
      </c>
      <c r="N17" s="48">
        <v>1215</v>
      </c>
      <c r="O17" s="23">
        <v>4.2821646959310625E-3</v>
      </c>
      <c r="P17">
        <v>1140</v>
      </c>
      <c r="Q17">
        <v>75</v>
      </c>
      <c r="R17" s="28">
        <v>6.5789473684210523E-2</v>
      </c>
    </row>
    <row r="18" spans="1:18" x14ac:dyDescent="0.25">
      <c r="A18" t="s">
        <v>145</v>
      </c>
      <c r="B18" s="48">
        <v>490</v>
      </c>
      <c r="C18" s="23">
        <f t="shared" si="0"/>
        <v>1.7269635399228152E-3</v>
      </c>
      <c r="D18">
        <v>435</v>
      </c>
      <c r="G18" t="s">
        <v>157</v>
      </c>
      <c r="H18" s="48">
        <v>2575</v>
      </c>
      <c r="I18" s="23">
        <v>9.075369623063774E-3</v>
      </c>
      <c r="J18">
        <v>2295</v>
      </c>
      <c r="M18" t="s">
        <v>167</v>
      </c>
      <c r="N18" s="48">
        <v>870</v>
      </c>
      <c r="O18" s="23">
        <v>3.0662413872098965E-3</v>
      </c>
      <c r="P18">
        <v>795</v>
      </c>
      <c r="Q18">
        <v>75</v>
      </c>
      <c r="R18" s="28">
        <v>9.4339622641509441E-2</v>
      </c>
    </row>
    <row r="19" spans="1:18" x14ac:dyDescent="0.25">
      <c r="A19" t="s">
        <v>146</v>
      </c>
      <c r="B19" s="48">
        <v>1015</v>
      </c>
      <c r="C19" s="23">
        <f t="shared" si="0"/>
        <v>3.5772816184115458E-3</v>
      </c>
      <c r="D19">
        <v>930</v>
      </c>
      <c r="G19" t="s">
        <v>161</v>
      </c>
      <c r="H19" s="48">
        <v>1215</v>
      </c>
      <c r="I19" s="23">
        <v>4.2821646959310625E-3</v>
      </c>
      <c r="J19">
        <v>1140</v>
      </c>
      <c r="M19" t="s">
        <v>151</v>
      </c>
      <c r="N19" s="48">
        <v>1075</v>
      </c>
      <c r="O19" s="23">
        <v>3.788746541667401E-3</v>
      </c>
      <c r="P19">
        <v>995</v>
      </c>
      <c r="Q19">
        <v>80</v>
      </c>
      <c r="R19" s="28">
        <v>8.0402010050251257E-2</v>
      </c>
    </row>
    <row r="20" spans="1:18" x14ac:dyDescent="0.25">
      <c r="A20" t="s">
        <v>147</v>
      </c>
      <c r="B20" s="48">
        <v>3340</v>
      </c>
      <c r="C20" s="23">
        <f t="shared" si="0"/>
        <v>1.1771547394575924E-2</v>
      </c>
      <c r="D20">
        <v>3180</v>
      </c>
      <c r="G20" t="s">
        <v>50</v>
      </c>
      <c r="H20" s="48">
        <v>4650</v>
      </c>
      <c r="I20" s="23">
        <v>1.6388531552328757E-2</v>
      </c>
      <c r="J20">
        <v>4430</v>
      </c>
      <c r="M20" t="s">
        <v>111</v>
      </c>
      <c r="N20" s="48">
        <v>4010</v>
      </c>
      <c r="O20" s="23">
        <v>1.4132905704266304E-2</v>
      </c>
      <c r="P20">
        <v>3930</v>
      </c>
      <c r="Q20">
        <v>80</v>
      </c>
      <c r="R20" s="28">
        <v>2.0356234096692113E-2</v>
      </c>
    </row>
    <row r="21" spans="1:18" x14ac:dyDescent="0.25">
      <c r="A21" t="s">
        <v>148</v>
      </c>
      <c r="B21" s="48">
        <v>0</v>
      </c>
      <c r="C21" s="23">
        <f t="shared" si="0"/>
        <v>0</v>
      </c>
      <c r="D21">
        <v>0</v>
      </c>
      <c r="G21" t="s">
        <v>125</v>
      </c>
      <c r="H21" s="48">
        <v>1425</v>
      </c>
      <c r="I21" s="23">
        <v>5.0222919273265549E-3</v>
      </c>
      <c r="J21">
        <v>1380</v>
      </c>
      <c r="M21" t="s">
        <v>146</v>
      </c>
      <c r="N21" s="48">
        <v>1015</v>
      </c>
      <c r="O21" s="23">
        <v>3.5772816184115458E-3</v>
      </c>
      <c r="P21">
        <v>930</v>
      </c>
      <c r="Q21">
        <v>85</v>
      </c>
      <c r="R21" s="28">
        <v>9.1397849462365593E-2</v>
      </c>
    </row>
    <row r="22" spans="1:18" x14ac:dyDescent="0.25">
      <c r="A22" t="s">
        <v>127</v>
      </c>
      <c r="B22" s="48">
        <v>4660</v>
      </c>
      <c r="C22" s="23">
        <f t="shared" si="0"/>
        <v>1.6423775706204732E-2</v>
      </c>
      <c r="D22">
        <v>4920</v>
      </c>
      <c r="G22" t="s">
        <v>48</v>
      </c>
      <c r="H22" s="48">
        <v>13080</v>
      </c>
      <c r="I22" s="23">
        <v>4.6099353269776377E-2</v>
      </c>
      <c r="J22">
        <v>12645</v>
      </c>
      <c r="M22" t="s">
        <v>153</v>
      </c>
      <c r="N22" s="48">
        <v>950</v>
      </c>
      <c r="O22" s="23">
        <v>3.3481946182177032E-3</v>
      </c>
      <c r="P22">
        <v>865</v>
      </c>
      <c r="Q22">
        <v>85</v>
      </c>
      <c r="R22" s="28">
        <v>9.8265895953757232E-2</v>
      </c>
    </row>
    <row r="23" spans="1:18" x14ac:dyDescent="0.25">
      <c r="A23" t="s">
        <v>149</v>
      </c>
      <c r="B23" s="48">
        <v>3240</v>
      </c>
      <c r="C23" s="23">
        <f t="shared" si="0"/>
        <v>1.1419105855816167E-2</v>
      </c>
      <c r="D23">
        <v>3195</v>
      </c>
      <c r="G23" t="s">
        <v>52</v>
      </c>
      <c r="H23" s="48">
        <v>4860</v>
      </c>
      <c r="I23" s="23">
        <v>1.712865878372425E-2</v>
      </c>
      <c r="J23">
        <v>4900</v>
      </c>
      <c r="M23" t="s">
        <v>112</v>
      </c>
      <c r="N23" s="48">
        <v>1495</v>
      </c>
      <c r="O23" s="23">
        <v>5.2690010044583856E-3</v>
      </c>
      <c r="P23">
        <v>1405</v>
      </c>
      <c r="Q23">
        <v>90</v>
      </c>
      <c r="R23" s="28">
        <v>6.4056939501779361E-2</v>
      </c>
    </row>
    <row r="24" spans="1:18" x14ac:dyDescent="0.25">
      <c r="A24" t="s">
        <v>150</v>
      </c>
      <c r="B24" s="48">
        <v>2680</v>
      </c>
      <c r="C24" s="23">
        <f t="shared" si="0"/>
        <v>9.4454332387615206E-3</v>
      </c>
      <c r="D24">
        <v>2635</v>
      </c>
      <c r="G24" t="s">
        <v>47</v>
      </c>
      <c r="H24" s="48">
        <v>28845</v>
      </c>
      <c r="I24" s="23">
        <v>0.10166176185525226</v>
      </c>
      <c r="J24">
        <v>27440</v>
      </c>
      <c r="M24" t="s">
        <v>168</v>
      </c>
      <c r="N24" s="48">
        <v>2340</v>
      </c>
      <c r="O24" s="23">
        <v>8.2471320069783423E-3</v>
      </c>
      <c r="P24">
        <v>2250</v>
      </c>
      <c r="Q24">
        <v>90</v>
      </c>
      <c r="R24" s="28">
        <v>0.04</v>
      </c>
    </row>
    <row r="25" spans="1:18" x14ac:dyDescent="0.25">
      <c r="A25" t="s">
        <v>151</v>
      </c>
      <c r="B25" s="48">
        <v>1075</v>
      </c>
      <c r="C25" s="23">
        <f t="shared" si="0"/>
        <v>3.788746541667401E-3</v>
      </c>
      <c r="D25">
        <v>995</v>
      </c>
      <c r="G25" t="s">
        <v>45</v>
      </c>
      <c r="H25" s="48">
        <v>25895</v>
      </c>
      <c r="I25" s="23">
        <v>9.1264736461839399E-2</v>
      </c>
      <c r="J25">
        <v>26110</v>
      </c>
      <c r="M25" t="s">
        <v>129</v>
      </c>
      <c r="N25" s="48">
        <v>1155</v>
      </c>
      <c r="O25" s="23">
        <v>4.0706997726752073E-3</v>
      </c>
      <c r="P25">
        <v>1060</v>
      </c>
      <c r="Q25">
        <v>95</v>
      </c>
      <c r="R25" s="28">
        <v>8.9622641509433956E-2</v>
      </c>
    </row>
    <row r="26" spans="1:18" x14ac:dyDescent="0.25">
      <c r="A26" t="s">
        <v>152</v>
      </c>
      <c r="B26" s="48">
        <v>545</v>
      </c>
      <c r="C26" s="23">
        <f t="shared" si="0"/>
        <v>1.9208063862406824E-3</v>
      </c>
      <c r="D26">
        <v>520</v>
      </c>
      <c r="G26" t="s">
        <v>49</v>
      </c>
      <c r="H26" s="48">
        <v>6790</v>
      </c>
      <c r="I26" s="23">
        <v>2.3930780481787584E-2</v>
      </c>
      <c r="J26">
        <v>6655</v>
      </c>
      <c r="M26" t="s">
        <v>178</v>
      </c>
      <c r="N26" s="48">
        <v>1140</v>
      </c>
      <c r="O26" s="23">
        <v>4.0178335418612435E-3</v>
      </c>
      <c r="P26">
        <v>1040</v>
      </c>
      <c r="Q26">
        <v>100</v>
      </c>
      <c r="R26" s="28">
        <v>9.6153846153846159E-2</v>
      </c>
    </row>
    <row r="27" spans="1:18" x14ac:dyDescent="0.25">
      <c r="A27" t="s">
        <v>63</v>
      </c>
      <c r="B27" s="48">
        <v>7145</v>
      </c>
      <c r="C27" s="23">
        <f t="shared" si="0"/>
        <v>2.5181947944384726E-2</v>
      </c>
      <c r="D27">
        <v>7075</v>
      </c>
      <c r="G27" t="s">
        <v>109</v>
      </c>
      <c r="H27" s="48">
        <v>6995</v>
      </c>
      <c r="I27" s="23">
        <v>2.4653285636245088E-2</v>
      </c>
      <c r="J27">
        <v>5825</v>
      </c>
      <c r="M27" t="s">
        <v>119</v>
      </c>
      <c r="N27" s="48">
        <v>4725</v>
      </c>
      <c r="O27" s="23">
        <v>1.6652862706398576E-2</v>
      </c>
      <c r="P27">
        <v>4610</v>
      </c>
      <c r="Q27">
        <v>115</v>
      </c>
      <c r="R27" s="28">
        <v>2.4945770065075923E-2</v>
      </c>
    </row>
    <row r="28" spans="1:18" x14ac:dyDescent="0.25">
      <c r="A28" t="s">
        <v>153</v>
      </c>
      <c r="B28" s="48">
        <v>950</v>
      </c>
      <c r="C28" s="23">
        <f t="shared" si="0"/>
        <v>3.3481946182177032E-3</v>
      </c>
      <c r="D28">
        <v>865</v>
      </c>
      <c r="G28" t="s">
        <v>70</v>
      </c>
      <c r="H28" s="48">
        <v>14185</v>
      </c>
      <c r="I28" s="23">
        <v>4.9993832273071706E-2</v>
      </c>
      <c r="J28">
        <v>12845</v>
      </c>
      <c r="M28" t="s">
        <v>62</v>
      </c>
      <c r="N28" s="48">
        <v>3480</v>
      </c>
      <c r="O28" s="23">
        <v>1.2264965548839586E-2</v>
      </c>
      <c r="P28">
        <v>3360</v>
      </c>
      <c r="Q28">
        <v>120</v>
      </c>
      <c r="R28" s="28">
        <v>3.5714285714285712E-2</v>
      </c>
    </row>
    <row r="29" spans="1:18" x14ac:dyDescent="0.25">
      <c r="A29" t="s">
        <v>154</v>
      </c>
      <c r="B29" s="48">
        <v>2630</v>
      </c>
      <c r="C29" s="23">
        <f t="shared" si="0"/>
        <v>9.2692124693816418E-3</v>
      </c>
      <c r="D29">
        <v>2260</v>
      </c>
      <c r="G29" t="s">
        <v>164</v>
      </c>
      <c r="H29" s="48">
        <v>1185</v>
      </c>
      <c r="I29" s="23">
        <v>4.1764322343031349E-3</v>
      </c>
      <c r="J29">
        <v>1360</v>
      </c>
      <c r="M29" t="s">
        <v>65</v>
      </c>
      <c r="N29" s="48">
        <v>1265</v>
      </c>
      <c r="O29" s="23">
        <v>4.4583854653109413E-3</v>
      </c>
      <c r="P29">
        <v>1140</v>
      </c>
      <c r="Q29">
        <v>125</v>
      </c>
      <c r="R29" s="28">
        <v>0.10964912280701754</v>
      </c>
    </row>
    <row r="30" spans="1:18" x14ac:dyDescent="0.25">
      <c r="A30" t="s">
        <v>62</v>
      </c>
      <c r="B30" s="48">
        <v>3480</v>
      </c>
      <c r="C30" s="23">
        <f t="shared" si="0"/>
        <v>1.2264965548839586E-2</v>
      </c>
      <c r="D30">
        <v>3360</v>
      </c>
      <c r="G30" t="s">
        <v>165</v>
      </c>
      <c r="H30" s="48">
        <v>1385</v>
      </c>
      <c r="I30" s="23">
        <v>4.8813153118226517E-3</v>
      </c>
      <c r="J30">
        <v>1005</v>
      </c>
      <c r="M30" t="s">
        <v>49</v>
      </c>
      <c r="N30" s="48">
        <v>6790</v>
      </c>
      <c r="O30" s="23">
        <v>2.3930780481787584E-2</v>
      </c>
      <c r="P30">
        <v>6655</v>
      </c>
      <c r="Q30">
        <v>135</v>
      </c>
      <c r="R30" s="28">
        <v>2.02854996243426E-2</v>
      </c>
    </row>
    <row r="31" spans="1:18" x14ac:dyDescent="0.25">
      <c r="A31" t="s">
        <v>110</v>
      </c>
      <c r="B31" s="48">
        <v>4435</v>
      </c>
      <c r="C31" s="23">
        <f t="shared" si="0"/>
        <v>1.5630782243995278E-2</v>
      </c>
      <c r="D31">
        <v>4745</v>
      </c>
      <c r="G31" t="s">
        <v>46</v>
      </c>
      <c r="H31" s="48">
        <v>16135</v>
      </c>
      <c r="I31" s="23">
        <v>5.6866442278886993E-2</v>
      </c>
      <c r="J31">
        <v>14995</v>
      </c>
      <c r="M31" t="s">
        <v>173</v>
      </c>
      <c r="N31" s="48">
        <v>1250</v>
      </c>
      <c r="O31" s="23">
        <v>4.4055192344969775E-3</v>
      </c>
      <c r="P31">
        <v>1110</v>
      </c>
      <c r="Q31">
        <v>140</v>
      </c>
      <c r="R31" s="28">
        <v>0.12612612612612611</v>
      </c>
    </row>
    <row r="32" spans="1:18" x14ac:dyDescent="0.25">
      <c r="A32" t="s">
        <v>155</v>
      </c>
      <c r="B32" s="48">
        <v>70</v>
      </c>
      <c r="C32" s="23">
        <f t="shared" si="0"/>
        <v>2.4670907713183077E-4</v>
      </c>
      <c r="D32">
        <v>65</v>
      </c>
      <c r="G32" t="s">
        <v>167</v>
      </c>
      <c r="H32" s="48">
        <v>870</v>
      </c>
      <c r="I32" s="23">
        <v>3.0662413872098965E-3</v>
      </c>
      <c r="J32">
        <v>795</v>
      </c>
      <c r="M32" t="s">
        <v>147</v>
      </c>
      <c r="N32" s="48">
        <v>3340</v>
      </c>
      <c r="O32" s="23">
        <v>1.1771547394575924E-2</v>
      </c>
      <c r="P32">
        <v>3180</v>
      </c>
      <c r="Q32">
        <v>160</v>
      </c>
      <c r="R32" s="28">
        <v>5.0314465408805034E-2</v>
      </c>
    </row>
    <row r="33" spans="1:18" x14ac:dyDescent="0.25">
      <c r="A33" t="s">
        <v>156</v>
      </c>
      <c r="B33" s="48">
        <v>575</v>
      </c>
      <c r="C33" s="23">
        <f t="shared" si="0"/>
        <v>2.02653884786861E-3</v>
      </c>
      <c r="D33">
        <v>560</v>
      </c>
      <c r="G33" t="s">
        <v>168</v>
      </c>
      <c r="H33" s="48">
        <v>2340</v>
      </c>
      <c r="I33" s="23">
        <v>8.2471320069783423E-3</v>
      </c>
      <c r="J33">
        <v>2250</v>
      </c>
      <c r="M33" t="s">
        <v>120</v>
      </c>
      <c r="N33" s="48">
        <v>4410</v>
      </c>
      <c r="O33" s="23">
        <v>1.5542671859305338E-2</v>
      </c>
      <c r="P33">
        <v>4245</v>
      </c>
      <c r="Q33">
        <v>165</v>
      </c>
      <c r="R33" s="28">
        <v>3.8869257950530034E-2</v>
      </c>
    </row>
    <row r="34" spans="1:18" x14ac:dyDescent="0.25">
      <c r="A34" t="s">
        <v>129</v>
      </c>
      <c r="B34" s="48">
        <v>1155</v>
      </c>
      <c r="C34" s="23">
        <f t="shared" si="0"/>
        <v>4.0706997726752073E-3</v>
      </c>
      <c r="D34">
        <v>1060</v>
      </c>
      <c r="G34" t="s">
        <v>67</v>
      </c>
      <c r="H34" s="48">
        <v>5010</v>
      </c>
      <c r="I34" s="23">
        <v>1.7657321091863888E-2</v>
      </c>
      <c r="J34">
        <v>4405</v>
      </c>
      <c r="M34" t="s">
        <v>116</v>
      </c>
      <c r="N34" s="48">
        <v>16705</v>
      </c>
      <c r="O34" s="23">
        <v>5.887535904981761E-2</v>
      </c>
      <c r="P34">
        <v>16490</v>
      </c>
      <c r="Q34">
        <v>215</v>
      </c>
      <c r="R34" s="28">
        <v>1.3038204972710734E-2</v>
      </c>
    </row>
    <row r="35" spans="1:18" x14ac:dyDescent="0.25">
      <c r="A35" t="s">
        <v>157</v>
      </c>
      <c r="B35" s="48">
        <v>2575</v>
      </c>
      <c r="C35" s="23">
        <f t="shared" si="0"/>
        <v>9.075369623063774E-3</v>
      </c>
      <c r="D35">
        <v>2295</v>
      </c>
      <c r="G35" t="s">
        <v>115</v>
      </c>
      <c r="H35" s="48">
        <v>1550</v>
      </c>
      <c r="I35" s="23">
        <v>5.4628438507762526E-3</v>
      </c>
      <c r="J35">
        <v>1495</v>
      </c>
      <c r="M35" t="s">
        <v>50</v>
      </c>
      <c r="N35" s="48">
        <v>4650</v>
      </c>
      <c r="O35" s="23">
        <v>1.6388531552328757E-2</v>
      </c>
      <c r="P35">
        <v>4430</v>
      </c>
      <c r="Q35">
        <v>220</v>
      </c>
      <c r="R35" s="28">
        <v>4.9661399548532728E-2</v>
      </c>
    </row>
    <row r="36" spans="1:18" x14ac:dyDescent="0.25">
      <c r="A36" t="s">
        <v>158</v>
      </c>
      <c r="B36" s="48">
        <v>80</v>
      </c>
      <c r="C36" s="23">
        <f t="shared" si="0"/>
        <v>2.8195323100780657E-4</v>
      </c>
      <c r="D36">
        <v>75</v>
      </c>
      <c r="G36" t="s">
        <v>121</v>
      </c>
      <c r="H36" s="48">
        <v>2395</v>
      </c>
      <c r="I36" s="23">
        <v>8.4409748532962101E-3</v>
      </c>
      <c r="J36">
        <v>2470</v>
      </c>
      <c r="M36" t="s">
        <v>60</v>
      </c>
      <c r="N36" s="48">
        <v>2495</v>
      </c>
      <c r="O36" s="23">
        <v>8.7934163920559676E-3</v>
      </c>
      <c r="P36">
        <v>2240</v>
      </c>
      <c r="Q36">
        <v>255</v>
      </c>
      <c r="R36" s="28">
        <v>0.11383928571428571</v>
      </c>
    </row>
    <row r="37" spans="1:18" x14ac:dyDescent="0.25">
      <c r="A37" t="s">
        <v>159</v>
      </c>
      <c r="B37" s="48">
        <v>400</v>
      </c>
      <c r="C37" s="23">
        <f t="shared" si="0"/>
        <v>1.4097661550390328E-3</v>
      </c>
      <c r="D37">
        <v>395</v>
      </c>
      <c r="G37" t="s">
        <v>120</v>
      </c>
      <c r="H37" s="48">
        <v>4410</v>
      </c>
      <c r="I37" s="23">
        <v>1.5542671859305338E-2</v>
      </c>
      <c r="J37">
        <v>4245</v>
      </c>
      <c r="M37" t="s">
        <v>113</v>
      </c>
      <c r="N37" s="48">
        <v>5770</v>
      </c>
      <c r="O37" s="23">
        <v>2.0335876786438049E-2</v>
      </c>
      <c r="P37">
        <v>5515</v>
      </c>
      <c r="Q37">
        <v>255</v>
      </c>
      <c r="R37" s="28">
        <v>4.6237533998186767E-2</v>
      </c>
    </row>
    <row r="38" spans="1:18" x14ac:dyDescent="0.25">
      <c r="A38" t="s">
        <v>160</v>
      </c>
      <c r="B38" s="48">
        <v>95</v>
      </c>
      <c r="C38" s="23">
        <f t="shared" si="0"/>
        <v>3.3481946182177031E-4</v>
      </c>
      <c r="D38">
        <v>105</v>
      </c>
      <c r="G38" t="s">
        <v>65</v>
      </c>
      <c r="H38" s="48">
        <v>1265</v>
      </c>
      <c r="I38" s="23">
        <v>4.4583854653109413E-3</v>
      </c>
      <c r="J38">
        <v>1140</v>
      </c>
      <c r="M38" t="s">
        <v>51</v>
      </c>
      <c r="N38" s="48">
        <v>2855</v>
      </c>
      <c r="O38" s="23">
        <v>1.0062205931591097E-2</v>
      </c>
      <c r="P38">
        <v>2595</v>
      </c>
      <c r="Q38">
        <v>260</v>
      </c>
      <c r="R38" s="28">
        <v>0.1001926782273603</v>
      </c>
    </row>
    <row r="39" spans="1:18" x14ac:dyDescent="0.25">
      <c r="A39" t="s">
        <v>161</v>
      </c>
      <c r="B39" s="48">
        <v>1215</v>
      </c>
      <c r="C39" s="23">
        <f t="shared" si="0"/>
        <v>4.2821646959310625E-3</v>
      </c>
      <c r="D39">
        <v>1140</v>
      </c>
      <c r="G39" t="s">
        <v>126</v>
      </c>
      <c r="H39" s="48">
        <v>5875</v>
      </c>
      <c r="I39" s="23">
        <v>2.0705940402135796E-2</v>
      </c>
      <c r="J39">
        <v>5590</v>
      </c>
      <c r="M39" t="s">
        <v>157</v>
      </c>
      <c r="N39" s="48">
        <v>2575</v>
      </c>
      <c r="O39" s="23">
        <v>9.075369623063774E-3</v>
      </c>
      <c r="P39">
        <v>2295</v>
      </c>
      <c r="Q39">
        <v>280</v>
      </c>
      <c r="R39" s="28">
        <v>0.12200435729847495</v>
      </c>
    </row>
    <row r="40" spans="1:18" x14ac:dyDescent="0.25">
      <c r="A40" t="s">
        <v>162</v>
      </c>
      <c r="B40" s="48">
        <v>40</v>
      </c>
      <c r="C40" s="23">
        <f t="shared" si="0"/>
        <v>1.4097661550390328E-4</v>
      </c>
      <c r="D40">
        <v>35</v>
      </c>
      <c r="G40" t="s">
        <v>173</v>
      </c>
      <c r="H40" s="48">
        <v>1250</v>
      </c>
      <c r="I40" s="23">
        <v>4.4055192344969775E-3</v>
      </c>
      <c r="J40">
        <v>1110</v>
      </c>
      <c r="M40" t="s">
        <v>126</v>
      </c>
      <c r="N40" s="48">
        <v>5875</v>
      </c>
      <c r="O40" s="23">
        <v>2.0705940402135796E-2</v>
      </c>
      <c r="P40">
        <v>5590</v>
      </c>
      <c r="Q40">
        <v>285</v>
      </c>
      <c r="R40" s="28">
        <v>5.0983899821109124E-2</v>
      </c>
    </row>
    <row r="41" spans="1:18" x14ac:dyDescent="0.25">
      <c r="A41" t="s">
        <v>50</v>
      </c>
      <c r="B41" s="48">
        <v>4650</v>
      </c>
      <c r="C41" s="23">
        <f t="shared" si="0"/>
        <v>1.6388531552328757E-2</v>
      </c>
      <c r="D41">
        <v>4430</v>
      </c>
      <c r="G41" t="s">
        <v>122</v>
      </c>
      <c r="H41" s="48">
        <v>1310</v>
      </c>
      <c r="I41" s="23">
        <v>4.6169841577528327E-3</v>
      </c>
      <c r="J41">
        <v>895</v>
      </c>
      <c r="M41" t="s">
        <v>175</v>
      </c>
      <c r="N41" s="48">
        <v>965</v>
      </c>
      <c r="O41" s="23">
        <v>3.401060849031667E-3</v>
      </c>
      <c r="P41">
        <v>635</v>
      </c>
      <c r="Q41">
        <v>330</v>
      </c>
      <c r="R41" s="28">
        <v>0.51968503937007871</v>
      </c>
    </row>
    <row r="42" spans="1:18" x14ac:dyDescent="0.25">
      <c r="A42" t="s">
        <v>125</v>
      </c>
      <c r="B42" s="48">
        <v>1425</v>
      </c>
      <c r="C42" s="23">
        <f t="shared" si="0"/>
        <v>5.0222919273265549E-3</v>
      </c>
      <c r="D42">
        <v>1380</v>
      </c>
      <c r="G42" t="s">
        <v>60</v>
      </c>
      <c r="H42" s="48">
        <v>2495</v>
      </c>
      <c r="I42" s="23">
        <v>8.7934163920559676E-3</v>
      </c>
      <c r="J42">
        <v>2240</v>
      </c>
      <c r="M42" t="s">
        <v>154</v>
      </c>
      <c r="N42" s="48">
        <v>2630</v>
      </c>
      <c r="O42" s="23">
        <v>9.2692124693816418E-3</v>
      </c>
      <c r="P42">
        <v>2260</v>
      </c>
      <c r="Q42">
        <v>370</v>
      </c>
      <c r="R42" s="28">
        <v>0.16371681415929204</v>
      </c>
    </row>
    <row r="43" spans="1:18" x14ac:dyDescent="0.25">
      <c r="A43" t="s">
        <v>48</v>
      </c>
      <c r="B43" s="48">
        <v>13080</v>
      </c>
      <c r="C43" s="23">
        <f t="shared" si="0"/>
        <v>4.6099353269776377E-2</v>
      </c>
      <c r="D43">
        <v>12645</v>
      </c>
      <c r="G43" t="s">
        <v>175</v>
      </c>
      <c r="H43" s="48">
        <v>965</v>
      </c>
      <c r="I43" s="23">
        <v>3.401060849031667E-3</v>
      </c>
      <c r="J43">
        <v>635</v>
      </c>
      <c r="M43" t="s">
        <v>165</v>
      </c>
      <c r="N43" s="48">
        <v>1385</v>
      </c>
      <c r="O43" s="23">
        <v>4.8813153118226517E-3</v>
      </c>
      <c r="P43">
        <v>1005</v>
      </c>
      <c r="Q43">
        <v>380</v>
      </c>
      <c r="R43" s="28">
        <v>0.37810945273631841</v>
      </c>
    </row>
    <row r="44" spans="1:18" x14ac:dyDescent="0.25">
      <c r="A44" t="s">
        <v>52</v>
      </c>
      <c r="B44" s="48">
        <v>4860</v>
      </c>
      <c r="C44" s="23">
        <f t="shared" si="0"/>
        <v>1.712865878372425E-2</v>
      </c>
      <c r="D44">
        <v>4900</v>
      </c>
      <c r="G44" t="s">
        <v>113</v>
      </c>
      <c r="H44" s="48">
        <v>5770</v>
      </c>
      <c r="I44" s="23">
        <v>2.0335876786438049E-2</v>
      </c>
      <c r="J44">
        <v>5515</v>
      </c>
      <c r="M44" t="s">
        <v>68</v>
      </c>
      <c r="N44" s="48">
        <v>9765</v>
      </c>
      <c r="O44" s="23">
        <v>3.4415916259890392E-2</v>
      </c>
      <c r="P44">
        <v>9370</v>
      </c>
      <c r="Q44">
        <v>395</v>
      </c>
      <c r="R44" s="28">
        <v>4.2155816435432231E-2</v>
      </c>
    </row>
    <row r="45" spans="1:18" x14ac:dyDescent="0.25">
      <c r="A45" t="s">
        <v>47</v>
      </c>
      <c r="B45" s="48">
        <v>28845</v>
      </c>
      <c r="C45" s="23">
        <f t="shared" si="0"/>
        <v>0.10166176185525226</v>
      </c>
      <c r="D45">
        <v>27440</v>
      </c>
      <c r="G45" t="s">
        <v>114</v>
      </c>
      <c r="H45" s="48">
        <v>10325</v>
      </c>
      <c r="I45" s="23">
        <v>3.6389588876945038E-2</v>
      </c>
      <c r="J45">
        <v>9790</v>
      </c>
      <c r="M45" t="s">
        <v>122</v>
      </c>
      <c r="N45" s="48">
        <v>1310</v>
      </c>
      <c r="O45" s="23">
        <v>4.6169841577528327E-3</v>
      </c>
      <c r="P45">
        <v>895</v>
      </c>
      <c r="Q45">
        <v>415</v>
      </c>
      <c r="R45" s="28">
        <v>0.46368715083798884</v>
      </c>
    </row>
    <row r="46" spans="1:18" x14ac:dyDescent="0.25">
      <c r="A46" t="s">
        <v>45</v>
      </c>
      <c r="B46" s="48">
        <v>25895</v>
      </c>
      <c r="C46" s="23">
        <f t="shared" si="0"/>
        <v>9.1264736461839399E-2</v>
      </c>
      <c r="D46">
        <v>26110</v>
      </c>
      <c r="G46" t="s">
        <v>117</v>
      </c>
      <c r="H46" s="48">
        <v>5685</v>
      </c>
      <c r="I46" s="23">
        <v>2.0036301478492256E-2</v>
      </c>
      <c r="J46">
        <v>5245</v>
      </c>
      <c r="M46" t="s">
        <v>48</v>
      </c>
      <c r="N46" s="48">
        <v>13080</v>
      </c>
      <c r="O46" s="23">
        <v>4.6099353269776377E-2</v>
      </c>
      <c r="P46">
        <v>12645</v>
      </c>
      <c r="Q46">
        <v>435</v>
      </c>
      <c r="R46" s="28">
        <v>3.4400948991696323E-2</v>
      </c>
    </row>
    <row r="47" spans="1:18" x14ac:dyDescent="0.25">
      <c r="A47" t="s">
        <v>49</v>
      </c>
      <c r="B47" s="48">
        <v>6790</v>
      </c>
      <c r="C47" s="23">
        <f t="shared" si="0"/>
        <v>2.3930780481787584E-2</v>
      </c>
      <c r="D47">
        <v>6655</v>
      </c>
      <c r="G47" t="s">
        <v>116</v>
      </c>
      <c r="H47" s="48">
        <v>16705</v>
      </c>
      <c r="I47" s="23">
        <v>5.887535904981761E-2</v>
      </c>
      <c r="J47">
        <v>16490</v>
      </c>
      <c r="M47" t="s">
        <v>117</v>
      </c>
      <c r="N47" s="48">
        <v>5685</v>
      </c>
      <c r="O47" s="23">
        <v>2.0036301478492256E-2</v>
      </c>
      <c r="P47">
        <v>5245</v>
      </c>
      <c r="Q47">
        <v>440</v>
      </c>
      <c r="R47" s="28">
        <v>8.3889418493803616E-2</v>
      </c>
    </row>
    <row r="48" spans="1:18" x14ac:dyDescent="0.25">
      <c r="A48" t="s">
        <v>163</v>
      </c>
      <c r="B48" s="48">
        <v>5</v>
      </c>
      <c r="C48" s="23">
        <f t="shared" si="0"/>
        <v>1.7622076937987911E-5</v>
      </c>
      <c r="D48">
        <v>5</v>
      </c>
      <c r="G48" t="s">
        <v>53</v>
      </c>
      <c r="H48" s="48">
        <v>9400</v>
      </c>
      <c r="I48" s="23">
        <v>3.3129504643417275E-2</v>
      </c>
      <c r="J48">
        <v>8530</v>
      </c>
      <c r="M48" t="s">
        <v>114</v>
      </c>
      <c r="N48" s="48">
        <v>10325</v>
      </c>
      <c r="O48" s="23">
        <v>3.6389588876945038E-2</v>
      </c>
      <c r="P48">
        <v>9790</v>
      </c>
      <c r="Q48">
        <v>535</v>
      </c>
      <c r="R48" s="28">
        <v>5.4647599591419814E-2</v>
      </c>
    </row>
    <row r="49" spans="1:18" x14ac:dyDescent="0.25">
      <c r="A49" t="s">
        <v>109</v>
      </c>
      <c r="B49" s="48">
        <v>6995</v>
      </c>
      <c r="C49" s="23">
        <f t="shared" si="0"/>
        <v>2.4653285636245088E-2</v>
      </c>
      <c r="D49">
        <v>5825</v>
      </c>
      <c r="G49" t="s">
        <v>68</v>
      </c>
      <c r="H49" s="48">
        <v>9765</v>
      </c>
      <c r="I49" s="23">
        <v>3.4415916259890392E-2</v>
      </c>
      <c r="J49">
        <v>9370</v>
      </c>
      <c r="M49" t="s">
        <v>67</v>
      </c>
      <c r="N49" s="48">
        <v>5010</v>
      </c>
      <c r="O49" s="23">
        <v>1.7657321091863888E-2</v>
      </c>
      <c r="P49">
        <v>4405</v>
      </c>
      <c r="Q49">
        <v>605</v>
      </c>
      <c r="R49" s="28">
        <v>0.13734392735527809</v>
      </c>
    </row>
    <row r="50" spans="1:18" x14ac:dyDescent="0.25">
      <c r="A50" t="s">
        <v>70</v>
      </c>
      <c r="B50" s="48">
        <v>14185</v>
      </c>
      <c r="C50" s="23">
        <f t="shared" si="0"/>
        <v>4.9993832273071706E-2</v>
      </c>
      <c r="D50">
        <v>12845</v>
      </c>
      <c r="G50" t="s">
        <v>111</v>
      </c>
      <c r="H50" s="48">
        <v>4010</v>
      </c>
      <c r="I50" s="23">
        <v>1.4132905704266304E-2</v>
      </c>
      <c r="J50">
        <v>3930</v>
      </c>
      <c r="M50" t="s">
        <v>53</v>
      </c>
      <c r="N50" s="48">
        <v>9400</v>
      </c>
      <c r="O50" s="23">
        <v>3.3129504643417275E-2</v>
      </c>
      <c r="P50">
        <v>8530</v>
      </c>
      <c r="Q50">
        <v>870</v>
      </c>
      <c r="R50" s="28">
        <v>0.10199296600234467</v>
      </c>
    </row>
    <row r="51" spans="1:18" x14ac:dyDescent="0.25">
      <c r="A51" t="s">
        <v>164</v>
      </c>
      <c r="B51" s="48">
        <v>1185</v>
      </c>
      <c r="C51" s="23">
        <f t="shared" si="0"/>
        <v>4.1764322343031349E-3</v>
      </c>
      <c r="D51">
        <v>1360</v>
      </c>
      <c r="G51" t="s">
        <v>118</v>
      </c>
      <c r="H51" s="48">
        <v>2675</v>
      </c>
      <c r="I51" s="23">
        <v>9.4278111618235332E-3</v>
      </c>
      <c r="J51">
        <v>3115</v>
      </c>
      <c r="M51" t="s">
        <v>46</v>
      </c>
      <c r="N51" s="48">
        <v>16135</v>
      </c>
      <c r="O51" s="23">
        <v>5.6866442278886993E-2</v>
      </c>
      <c r="P51">
        <v>14995</v>
      </c>
      <c r="Q51">
        <v>1140</v>
      </c>
      <c r="R51" s="28">
        <v>7.6025341780593531E-2</v>
      </c>
    </row>
    <row r="52" spans="1:18" x14ac:dyDescent="0.25">
      <c r="A52" t="s">
        <v>165</v>
      </c>
      <c r="B52" s="48">
        <v>1385</v>
      </c>
      <c r="C52" s="23">
        <f t="shared" si="0"/>
        <v>4.8813153118226517E-3</v>
      </c>
      <c r="D52">
        <v>1005</v>
      </c>
      <c r="G52" t="s">
        <v>119</v>
      </c>
      <c r="H52" s="48">
        <v>4725</v>
      </c>
      <c r="I52" s="23">
        <v>1.6652862706398576E-2</v>
      </c>
      <c r="J52">
        <v>4610</v>
      </c>
      <c r="M52" t="s">
        <v>109</v>
      </c>
      <c r="N52" s="48">
        <v>6995</v>
      </c>
      <c r="O52" s="23">
        <v>2.4653285636245088E-2</v>
      </c>
      <c r="P52">
        <v>5825</v>
      </c>
      <c r="Q52">
        <v>1170</v>
      </c>
      <c r="R52" s="28">
        <v>0.20085836909871244</v>
      </c>
    </row>
    <row r="53" spans="1:18" x14ac:dyDescent="0.25">
      <c r="A53" t="s">
        <v>46</v>
      </c>
      <c r="B53" s="48">
        <v>16135</v>
      </c>
      <c r="C53" s="23">
        <f t="shared" si="0"/>
        <v>5.6866442278886993E-2</v>
      </c>
      <c r="D53">
        <v>14995</v>
      </c>
      <c r="G53" t="s">
        <v>178</v>
      </c>
      <c r="H53" s="48">
        <v>1140</v>
      </c>
      <c r="I53" s="23">
        <v>4.0178335418612435E-3</v>
      </c>
      <c r="J53">
        <v>1040</v>
      </c>
      <c r="M53" t="s">
        <v>70</v>
      </c>
      <c r="N53" s="48">
        <v>14185</v>
      </c>
      <c r="O53" s="23">
        <v>4.9993832273071706E-2</v>
      </c>
      <c r="P53">
        <v>12845</v>
      </c>
      <c r="Q53">
        <v>1340</v>
      </c>
      <c r="R53" s="28">
        <v>0.10432074737251849</v>
      </c>
    </row>
    <row r="54" spans="1:18" x14ac:dyDescent="0.25">
      <c r="A54" t="s">
        <v>166</v>
      </c>
      <c r="B54" s="48">
        <v>280</v>
      </c>
      <c r="C54" s="23">
        <f t="shared" si="0"/>
        <v>9.868363085273231E-4</v>
      </c>
      <c r="D54">
        <v>285</v>
      </c>
      <c r="G54" t="s">
        <v>51</v>
      </c>
      <c r="H54" s="48">
        <v>2855</v>
      </c>
      <c r="I54" s="23">
        <v>1.0062205931591097E-2</v>
      </c>
      <c r="J54">
        <v>2595</v>
      </c>
      <c r="M54" t="s">
        <v>47</v>
      </c>
      <c r="N54" s="48">
        <v>28845</v>
      </c>
      <c r="O54" s="23">
        <v>0.10166176185525226</v>
      </c>
      <c r="P54">
        <v>27440</v>
      </c>
      <c r="Q54">
        <v>1405</v>
      </c>
      <c r="R54" s="28">
        <v>5.120262390670554E-2</v>
      </c>
    </row>
    <row r="55" spans="1:18" x14ac:dyDescent="0.25">
      <c r="A55" t="s">
        <v>167</v>
      </c>
      <c r="B55" s="48">
        <v>870</v>
      </c>
      <c r="C55" s="23">
        <f t="shared" si="0"/>
        <v>3.0662413872098965E-3</v>
      </c>
      <c r="D55">
        <v>795</v>
      </c>
      <c r="G55" t="s">
        <v>132</v>
      </c>
      <c r="H55" s="48">
        <v>283735</v>
      </c>
      <c r="I55" s="23">
        <v>1</v>
      </c>
      <c r="J55">
        <v>271720</v>
      </c>
      <c r="M55" t="s">
        <v>132</v>
      </c>
      <c r="N55" s="48">
        <v>283735</v>
      </c>
      <c r="O55" s="23">
        <v>1</v>
      </c>
      <c r="P55">
        <v>271720</v>
      </c>
      <c r="Q55">
        <v>12015</v>
      </c>
      <c r="R55" s="28">
        <v>4.4218312969233037E-2</v>
      </c>
    </row>
    <row r="56" spans="1:18" x14ac:dyDescent="0.25">
      <c r="A56" t="s">
        <v>168</v>
      </c>
      <c r="B56" s="48">
        <v>2340</v>
      </c>
      <c r="C56" s="23">
        <f t="shared" si="0"/>
        <v>8.2471320069783423E-3</v>
      </c>
      <c r="D56">
        <v>2250</v>
      </c>
      <c r="H56" s="48"/>
      <c r="I56" s="23"/>
      <c r="N56" s="48"/>
      <c r="O56" s="23"/>
      <c r="R56" s="28"/>
    </row>
    <row r="57" spans="1:18" x14ac:dyDescent="0.25">
      <c r="A57" t="s">
        <v>169</v>
      </c>
      <c r="B57" s="48">
        <v>305</v>
      </c>
      <c r="C57" s="23">
        <f t="shared" si="0"/>
        <v>1.0749466932172627E-3</v>
      </c>
      <c r="D57">
        <v>290</v>
      </c>
      <c r="I57" s="23"/>
      <c r="O57" s="23"/>
    </row>
    <row r="58" spans="1:18" x14ac:dyDescent="0.25">
      <c r="A58" t="s">
        <v>67</v>
      </c>
      <c r="B58" s="48">
        <v>5010</v>
      </c>
      <c r="C58" s="23">
        <f t="shared" si="0"/>
        <v>1.7657321091863888E-2</v>
      </c>
      <c r="D58">
        <v>4405</v>
      </c>
      <c r="I58" s="23"/>
      <c r="O58" s="23"/>
    </row>
    <row r="59" spans="1:18" x14ac:dyDescent="0.25">
      <c r="A59" t="s">
        <v>170</v>
      </c>
      <c r="B59" s="48">
        <v>425</v>
      </c>
      <c r="C59" s="23">
        <f t="shared" si="0"/>
        <v>1.4978765397289724E-3</v>
      </c>
      <c r="D59">
        <v>690</v>
      </c>
      <c r="I59" s="23"/>
      <c r="O59" s="23"/>
    </row>
    <row r="60" spans="1:18" x14ac:dyDescent="0.25">
      <c r="A60" t="s">
        <v>115</v>
      </c>
      <c r="B60" s="48">
        <v>1550</v>
      </c>
      <c r="C60" s="23">
        <f t="shared" si="0"/>
        <v>5.4628438507762526E-3</v>
      </c>
      <c r="D60">
        <v>1495</v>
      </c>
      <c r="I60" s="23"/>
      <c r="O60" s="23"/>
    </row>
    <row r="61" spans="1:18" x14ac:dyDescent="0.25">
      <c r="A61" t="s">
        <v>171</v>
      </c>
      <c r="B61" s="48">
        <v>475</v>
      </c>
      <c r="C61" s="23">
        <f t="shared" si="0"/>
        <v>1.6740973091088516E-3</v>
      </c>
      <c r="D61">
        <v>505</v>
      </c>
      <c r="I61" s="23"/>
      <c r="O61" s="23"/>
    </row>
    <row r="62" spans="1:18" x14ac:dyDescent="0.25">
      <c r="A62" t="s">
        <v>172</v>
      </c>
      <c r="B62" s="48">
        <v>525</v>
      </c>
      <c r="C62" s="23">
        <f t="shared" si="0"/>
        <v>1.8503180784887306E-3</v>
      </c>
      <c r="D62">
        <v>540</v>
      </c>
      <c r="I62" s="23"/>
      <c r="O62" s="23"/>
    </row>
    <row r="63" spans="1:18" x14ac:dyDescent="0.25">
      <c r="A63" t="s">
        <v>121</v>
      </c>
      <c r="B63" s="48">
        <v>2395</v>
      </c>
      <c r="C63" s="23">
        <f t="shared" si="0"/>
        <v>8.4409748532962101E-3</v>
      </c>
      <c r="D63">
        <v>2470</v>
      </c>
      <c r="I63" s="23"/>
      <c r="O63" s="23"/>
    </row>
    <row r="64" spans="1:18" x14ac:dyDescent="0.25">
      <c r="A64" t="s">
        <v>120</v>
      </c>
      <c r="B64" s="48">
        <v>4410</v>
      </c>
      <c r="C64" s="23">
        <f t="shared" si="0"/>
        <v>1.5542671859305338E-2</v>
      </c>
      <c r="D64">
        <v>4245</v>
      </c>
      <c r="I64" s="23"/>
      <c r="O64" s="23"/>
    </row>
    <row r="65" spans="1:15" x14ac:dyDescent="0.25">
      <c r="A65" t="s">
        <v>65</v>
      </c>
      <c r="B65" s="48">
        <v>1265</v>
      </c>
      <c r="C65" s="23">
        <f t="shared" si="0"/>
        <v>4.4583854653109413E-3</v>
      </c>
      <c r="D65">
        <v>1140</v>
      </c>
      <c r="I65" s="23"/>
      <c r="O65" s="23"/>
    </row>
    <row r="66" spans="1:15" x14ac:dyDescent="0.25">
      <c r="A66" t="s">
        <v>126</v>
      </c>
      <c r="B66" s="48">
        <v>5875</v>
      </c>
      <c r="C66" s="23">
        <f t="shared" si="0"/>
        <v>2.0705940402135796E-2</v>
      </c>
      <c r="D66">
        <v>5590</v>
      </c>
      <c r="I66" s="23"/>
      <c r="O66" s="24"/>
    </row>
    <row r="67" spans="1:15" x14ac:dyDescent="0.25">
      <c r="A67" t="s">
        <v>173</v>
      </c>
      <c r="B67" s="48">
        <v>1250</v>
      </c>
      <c r="C67" s="23">
        <f t="shared" si="0"/>
        <v>4.4055192344969775E-3</v>
      </c>
      <c r="D67">
        <v>1110</v>
      </c>
      <c r="I67" s="23"/>
      <c r="O67" s="24"/>
    </row>
    <row r="68" spans="1:15" x14ac:dyDescent="0.25">
      <c r="A68" t="s">
        <v>66</v>
      </c>
      <c r="B68" s="48">
        <v>805</v>
      </c>
      <c r="C68" s="23">
        <f t="shared" si="0"/>
        <v>2.8371543870160539E-3</v>
      </c>
      <c r="D68">
        <v>725</v>
      </c>
      <c r="I68" s="23"/>
      <c r="O68" s="24"/>
    </row>
    <row r="69" spans="1:15" x14ac:dyDescent="0.25">
      <c r="A69" t="s">
        <v>122</v>
      </c>
      <c r="B69" s="48">
        <v>1310</v>
      </c>
      <c r="C69" s="23">
        <f t="shared" ref="C69:C91" si="1">B69/$B$92</f>
        <v>4.6169841577528327E-3</v>
      </c>
      <c r="D69">
        <v>895</v>
      </c>
      <c r="I69" s="23"/>
      <c r="O69" s="23"/>
    </row>
    <row r="70" spans="1:15" x14ac:dyDescent="0.25">
      <c r="A70" t="s">
        <v>174</v>
      </c>
      <c r="B70" s="48">
        <v>365</v>
      </c>
      <c r="C70" s="23">
        <f t="shared" si="1"/>
        <v>1.2864116164731175E-3</v>
      </c>
      <c r="D70">
        <v>370</v>
      </c>
      <c r="I70" s="23"/>
      <c r="O70" s="23"/>
    </row>
    <row r="71" spans="1:15" x14ac:dyDescent="0.25">
      <c r="A71" t="s">
        <v>60</v>
      </c>
      <c r="B71" s="48">
        <v>2495</v>
      </c>
      <c r="C71" s="23">
        <f t="shared" si="1"/>
        <v>8.7934163920559676E-3</v>
      </c>
      <c r="D71">
        <v>2240</v>
      </c>
      <c r="I71" s="23"/>
      <c r="O71" s="23"/>
    </row>
    <row r="72" spans="1:15" x14ac:dyDescent="0.25">
      <c r="A72" t="s">
        <v>175</v>
      </c>
      <c r="B72" s="48">
        <v>965</v>
      </c>
      <c r="C72" s="23">
        <f t="shared" si="1"/>
        <v>3.401060849031667E-3</v>
      </c>
      <c r="D72">
        <v>635</v>
      </c>
      <c r="I72" s="23"/>
      <c r="O72" s="23"/>
    </row>
    <row r="73" spans="1:15" x14ac:dyDescent="0.25">
      <c r="A73" t="s">
        <v>61</v>
      </c>
      <c r="B73" s="48">
        <v>160</v>
      </c>
      <c r="C73" s="23">
        <f t="shared" si="1"/>
        <v>5.6390646201561314E-4</v>
      </c>
      <c r="D73">
        <v>135</v>
      </c>
      <c r="I73" s="23"/>
      <c r="O73" s="23"/>
    </row>
    <row r="74" spans="1:15" x14ac:dyDescent="0.25">
      <c r="A74" t="s">
        <v>113</v>
      </c>
      <c r="B74" s="48">
        <v>5770</v>
      </c>
      <c r="C74" s="23">
        <f t="shared" si="1"/>
        <v>2.0335876786438049E-2</v>
      </c>
      <c r="D74">
        <v>5515</v>
      </c>
      <c r="I74" s="23"/>
      <c r="O74" s="23"/>
    </row>
    <row r="75" spans="1:15" x14ac:dyDescent="0.25">
      <c r="A75" t="s">
        <v>114</v>
      </c>
      <c r="B75" s="48">
        <v>10325</v>
      </c>
      <c r="C75" s="23">
        <f t="shared" si="1"/>
        <v>3.6389588876945038E-2</v>
      </c>
      <c r="D75">
        <v>9790</v>
      </c>
      <c r="I75" s="23"/>
      <c r="O75" s="24"/>
    </row>
    <row r="76" spans="1:15" x14ac:dyDescent="0.25">
      <c r="A76" t="s">
        <v>117</v>
      </c>
      <c r="B76" s="48">
        <v>5685</v>
      </c>
      <c r="C76" s="23">
        <f t="shared" si="1"/>
        <v>2.0036301478492256E-2</v>
      </c>
      <c r="D76">
        <v>5245</v>
      </c>
      <c r="I76" s="23"/>
      <c r="O76" s="23"/>
    </row>
    <row r="77" spans="1:15" x14ac:dyDescent="0.25">
      <c r="A77" t="s">
        <v>116</v>
      </c>
      <c r="B77" s="48">
        <v>16705</v>
      </c>
      <c r="C77" s="23">
        <f t="shared" si="1"/>
        <v>5.887535904981761E-2</v>
      </c>
      <c r="D77">
        <v>16490</v>
      </c>
      <c r="I77" s="23"/>
      <c r="O77" s="23"/>
    </row>
    <row r="78" spans="1:15" x14ac:dyDescent="0.25">
      <c r="A78" t="s">
        <v>53</v>
      </c>
      <c r="B78" s="48">
        <v>9400</v>
      </c>
      <c r="C78" s="23">
        <f t="shared" si="1"/>
        <v>3.3129504643417275E-2</v>
      </c>
      <c r="D78">
        <v>8530</v>
      </c>
      <c r="I78" s="23"/>
      <c r="O78" s="23"/>
    </row>
    <row r="79" spans="1:15" x14ac:dyDescent="0.25">
      <c r="A79" t="s">
        <v>68</v>
      </c>
      <c r="B79" s="48">
        <v>9765</v>
      </c>
      <c r="C79" s="23">
        <f t="shared" si="1"/>
        <v>3.4415916259890392E-2</v>
      </c>
      <c r="D79">
        <v>9370</v>
      </c>
      <c r="I79" s="23"/>
      <c r="O79" s="23"/>
    </row>
    <row r="80" spans="1:15" x14ac:dyDescent="0.25">
      <c r="A80" t="s">
        <v>111</v>
      </c>
      <c r="B80" s="48">
        <v>4010</v>
      </c>
      <c r="C80" s="23">
        <f t="shared" si="1"/>
        <v>1.4132905704266304E-2</v>
      </c>
      <c r="D80">
        <v>3930</v>
      </c>
      <c r="I80" s="23"/>
      <c r="O80" s="23"/>
    </row>
    <row r="81" spans="1:15" x14ac:dyDescent="0.25">
      <c r="A81" t="s">
        <v>118</v>
      </c>
      <c r="B81" s="48">
        <v>2675</v>
      </c>
      <c r="C81" s="23">
        <f t="shared" si="1"/>
        <v>9.4278111618235332E-3</v>
      </c>
      <c r="D81">
        <v>3115</v>
      </c>
      <c r="I81" s="23"/>
      <c r="O81" s="23"/>
    </row>
    <row r="82" spans="1:15" x14ac:dyDescent="0.25">
      <c r="A82" t="s">
        <v>69</v>
      </c>
      <c r="B82" s="48">
        <v>130</v>
      </c>
      <c r="C82" s="23">
        <f t="shared" si="1"/>
        <v>4.581740003876857E-4</v>
      </c>
      <c r="D82">
        <v>100</v>
      </c>
      <c r="I82" s="24"/>
      <c r="O82" s="23"/>
    </row>
    <row r="83" spans="1:15" x14ac:dyDescent="0.25">
      <c r="A83" t="s">
        <v>176</v>
      </c>
      <c r="B83" s="48">
        <v>125</v>
      </c>
      <c r="C83" s="23">
        <f t="shared" si="1"/>
        <v>4.405519234496978E-4</v>
      </c>
      <c r="D83">
        <v>120</v>
      </c>
      <c r="I83" s="23"/>
      <c r="O83" s="23"/>
    </row>
    <row r="84" spans="1:15" x14ac:dyDescent="0.25">
      <c r="A84" t="s">
        <v>177</v>
      </c>
      <c r="B84" s="48">
        <v>140</v>
      </c>
      <c r="C84" s="23">
        <f t="shared" si="1"/>
        <v>4.9341815426366155E-4</v>
      </c>
      <c r="D84">
        <v>135</v>
      </c>
      <c r="I84" s="23"/>
      <c r="O84" s="23"/>
    </row>
    <row r="85" spans="1:15" x14ac:dyDescent="0.25">
      <c r="A85" t="s">
        <v>119</v>
      </c>
      <c r="B85" s="48">
        <v>4725</v>
      </c>
      <c r="C85" s="23">
        <f t="shared" si="1"/>
        <v>1.6652862706398576E-2</v>
      </c>
      <c r="D85">
        <v>4610</v>
      </c>
      <c r="I85" s="23"/>
      <c r="O85" s="23"/>
    </row>
    <row r="86" spans="1:15" x14ac:dyDescent="0.25">
      <c r="A86" t="s">
        <v>178</v>
      </c>
      <c r="B86" s="48">
        <v>1140</v>
      </c>
      <c r="C86" s="23">
        <f t="shared" si="1"/>
        <v>4.0178335418612435E-3</v>
      </c>
      <c r="D86">
        <v>1040</v>
      </c>
      <c r="I86" s="23"/>
      <c r="O86" s="23"/>
    </row>
    <row r="87" spans="1:15" x14ac:dyDescent="0.25">
      <c r="A87" t="s">
        <v>59</v>
      </c>
      <c r="B87" s="48">
        <v>710</v>
      </c>
      <c r="C87" s="23">
        <f t="shared" si="1"/>
        <v>2.5023349251942833E-3</v>
      </c>
      <c r="D87">
        <v>705</v>
      </c>
      <c r="I87" s="23"/>
      <c r="O87" s="23"/>
    </row>
    <row r="88" spans="1:15" x14ac:dyDescent="0.25">
      <c r="A88" t="s">
        <v>51</v>
      </c>
      <c r="B88" s="48">
        <v>2855</v>
      </c>
      <c r="C88" s="23">
        <f t="shared" si="1"/>
        <v>1.0062205931591097E-2</v>
      </c>
      <c r="D88">
        <v>2595</v>
      </c>
      <c r="I88" s="23"/>
      <c r="O88" s="24"/>
    </row>
    <row r="89" spans="1:15" x14ac:dyDescent="0.25">
      <c r="A89" t="s">
        <v>128</v>
      </c>
      <c r="B89" s="48">
        <v>120</v>
      </c>
      <c r="C89" s="23">
        <f t="shared" si="1"/>
        <v>4.2292984651170985E-4</v>
      </c>
      <c r="D89">
        <v>125</v>
      </c>
      <c r="I89" s="23"/>
      <c r="O89" s="23"/>
    </row>
    <row r="90" spans="1:15" x14ac:dyDescent="0.25">
      <c r="A90" t="s">
        <v>179</v>
      </c>
      <c r="B90" s="1">
        <v>0</v>
      </c>
      <c r="C90" s="23">
        <f t="shared" si="1"/>
        <v>0</v>
      </c>
      <c r="D90">
        <v>0</v>
      </c>
      <c r="I90" s="23"/>
      <c r="O90" s="24"/>
    </row>
    <row r="91" spans="1:15" x14ac:dyDescent="0.25">
      <c r="A91" t="s">
        <v>180</v>
      </c>
      <c r="B91" s="50">
        <v>5</v>
      </c>
      <c r="C91" s="23">
        <f t="shared" si="1"/>
        <v>1.7622076937987911E-5</v>
      </c>
      <c r="D91">
        <v>5</v>
      </c>
      <c r="I91" s="23"/>
      <c r="O91" s="23"/>
    </row>
    <row r="92" spans="1:15" x14ac:dyDescent="0.25">
      <c r="A92" t="s">
        <v>132</v>
      </c>
      <c r="B92" s="51">
        <v>283735</v>
      </c>
      <c r="C92" s="23">
        <f>B92/$B$92</f>
        <v>1</v>
      </c>
      <c r="D92">
        <v>271720</v>
      </c>
      <c r="I92" s="23"/>
      <c r="O92" s="23"/>
    </row>
  </sheetData>
  <sortState xmlns:xlrd2="http://schemas.microsoft.com/office/spreadsheetml/2017/richdata2" ref="M4:R56">
    <sortCondition ref="Q4:Q56"/>
  </sortState>
  <conditionalFormatting sqref="B4:B6 B9:B13 B15:B89 B91:B92">
    <cfRule type="cellIs" dxfId="2" priority="4" operator="between">
      <formula>1</formula>
      <formula>4</formula>
    </cfRule>
  </conditionalFormatting>
  <conditionalFormatting sqref="H4:H56">
    <cfRule type="cellIs" dxfId="1" priority="3" operator="between">
      <formula>1</formula>
      <formula>4</formula>
    </cfRule>
  </conditionalFormatting>
  <conditionalFormatting sqref="N4:N56">
    <cfRule type="cellIs" dxfId="0" priority="1" operator="between">
      <formula>1</formula>
      <formula>4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E1D98-8A6D-4C20-B8F0-64E199E88F4C}">
  <dimension ref="A1:K54"/>
  <sheetViews>
    <sheetView topLeftCell="A16" workbookViewId="0"/>
  </sheetViews>
  <sheetFormatPr baseColWidth="10" defaultColWidth="11.42578125" defaultRowHeight="15" x14ac:dyDescent="0.25"/>
  <cols>
    <col min="1" max="1" width="22" style="1" customWidth="1"/>
    <col min="2" max="16384" width="11.42578125" style="1"/>
  </cols>
  <sheetData>
    <row r="1" spans="1:9" x14ac:dyDescent="0.25">
      <c r="A1" s="2" t="s">
        <v>28</v>
      </c>
      <c r="B1" s="214" t="s">
        <v>258</v>
      </c>
    </row>
    <row r="3" spans="1:9" ht="18.75" x14ac:dyDescent="0.3">
      <c r="A3" s="30" t="str">
        <f>TRGSS1!A3</f>
        <v>LLOCS DE TREBALL. RÈGIM GENERAL SEGURETAT SOCIAL.</v>
      </c>
    </row>
    <row r="5" spans="1:9" x14ac:dyDescent="0.25">
      <c r="A5" s="29" t="str">
        <f>Índex!A32</f>
        <v>TRGSS3</v>
      </c>
      <c r="C5" s="29" t="str">
        <f>Índex!A7</f>
        <v>1r trimestre 2023</v>
      </c>
    </row>
    <row r="6" spans="1:9" ht="15.75" thickBot="1" x14ac:dyDescent="0.3">
      <c r="A6" s="31" t="str">
        <f>Índex!B21</f>
        <v>Dades municipals.</v>
      </c>
      <c r="B6" s="32"/>
      <c r="C6" s="32"/>
      <c r="D6" s="32"/>
      <c r="E6" s="32"/>
      <c r="F6" s="32"/>
      <c r="G6" s="32"/>
      <c r="H6" s="32"/>
      <c r="I6" s="32"/>
    </row>
    <row r="8" spans="1:9" ht="15" customHeight="1" x14ac:dyDescent="0.25">
      <c r="B8" s="286" t="s">
        <v>108</v>
      </c>
      <c r="C8" s="286" t="s">
        <v>75</v>
      </c>
      <c r="D8" s="289" t="s">
        <v>76</v>
      </c>
      <c r="E8" s="289"/>
      <c r="F8" s="289"/>
      <c r="G8" s="289"/>
      <c r="H8" s="289"/>
    </row>
    <row r="9" spans="1:9" ht="22.5" customHeight="1" x14ac:dyDescent="0.25">
      <c r="B9" s="286" t="s">
        <v>33</v>
      </c>
      <c r="C9" s="286"/>
      <c r="D9" s="217">
        <v>2022</v>
      </c>
      <c r="E9" s="217">
        <v>2021</v>
      </c>
      <c r="F9" s="217">
        <v>2020</v>
      </c>
      <c r="G9" s="217">
        <v>2019</v>
      </c>
      <c r="H9" s="217">
        <v>2008</v>
      </c>
    </row>
    <row r="10" spans="1:9" x14ac:dyDescent="0.25">
      <c r="A10" s="56" t="s">
        <v>77</v>
      </c>
      <c r="B10" s="57">
        <v>6360</v>
      </c>
      <c r="C10" s="58">
        <v>2.1322604978627105E-2</v>
      </c>
      <c r="D10" s="59">
        <v>-2.0030816640986132E-2</v>
      </c>
      <c r="E10" s="59">
        <v>-5.003734129947722E-2</v>
      </c>
      <c r="F10" s="59">
        <v>-5.6519804183355588E-2</v>
      </c>
      <c r="G10" s="59">
        <v>-1.2422360248447204E-2</v>
      </c>
      <c r="H10" s="59">
        <v>4.7393364928909956E-3</v>
      </c>
    </row>
    <row r="11" spans="1:9" x14ac:dyDescent="0.25">
      <c r="A11" s="56" t="s">
        <v>78</v>
      </c>
      <c r="B11" s="57">
        <v>645</v>
      </c>
      <c r="C11" s="58">
        <v>2.1624339954739755E-3</v>
      </c>
      <c r="D11" s="59">
        <v>7.4999999999999997E-2</v>
      </c>
      <c r="E11" s="59">
        <v>7.4999999999999997E-2</v>
      </c>
      <c r="F11" s="59">
        <v>3.5313001605136438E-2</v>
      </c>
      <c r="G11" s="59">
        <v>-2.7149321266968326E-2</v>
      </c>
      <c r="H11" s="59">
        <v>-3.5874439461883408E-2</v>
      </c>
    </row>
    <row r="12" spans="1:9" x14ac:dyDescent="0.25">
      <c r="A12" s="56" t="s">
        <v>79</v>
      </c>
      <c r="B12" s="57">
        <v>12530</v>
      </c>
      <c r="C12" s="58">
        <v>4.2008213896571958E-2</v>
      </c>
      <c r="D12" s="59">
        <v>5.6047197640117993E-2</v>
      </c>
      <c r="E12" s="59">
        <v>0.13137697516930022</v>
      </c>
      <c r="F12" s="59">
        <v>0.10953688125387408</v>
      </c>
      <c r="G12" s="59">
        <v>7.8870328913380403E-2</v>
      </c>
      <c r="H12" s="59">
        <v>0.19333333333333333</v>
      </c>
    </row>
    <row r="13" spans="1:9" x14ac:dyDescent="0.25">
      <c r="A13" s="56" t="s">
        <v>80</v>
      </c>
      <c r="B13" s="57">
        <v>1075</v>
      </c>
      <c r="C13" s="58">
        <v>3.6040566591232924E-3</v>
      </c>
      <c r="D13" s="59">
        <v>8.0402010050251257E-2</v>
      </c>
      <c r="E13" s="59">
        <v>0.20786516853932585</v>
      </c>
      <c r="F13" s="59">
        <v>7.7154308617234463E-2</v>
      </c>
      <c r="G13" s="59">
        <v>0.11746361746361747</v>
      </c>
      <c r="H13" s="59">
        <v>0.18784530386740331</v>
      </c>
    </row>
    <row r="14" spans="1:9" x14ac:dyDescent="0.25">
      <c r="A14" s="56" t="s">
        <v>81</v>
      </c>
      <c r="B14" s="57">
        <v>2225</v>
      </c>
      <c r="C14" s="58">
        <v>7.4595591316737909E-3</v>
      </c>
      <c r="D14" s="59">
        <v>0</v>
      </c>
      <c r="E14" s="59">
        <v>6.7146282973621102E-2</v>
      </c>
      <c r="F14" s="59">
        <v>1.366742596810934E-2</v>
      </c>
      <c r="G14" s="59">
        <v>1.7375400091449476E-2</v>
      </c>
      <c r="H14" s="59">
        <v>0.24162946428571427</v>
      </c>
    </row>
    <row r="15" spans="1:9" x14ac:dyDescent="0.25">
      <c r="A15" s="56" t="s">
        <v>82</v>
      </c>
      <c r="B15" s="57">
        <v>485</v>
      </c>
      <c r="C15" s="58">
        <v>1.6260162601626016E-3</v>
      </c>
      <c r="D15" s="59">
        <v>3.1914893617021274E-2</v>
      </c>
      <c r="E15" s="59">
        <v>0.11494252873563218</v>
      </c>
      <c r="F15" s="59">
        <v>0.10730593607305935</v>
      </c>
      <c r="G15" s="59">
        <v>1.8907563025210083E-2</v>
      </c>
      <c r="H15" s="59">
        <v>-7.4427480916030533E-2</v>
      </c>
    </row>
    <row r="16" spans="1:9" x14ac:dyDescent="0.25">
      <c r="A16" s="56" t="s">
        <v>83</v>
      </c>
      <c r="B16" s="57">
        <v>1305</v>
      </c>
      <c r="C16" s="58">
        <v>4.3751571536333918E-3</v>
      </c>
      <c r="D16" s="59">
        <v>7.7220077220077222E-3</v>
      </c>
      <c r="E16" s="59">
        <v>7.7220077220077222E-3</v>
      </c>
      <c r="F16" s="59">
        <v>-9.8634294385432468E-3</v>
      </c>
      <c r="G16" s="59">
        <v>-5.7761732851985562E-2</v>
      </c>
      <c r="H16" s="59">
        <v>-2.8294862248696945E-2</v>
      </c>
    </row>
    <row r="17" spans="1:8" x14ac:dyDescent="0.25">
      <c r="A17" s="56" t="s">
        <v>84</v>
      </c>
      <c r="B17" s="57">
        <v>42690</v>
      </c>
      <c r="C17" s="58">
        <v>0.14312295700276589</v>
      </c>
      <c r="D17" s="59">
        <v>3.8938914577756147E-2</v>
      </c>
      <c r="E17" s="59">
        <v>0.13976772126551862</v>
      </c>
      <c r="F17" s="59">
        <v>0.16770152356464893</v>
      </c>
      <c r="G17" s="59">
        <v>0.2147857264811337</v>
      </c>
      <c r="H17" s="59">
        <v>0.41573257279299597</v>
      </c>
    </row>
    <row r="18" spans="1:8" x14ac:dyDescent="0.25">
      <c r="A18" s="56" t="s">
        <v>85</v>
      </c>
      <c r="B18" s="57">
        <v>1940</v>
      </c>
      <c r="C18" s="58">
        <v>6.5040650406504065E-3</v>
      </c>
      <c r="D18" s="59">
        <v>5.1813471502590676E-3</v>
      </c>
      <c r="E18" s="59">
        <v>7.7777777777777779E-2</v>
      </c>
      <c r="F18" s="59">
        <v>0.11880046136101499</v>
      </c>
      <c r="G18" s="59">
        <v>0.1246376811594203</v>
      </c>
      <c r="H18" s="59">
        <v>-0.12926391382405744</v>
      </c>
    </row>
    <row r="19" spans="1:8" x14ac:dyDescent="0.25">
      <c r="A19" s="56" t="s">
        <v>86</v>
      </c>
      <c r="B19" s="57">
        <v>53670</v>
      </c>
      <c r="C19" s="58">
        <v>0.17993462408850894</v>
      </c>
      <c r="D19" s="59">
        <v>4.0015502373800992E-2</v>
      </c>
      <c r="E19" s="59">
        <v>9.0631985368827481E-2</v>
      </c>
      <c r="F19" s="59">
        <v>0.20002683123155351</v>
      </c>
      <c r="G19" s="59">
        <v>0.27352110670811286</v>
      </c>
      <c r="H19" s="59">
        <v>0.56687005517764866</v>
      </c>
    </row>
    <row r="20" spans="1:8" x14ac:dyDescent="0.25">
      <c r="A20" s="56" t="s">
        <v>87</v>
      </c>
      <c r="B20" s="57">
        <v>5435</v>
      </c>
      <c r="C20" s="58">
        <v>1.8221439946358227E-2</v>
      </c>
      <c r="D20" s="59">
        <v>0.14541622760800843</v>
      </c>
      <c r="E20" s="59">
        <v>0.23103057757644394</v>
      </c>
      <c r="F20" s="59">
        <v>0.22079964061096136</v>
      </c>
      <c r="G20" s="59">
        <v>0.18177864753207218</v>
      </c>
      <c r="H20" s="59">
        <v>3.3269961977186312E-2</v>
      </c>
    </row>
    <row r="21" spans="1:8" x14ac:dyDescent="0.25">
      <c r="A21" s="56" t="s">
        <v>88</v>
      </c>
      <c r="B21" s="57">
        <v>19020</v>
      </c>
      <c r="C21" s="58">
        <v>6.3766658285139555E-2</v>
      </c>
      <c r="D21" s="59">
        <v>7.1485305798252583E-3</v>
      </c>
      <c r="E21" s="59">
        <v>2.3715415019762848E-3</v>
      </c>
      <c r="F21" s="59">
        <v>9.7708778207421937E-2</v>
      </c>
      <c r="G21" s="59">
        <v>0.14467982667308618</v>
      </c>
      <c r="H21" s="59">
        <v>0.10619983715249505</v>
      </c>
    </row>
    <row r="22" spans="1:8" x14ac:dyDescent="0.25">
      <c r="A22" s="56" t="s">
        <v>89</v>
      </c>
      <c r="B22" s="57">
        <v>13090</v>
      </c>
      <c r="C22" s="58">
        <v>4.3885675970161762E-2</v>
      </c>
      <c r="D22" s="59">
        <v>2.6264210113680908E-2</v>
      </c>
      <c r="E22" s="59">
        <v>5.098354074668808E-2</v>
      </c>
      <c r="F22" s="59">
        <v>6.4660431069540461E-2</v>
      </c>
      <c r="G22" s="59">
        <v>6.4920273348519367E-2</v>
      </c>
      <c r="H22" s="59">
        <v>3.1602175112301997E-2</v>
      </c>
    </row>
    <row r="23" spans="1:8" x14ac:dyDescent="0.25">
      <c r="A23" s="56" t="s">
        <v>90</v>
      </c>
      <c r="B23" s="57">
        <v>520</v>
      </c>
      <c r="C23" s="58">
        <v>1.7433576397619646E-3</v>
      </c>
      <c r="D23" s="59">
        <v>-0.14049586776859505</v>
      </c>
      <c r="E23" s="59">
        <v>-0.15447154471544716</v>
      </c>
      <c r="F23" s="59">
        <v>-0.17065390749601275</v>
      </c>
      <c r="G23" s="59">
        <v>-0.19504643962848298</v>
      </c>
      <c r="H23" s="59">
        <v>-0.3925233644859813</v>
      </c>
    </row>
    <row r="24" spans="1:8" x14ac:dyDescent="0.25">
      <c r="A24" s="56" t="s">
        <v>91</v>
      </c>
      <c r="B24" s="57">
        <v>10315</v>
      </c>
      <c r="C24" s="58">
        <v>3.4582180873355128E-2</v>
      </c>
      <c r="D24" s="59">
        <v>5.2014278429372771E-2</v>
      </c>
      <c r="E24" s="59">
        <v>0.10973641742872513</v>
      </c>
      <c r="F24" s="59">
        <v>9.2806441360313588E-2</v>
      </c>
      <c r="G24" s="59">
        <v>3.9085322856855044E-2</v>
      </c>
      <c r="H24" s="59">
        <v>-6.0222303206997084E-2</v>
      </c>
    </row>
    <row r="25" spans="1:8" x14ac:dyDescent="0.25">
      <c r="A25" s="56" t="s">
        <v>92</v>
      </c>
      <c r="B25" s="57">
        <v>7000</v>
      </c>
      <c r="C25" s="58">
        <v>2.3468275919872602E-2</v>
      </c>
      <c r="D25" s="59">
        <v>-4.2674253200568994E-3</v>
      </c>
      <c r="E25" s="59">
        <v>5.9803179409538228E-2</v>
      </c>
      <c r="F25" s="59">
        <v>7.6923076923076927E-2</v>
      </c>
      <c r="G25" s="59">
        <v>9.1022443890274321E-2</v>
      </c>
      <c r="H25" s="59">
        <v>-6.5046079871777754E-2</v>
      </c>
    </row>
    <row r="26" spans="1:8" x14ac:dyDescent="0.25">
      <c r="A26" s="56" t="s">
        <v>93</v>
      </c>
      <c r="B26" s="57">
        <v>3775</v>
      </c>
      <c r="C26" s="58">
        <v>1.2656105942502724E-2</v>
      </c>
      <c r="D26" s="59">
        <v>3.4246575342465752E-2</v>
      </c>
      <c r="E26" s="59">
        <v>5.0069541029207229E-2</v>
      </c>
      <c r="F26" s="59">
        <v>8.0423583285632511E-2</v>
      </c>
      <c r="G26" s="59">
        <v>4.1379310344827586E-2</v>
      </c>
      <c r="H26" s="59">
        <v>-7.7693623259223063E-2</v>
      </c>
    </row>
    <row r="27" spans="1:8" x14ac:dyDescent="0.25">
      <c r="A27" s="56" t="s">
        <v>94</v>
      </c>
      <c r="B27" s="57">
        <v>2735</v>
      </c>
      <c r="C27" s="58">
        <v>9.1693906629787946E-3</v>
      </c>
      <c r="D27" s="59">
        <v>4.9904030710172742E-2</v>
      </c>
      <c r="E27" s="59">
        <v>8.9641434262948211E-2</v>
      </c>
      <c r="F27" s="59">
        <v>0.14100959532749269</v>
      </c>
      <c r="G27" s="59">
        <v>0.14196242171189979</v>
      </c>
      <c r="H27" s="59">
        <v>0.24036281179138322</v>
      </c>
    </row>
    <row r="28" spans="1:8" x14ac:dyDescent="0.25">
      <c r="A28" s="56" t="s">
        <v>95</v>
      </c>
      <c r="B28" s="57">
        <v>11260</v>
      </c>
      <c r="C28" s="58">
        <v>3.7750398122537929E-2</v>
      </c>
      <c r="D28" s="59">
        <v>1.3045434098065677E-2</v>
      </c>
      <c r="E28" s="59">
        <v>0.11319822046465645</v>
      </c>
      <c r="F28" s="59">
        <v>0.17868732335392024</v>
      </c>
      <c r="G28" s="59">
        <v>0.17120865404618266</v>
      </c>
      <c r="H28" s="59">
        <v>7.0749334347660703E-2</v>
      </c>
    </row>
    <row r="29" spans="1:8" x14ac:dyDescent="0.25">
      <c r="A29" s="56" t="s">
        <v>96</v>
      </c>
      <c r="B29" s="57">
        <v>23975</v>
      </c>
      <c r="C29" s="58">
        <v>8.0378845025563653E-2</v>
      </c>
      <c r="D29" s="59">
        <v>4.9463777631866927E-2</v>
      </c>
      <c r="E29" s="59">
        <v>9.700297414779227E-2</v>
      </c>
      <c r="F29" s="59">
        <v>8.8140516497980298E-2</v>
      </c>
      <c r="G29" s="59">
        <v>5.6772601049058929E-2</v>
      </c>
      <c r="H29" s="59">
        <v>6.9930382006426275E-2</v>
      </c>
    </row>
    <row r="30" spans="1:8" x14ac:dyDescent="0.25">
      <c r="A30" s="56" t="s">
        <v>97</v>
      </c>
      <c r="B30" s="57">
        <v>515</v>
      </c>
      <c r="C30" s="58">
        <v>1.7265945855334842E-3</v>
      </c>
      <c r="D30" s="59">
        <v>1.9801980198019802E-2</v>
      </c>
      <c r="E30" s="59">
        <v>9.8039215686274508E-3</v>
      </c>
      <c r="F30" s="59">
        <v>5.9670781893004114E-2</v>
      </c>
      <c r="G30" s="59">
        <v>-8.0357142857142863E-2</v>
      </c>
      <c r="H30" s="59">
        <v>-0.36419753086419754</v>
      </c>
    </row>
    <row r="31" spans="1:8" x14ac:dyDescent="0.25">
      <c r="A31" s="56" t="s">
        <v>98</v>
      </c>
      <c r="B31" s="57">
        <v>5405</v>
      </c>
      <c r="C31" s="58">
        <v>1.8120861620987343E-2</v>
      </c>
      <c r="D31" s="59">
        <v>2.9523809523809525E-2</v>
      </c>
      <c r="E31" s="59">
        <v>7.7766699900299108E-2</v>
      </c>
      <c r="F31" s="59">
        <v>5.3195635229929851E-2</v>
      </c>
      <c r="G31" s="59">
        <v>6.0427702570139297E-2</v>
      </c>
      <c r="H31" s="59">
        <v>0.1326487845766974</v>
      </c>
    </row>
    <row r="32" spans="1:8" x14ac:dyDescent="0.25">
      <c r="A32" s="56" t="s">
        <v>99</v>
      </c>
      <c r="B32" s="57">
        <v>16395</v>
      </c>
      <c r="C32" s="58">
        <v>5.4966054815187328E-2</v>
      </c>
      <c r="D32" s="59">
        <v>5.4340836012861736E-2</v>
      </c>
      <c r="E32" s="59">
        <v>9.702241552358648E-2</v>
      </c>
      <c r="F32" s="59">
        <v>0.18658174712310921</v>
      </c>
      <c r="G32" s="59">
        <v>0.18873259860788863</v>
      </c>
      <c r="H32" s="59">
        <v>0.59143855562026793</v>
      </c>
    </row>
    <row r="33" spans="1:11" x14ac:dyDescent="0.25">
      <c r="A33" s="56" t="s">
        <v>100</v>
      </c>
      <c r="B33" s="57">
        <v>13670</v>
      </c>
      <c r="C33" s="58">
        <v>4.5830190260665496E-2</v>
      </c>
      <c r="D33" s="59">
        <v>3.7177541729893779E-2</v>
      </c>
      <c r="E33" s="59">
        <v>6.1335403726708072E-2</v>
      </c>
      <c r="F33" s="59">
        <v>5.4783950617283951E-2</v>
      </c>
      <c r="G33" s="59">
        <v>4.4069350034369507E-2</v>
      </c>
      <c r="H33" s="59">
        <v>-2.2174535050071532E-2</v>
      </c>
    </row>
    <row r="34" spans="1:11" x14ac:dyDescent="0.25">
      <c r="A34" s="56" t="s">
        <v>101</v>
      </c>
      <c r="B34" s="57">
        <v>14590</v>
      </c>
      <c r="C34" s="58">
        <v>4.8914592238705895E-2</v>
      </c>
      <c r="D34" s="59">
        <v>3.07311903920876E-2</v>
      </c>
      <c r="E34" s="59">
        <v>0.10488451344187807</v>
      </c>
      <c r="F34" s="59">
        <v>6.5975012785855186E-2</v>
      </c>
      <c r="G34" s="59">
        <v>3.6074421246981965E-2</v>
      </c>
      <c r="H34" s="59">
        <v>0.32720822341490041</v>
      </c>
    </row>
    <row r="35" spans="1:11" x14ac:dyDescent="0.25">
      <c r="A35" s="56" t="s">
        <v>102</v>
      </c>
      <c r="B35" s="57">
        <v>6585</v>
      </c>
      <c r="C35" s="58">
        <v>2.2076942418908726E-2</v>
      </c>
      <c r="D35" s="59">
        <v>2.9710711493354185E-2</v>
      </c>
      <c r="E35" s="59">
        <v>7.5980392156862739E-2</v>
      </c>
      <c r="F35" s="59">
        <v>9.512722434724763E-2</v>
      </c>
      <c r="G35" s="59">
        <v>4.7566019726376071E-2</v>
      </c>
      <c r="H35" s="59">
        <v>-0.14536015574302402</v>
      </c>
    </row>
    <row r="36" spans="1:11" x14ac:dyDescent="0.25">
      <c r="A36" s="56" t="s">
        <v>103</v>
      </c>
      <c r="B36" s="57">
        <v>1965</v>
      </c>
      <c r="C36" s="58">
        <v>6.5878803117928085E-3</v>
      </c>
      <c r="D36" s="59">
        <v>5.0802139037433157E-2</v>
      </c>
      <c r="E36" s="59">
        <v>8.8642659279778394E-2</v>
      </c>
      <c r="F36" s="59">
        <v>0.15724381625441697</v>
      </c>
      <c r="G36" s="59">
        <v>0.13518197573656845</v>
      </c>
      <c r="H36" s="59">
        <v>-0.27783902976846747</v>
      </c>
    </row>
    <row r="37" spans="1:11" x14ac:dyDescent="0.25">
      <c r="A37" s="56" t="s">
        <v>104</v>
      </c>
      <c r="B37" s="57">
        <v>620</v>
      </c>
      <c r="C37" s="58">
        <v>2.0786187243315734E-3</v>
      </c>
      <c r="D37" s="59">
        <v>0.15887850467289719</v>
      </c>
      <c r="E37" s="59">
        <v>0.24</v>
      </c>
      <c r="F37" s="59">
        <v>0.30252100840336132</v>
      </c>
      <c r="G37" s="59">
        <v>0.23015873015873015</v>
      </c>
      <c r="H37" s="59">
        <v>0.16981132075471697</v>
      </c>
    </row>
    <row r="38" spans="1:11" x14ac:dyDescent="0.25">
      <c r="A38" s="56" t="s">
        <v>105</v>
      </c>
      <c r="B38" s="57">
        <v>1750</v>
      </c>
      <c r="C38" s="58">
        <v>5.8670689799681505E-3</v>
      </c>
      <c r="D38" s="59">
        <v>-2.23463687150838E-2</v>
      </c>
      <c r="E38" s="59">
        <v>-3.0470914127423823E-2</v>
      </c>
      <c r="F38" s="59">
        <v>-1.3528748590755355E-2</v>
      </c>
      <c r="G38" s="59">
        <v>-6.8157614483493084E-2</v>
      </c>
      <c r="H38" s="59">
        <v>-0.13665515540207201</v>
      </c>
    </row>
    <row r="39" spans="1:11" x14ac:dyDescent="0.25">
      <c r="A39" s="56" t="s">
        <v>106</v>
      </c>
      <c r="B39" s="57">
        <v>16730</v>
      </c>
      <c r="C39" s="58">
        <v>5.6089179448495514E-2</v>
      </c>
      <c r="D39" s="59">
        <v>5.1209550738297201E-2</v>
      </c>
      <c r="E39" s="59">
        <v>0.10648148148148148</v>
      </c>
      <c r="F39" s="59">
        <v>8.4673236514522826E-2</v>
      </c>
      <c r="G39" s="59">
        <v>4.0099471557351572E-2</v>
      </c>
      <c r="H39" s="59">
        <v>0.30438172462186186</v>
      </c>
    </row>
    <row r="40" spans="1:11" x14ac:dyDescent="0.25">
      <c r="A40" s="60" t="s">
        <v>29</v>
      </c>
      <c r="B40" s="61">
        <v>298275</v>
      </c>
      <c r="C40" s="62">
        <v>1</v>
      </c>
      <c r="D40" s="76">
        <v>3.6576889661164208E-2</v>
      </c>
      <c r="E40" s="76">
        <v>8.9012212709249888E-2</v>
      </c>
      <c r="F40" s="76">
        <v>0.12046264748860849</v>
      </c>
      <c r="G40" s="76">
        <v>0.12700349880224587</v>
      </c>
      <c r="H40" s="76">
        <v>0.19766069191481161</v>
      </c>
    </row>
    <row r="41" spans="1:11" ht="17.25" customHeight="1" x14ac:dyDescent="0.25"/>
    <row r="42" spans="1:11" x14ac:dyDescent="0.25">
      <c r="A42" s="44" t="s">
        <v>34</v>
      </c>
    </row>
    <row r="44" spans="1:11" hidden="1" x14ac:dyDescent="0.25"/>
    <row r="45" spans="1:11" hidden="1" x14ac:dyDescent="0.25">
      <c r="B45" s="77"/>
      <c r="C45" s="77"/>
      <c r="D45" s="77"/>
      <c r="E45" s="77"/>
      <c r="F45" s="77"/>
    </row>
    <row r="46" spans="1:11" ht="14.25" hidden="1" customHeight="1" x14ac:dyDescent="0.25">
      <c r="A46" s="64" t="s">
        <v>211</v>
      </c>
      <c r="B46" s="65" t="s">
        <v>260</v>
      </c>
      <c r="C46" s="65" t="s">
        <v>261</v>
      </c>
      <c r="D46" s="65" t="s">
        <v>262</v>
      </c>
      <c r="E46" s="65" t="s">
        <v>263</v>
      </c>
      <c r="F46" s="65" t="s">
        <v>264</v>
      </c>
      <c r="G46" s="66" t="s">
        <v>207</v>
      </c>
      <c r="H46" s="67" t="s">
        <v>206</v>
      </c>
      <c r="I46" s="68" t="s">
        <v>205</v>
      </c>
      <c r="J46" s="68" t="s">
        <v>204</v>
      </c>
      <c r="K46" s="1" t="s">
        <v>216</v>
      </c>
    </row>
    <row r="47" spans="1:11" hidden="1" x14ac:dyDescent="0.25">
      <c r="A47" t="s">
        <v>212</v>
      </c>
      <c r="B47" s="21">
        <v>100805</v>
      </c>
      <c r="C47" s="21">
        <v>97150</v>
      </c>
      <c r="D47" s="21">
        <v>90475</v>
      </c>
      <c r="E47" s="21">
        <v>91197</v>
      </c>
      <c r="F47" s="21">
        <v>81894</v>
      </c>
      <c r="G47" s="28">
        <v>0.23092045815322246</v>
      </c>
      <c r="H47" s="28">
        <v>0.10535434279636391</v>
      </c>
      <c r="I47" s="28">
        <v>0.11417518651561205</v>
      </c>
      <c r="J47" s="28">
        <v>3.762223365928976E-2</v>
      </c>
      <c r="K47" s="1" t="s">
        <v>209</v>
      </c>
    </row>
    <row r="48" spans="1:11" hidden="1" x14ac:dyDescent="0.25">
      <c r="A48" t="s">
        <v>213</v>
      </c>
      <c r="B48" s="21">
        <v>116130</v>
      </c>
      <c r="C48" s="21">
        <v>109995</v>
      </c>
      <c r="D48" s="21">
        <v>103623</v>
      </c>
      <c r="E48" s="21">
        <v>106196</v>
      </c>
      <c r="F48" s="21">
        <v>94310</v>
      </c>
      <c r="G48" s="28">
        <v>0.23136464849962887</v>
      </c>
      <c r="H48" s="28">
        <v>9.3544012957173531E-2</v>
      </c>
      <c r="I48" s="28">
        <v>0.12069714252627313</v>
      </c>
      <c r="J48" s="28">
        <v>5.5775262511932364E-2</v>
      </c>
      <c r="K48" s="1" t="s">
        <v>210</v>
      </c>
    </row>
    <row r="49" spans="1:11" hidden="1" x14ac:dyDescent="0.25">
      <c r="A49" t="s">
        <v>214</v>
      </c>
      <c r="B49" s="21">
        <v>40990</v>
      </c>
      <c r="C49" s="21">
        <v>39210</v>
      </c>
      <c r="D49" s="21">
        <v>38073</v>
      </c>
      <c r="E49" s="21">
        <v>39386</v>
      </c>
      <c r="F49" s="21">
        <v>42711</v>
      </c>
      <c r="G49" s="28">
        <v>-4.0294069443468895E-2</v>
      </c>
      <c r="H49" s="28">
        <v>4.0725130757121822E-2</v>
      </c>
      <c r="I49" s="28">
        <v>7.6615974575158244E-2</v>
      </c>
      <c r="J49" s="28">
        <v>4.539658250446315E-2</v>
      </c>
      <c r="K49" s="1" t="s">
        <v>217</v>
      </c>
    </row>
    <row r="50" spans="1:11" ht="15.75" hidden="1" thickBot="1" x14ac:dyDescent="0.3">
      <c r="A50" s="69" t="s">
        <v>215</v>
      </c>
      <c r="B50" s="70">
        <v>25810</v>
      </c>
      <c r="C50" s="70">
        <v>25365</v>
      </c>
      <c r="D50" s="70">
        <v>24319</v>
      </c>
      <c r="E50" s="70">
        <v>25085</v>
      </c>
      <c r="F50" s="70">
        <v>28597</v>
      </c>
      <c r="G50" s="28">
        <v>-9.7457775291114448E-2</v>
      </c>
      <c r="H50" s="28">
        <v>2.8901734104046242E-2</v>
      </c>
      <c r="I50" s="28">
        <v>6.1310086763435995E-2</v>
      </c>
      <c r="J50" s="28">
        <v>1.7543859649122806E-2</v>
      </c>
    </row>
    <row r="51" spans="1:11" hidden="1" x14ac:dyDescent="0.25">
      <c r="A51" s="71" t="s">
        <v>132</v>
      </c>
      <c r="B51" s="72">
        <v>283735</v>
      </c>
      <c r="C51" s="72">
        <v>271720</v>
      </c>
      <c r="D51" s="72">
        <v>256490</v>
      </c>
      <c r="E51" s="72">
        <v>261864</v>
      </c>
      <c r="F51" s="72">
        <v>247512</v>
      </c>
      <c r="G51" s="28">
        <v>0.14634845987265263</v>
      </c>
      <c r="H51" s="28">
        <v>8.3520453365105551E-2</v>
      </c>
      <c r="I51" s="28">
        <v>0.10622246481344302</v>
      </c>
      <c r="J51" s="28">
        <v>4.4218312969233037E-2</v>
      </c>
    </row>
    <row r="52" spans="1:11" hidden="1" x14ac:dyDescent="0.25"/>
    <row r="53" spans="1:11" hidden="1" x14ac:dyDescent="0.25"/>
    <row r="54" spans="1:11" hidden="1" x14ac:dyDescent="0.25"/>
  </sheetData>
  <sortState xmlns:xlrd2="http://schemas.microsoft.com/office/spreadsheetml/2017/richdata2" ref="A10:H39">
    <sortCondition ref="A10:A39"/>
  </sortState>
  <mergeCells count="3">
    <mergeCell ref="B8:B9"/>
    <mergeCell ref="C8:C9"/>
    <mergeCell ref="D8:H8"/>
  </mergeCells>
  <conditionalFormatting sqref="C10:C39">
    <cfRule type="colorScale" priority="3">
      <colorScale>
        <cfvo type="min"/>
        <cfvo type="max"/>
        <color rgb="FFFFEF9C"/>
        <color rgb="FF63BE7B"/>
      </colorScale>
    </cfRule>
  </conditionalFormatting>
  <conditionalFormatting sqref="D10:H40">
    <cfRule type="dataBar" priority="4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{EBD7D2AB-408B-4DD3-A688-2E24F5091C46}</x14:id>
        </ext>
      </extLst>
    </cfRule>
  </conditionalFormatting>
  <conditionalFormatting sqref="J47:J51">
    <cfRule type="colorScale" priority="1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1FEA7A8F-64C3-4AB6-8989-6033F1BF5E27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BD7D2AB-408B-4DD3-A688-2E24F5091C46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D10:H40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47728-AEB6-49DA-95DC-1EEFF021A7BF}">
  <dimension ref="A1:M44"/>
  <sheetViews>
    <sheetView topLeftCell="A7" workbookViewId="0"/>
  </sheetViews>
  <sheetFormatPr baseColWidth="10" defaultColWidth="11.42578125" defaultRowHeight="15" x14ac:dyDescent="0.25"/>
  <cols>
    <col min="1" max="1" width="22" style="1" customWidth="1"/>
    <col min="2" max="2" width="12.42578125" style="1" customWidth="1"/>
    <col min="3" max="3" width="15" style="1" customWidth="1"/>
    <col min="4" max="4" width="12.42578125" style="1" customWidth="1"/>
    <col min="5" max="7" width="12.140625" style="1" customWidth="1"/>
    <col min="8" max="10" width="13" style="1" customWidth="1"/>
    <col min="11" max="16384" width="11.42578125" style="1"/>
  </cols>
  <sheetData>
    <row r="1" spans="1:13" x14ac:dyDescent="0.25">
      <c r="A1" s="2" t="s">
        <v>28</v>
      </c>
      <c r="B1" s="214" t="s">
        <v>258</v>
      </c>
    </row>
    <row r="2" spans="1:13" ht="15" customHeight="1" x14ac:dyDescent="0.25"/>
    <row r="3" spans="1:13" ht="18.75" customHeight="1" x14ac:dyDescent="0.3">
      <c r="A3" s="30" t="str">
        <f>TRGSS1!A3</f>
        <v>LLOCS DE TREBALL. RÈGIM GENERAL SEGURETAT SOCIAL.</v>
      </c>
    </row>
    <row r="5" spans="1:13" x14ac:dyDescent="0.25">
      <c r="A5" s="29" t="str">
        <f>Índex!A33</f>
        <v>TRGSS4</v>
      </c>
      <c r="C5" s="29" t="str">
        <f>Índex!A7</f>
        <v>1r trimestre 2023</v>
      </c>
      <c r="D5" s="29"/>
      <c r="E5" s="29"/>
      <c r="F5" s="29"/>
      <c r="G5" s="29"/>
    </row>
    <row r="6" spans="1:13" ht="15.75" thickBot="1" x14ac:dyDescent="0.3">
      <c r="A6" s="31" t="str">
        <f>Índex!B33</f>
        <v>Dades municipals. Llocs de treball assalariat per grandària del compte de cotització.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x14ac:dyDescent="0.25">
      <c r="F7" s="74"/>
    </row>
    <row r="8" spans="1:13" ht="15" customHeight="1" x14ac:dyDescent="0.25">
      <c r="B8" s="292" t="s">
        <v>186</v>
      </c>
      <c r="C8" s="292" t="s">
        <v>187</v>
      </c>
      <c r="D8" s="292" t="s">
        <v>188</v>
      </c>
      <c r="E8" s="290" t="s">
        <v>75</v>
      </c>
      <c r="F8" s="290"/>
      <c r="G8" s="290"/>
      <c r="H8" s="291" t="s">
        <v>308</v>
      </c>
      <c r="I8" s="291"/>
      <c r="J8" s="291"/>
    </row>
    <row r="9" spans="1:13" ht="29.25" customHeight="1" x14ac:dyDescent="0.25">
      <c r="B9" s="293"/>
      <c r="C9" s="293" t="s">
        <v>187</v>
      </c>
      <c r="D9" s="293"/>
      <c r="E9" s="75" t="s">
        <v>186</v>
      </c>
      <c r="F9" s="75" t="s">
        <v>187</v>
      </c>
      <c r="G9" s="75" t="s">
        <v>188</v>
      </c>
      <c r="H9" s="75" t="s">
        <v>186</v>
      </c>
      <c r="I9" s="75" t="s">
        <v>187</v>
      </c>
      <c r="J9" s="75" t="s">
        <v>188</v>
      </c>
    </row>
    <row r="10" spans="1:13" x14ac:dyDescent="0.25">
      <c r="A10" s="56" t="s">
        <v>77</v>
      </c>
      <c r="B10" s="57">
        <v>3025</v>
      </c>
      <c r="C10" s="57">
        <v>2680</v>
      </c>
      <c r="D10" s="57">
        <v>655</v>
      </c>
      <c r="E10" s="58">
        <v>2.5511279780729496E-2</v>
      </c>
      <c r="F10" s="58">
        <v>3.3420626013218609E-2</v>
      </c>
      <c r="G10" s="58">
        <v>6.5822530398954877E-3</v>
      </c>
      <c r="H10" s="59">
        <v>8.3333333333333332E-3</v>
      </c>
      <c r="I10" s="59">
        <v>4.2801556420233464E-2</v>
      </c>
      <c r="J10" s="59">
        <v>-0.29189189189189191</v>
      </c>
    </row>
    <row r="11" spans="1:13" x14ac:dyDescent="0.25">
      <c r="A11" s="56" t="s">
        <v>78</v>
      </c>
      <c r="B11" s="57">
        <v>645</v>
      </c>
      <c r="C11" s="57">
        <v>0</v>
      </c>
      <c r="D11" s="57">
        <v>0</v>
      </c>
      <c r="E11" s="58">
        <v>5.4395951929158762E-3</v>
      </c>
      <c r="F11" s="58">
        <v>0</v>
      </c>
      <c r="G11" s="58">
        <v>0</v>
      </c>
      <c r="H11" s="59">
        <v>7.4999999999999997E-2</v>
      </c>
      <c r="I11" s="58" t="s">
        <v>189</v>
      </c>
      <c r="J11" s="58" t="s">
        <v>189</v>
      </c>
    </row>
    <row r="12" spans="1:13" x14ac:dyDescent="0.25">
      <c r="A12" s="56" t="s">
        <v>79</v>
      </c>
      <c r="B12" s="57">
        <v>8760</v>
      </c>
      <c r="C12" s="57">
        <v>2495</v>
      </c>
      <c r="D12" s="57">
        <v>1280</v>
      </c>
      <c r="E12" s="58">
        <v>7.3877292852624926E-2</v>
      </c>
      <c r="F12" s="58">
        <v>3.111360518767926E-2</v>
      </c>
      <c r="G12" s="58">
        <v>1.2863028841322481E-2</v>
      </c>
      <c r="H12" s="59">
        <v>5.0359712230215826E-2</v>
      </c>
      <c r="I12" s="59">
        <v>-1.383399209486166E-2</v>
      </c>
      <c r="J12" s="59">
        <v>0.28643216080402012</v>
      </c>
    </row>
    <row r="13" spans="1:13" x14ac:dyDescent="0.25">
      <c r="A13" s="56" t="s">
        <v>80</v>
      </c>
      <c r="B13" s="57">
        <v>600</v>
      </c>
      <c r="C13" s="57">
        <v>60</v>
      </c>
      <c r="D13" s="57">
        <v>415</v>
      </c>
      <c r="E13" s="58">
        <v>5.0600885515496522E-3</v>
      </c>
      <c r="F13" s="58">
        <v>7.4822297044519262E-4</v>
      </c>
      <c r="G13" s="58">
        <v>4.1704351321475231E-3</v>
      </c>
      <c r="H13" s="59">
        <v>0.14285714285714285</v>
      </c>
      <c r="I13" s="59">
        <v>-0.47826086956521741</v>
      </c>
      <c r="J13" s="59">
        <v>0.18571428571428572</v>
      </c>
    </row>
    <row r="14" spans="1:13" x14ac:dyDescent="0.25">
      <c r="A14" s="56" t="s">
        <v>81</v>
      </c>
      <c r="B14" s="57">
        <v>1320</v>
      </c>
      <c r="C14" s="57">
        <v>910</v>
      </c>
      <c r="D14" s="57">
        <v>0</v>
      </c>
      <c r="E14" s="58">
        <v>1.1132194813409234E-2</v>
      </c>
      <c r="F14" s="58">
        <v>1.1348048385085421E-2</v>
      </c>
      <c r="G14" s="58">
        <v>0</v>
      </c>
      <c r="H14" s="59">
        <v>-5.7142857142857141E-2</v>
      </c>
      <c r="I14" s="59">
        <v>0.10303030303030303</v>
      </c>
      <c r="J14" s="58" t="s">
        <v>189</v>
      </c>
    </row>
    <row r="15" spans="1:13" x14ac:dyDescent="0.25">
      <c r="A15" s="56" t="s">
        <v>82</v>
      </c>
      <c r="B15" s="57">
        <v>480</v>
      </c>
      <c r="C15" s="57">
        <v>0</v>
      </c>
      <c r="D15" s="57">
        <v>0</v>
      </c>
      <c r="E15" s="58">
        <v>4.0480708412397219E-3</v>
      </c>
      <c r="F15" s="58">
        <v>0</v>
      </c>
      <c r="G15" s="58">
        <v>0</v>
      </c>
      <c r="H15" s="59">
        <v>2.1276595744680851E-2</v>
      </c>
      <c r="I15" s="58" t="s">
        <v>189</v>
      </c>
      <c r="J15" s="58" t="s">
        <v>189</v>
      </c>
    </row>
    <row r="16" spans="1:13" x14ac:dyDescent="0.25">
      <c r="A16" s="56" t="s">
        <v>83</v>
      </c>
      <c r="B16" s="57">
        <v>970</v>
      </c>
      <c r="C16" s="57">
        <v>340</v>
      </c>
      <c r="D16" s="57">
        <v>0</v>
      </c>
      <c r="E16" s="58">
        <v>8.1804764916719383E-3</v>
      </c>
      <c r="F16" s="58">
        <v>4.2399301658560921E-3</v>
      </c>
      <c r="G16" s="58">
        <v>0</v>
      </c>
      <c r="H16" s="59">
        <v>1.5706806282722512E-2</v>
      </c>
      <c r="I16" s="59">
        <v>0</v>
      </c>
      <c r="J16" s="58" t="s">
        <v>189</v>
      </c>
    </row>
    <row r="17" spans="1:10" x14ac:dyDescent="0.25">
      <c r="A17" s="56" t="s">
        <v>84</v>
      </c>
      <c r="B17" s="57">
        <v>14465</v>
      </c>
      <c r="C17" s="57">
        <v>10585</v>
      </c>
      <c r="D17" s="57">
        <v>17635</v>
      </c>
      <c r="E17" s="58">
        <v>0.12199030149694286</v>
      </c>
      <c r="F17" s="58">
        <v>0.13199900236937273</v>
      </c>
      <c r="G17" s="58">
        <v>0.17721837001306401</v>
      </c>
      <c r="H17" s="59">
        <v>1.2955182072829132E-2</v>
      </c>
      <c r="I17" s="59">
        <v>7.6805696846388605E-2</v>
      </c>
      <c r="J17" s="59">
        <v>3.8574793875147229E-2</v>
      </c>
    </row>
    <row r="18" spans="1:10" x14ac:dyDescent="0.25">
      <c r="A18" s="56" t="s">
        <v>87</v>
      </c>
      <c r="B18" s="57">
        <v>3065</v>
      </c>
      <c r="C18" s="57">
        <v>1480</v>
      </c>
      <c r="D18" s="57">
        <v>885</v>
      </c>
      <c r="E18" s="58">
        <v>2.5848619017499474E-2</v>
      </c>
      <c r="F18" s="58">
        <v>1.8456166604314754E-2</v>
      </c>
      <c r="G18" s="58">
        <v>8.893578534820621E-3</v>
      </c>
      <c r="H18" s="59">
        <v>1.658374792703151E-2</v>
      </c>
      <c r="I18" s="59">
        <v>1.0238907849829351E-2</v>
      </c>
      <c r="J18" s="59">
        <v>2.3396226415094339</v>
      </c>
    </row>
    <row r="19" spans="1:10" x14ac:dyDescent="0.25">
      <c r="A19" s="56" t="s">
        <v>88</v>
      </c>
      <c r="B19" s="57">
        <v>6025</v>
      </c>
      <c r="C19" s="57">
        <v>6190</v>
      </c>
      <c r="D19" s="57">
        <v>6800</v>
      </c>
      <c r="E19" s="58">
        <v>5.0811722538477759E-2</v>
      </c>
      <c r="F19" s="58">
        <v>7.7191669784262382E-2</v>
      </c>
      <c r="G19" s="58">
        <v>6.8334840719525669E-2</v>
      </c>
      <c r="H19" s="59">
        <v>-5.192761605035405E-2</v>
      </c>
      <c r="I19" s="59">
        <v>0.16026241799437677</v>
      </c>
      <c r="J19" s="59">
        <v>-5.4899235580264071E-2</v>
      </c>
    </row>
    <row r="20" spans="1:10" x14ac:dyDescent="0.25">
      <c r="A20" s="56" t="s">
        <v>89</v>
      </c>
      <c r="B20" s="57">
        <v>6715</v>
      </c>
      <c r="C20" s="57">
        <v>4775</v>
      </c>
      <c r="D20" s="57">
        <v>1600</v>
      </c>
      <c r="E20" s="58">
        <v>5.6630824372759854E-2</v>
      </c>
      <c r="F20" s="58">
        <v>5.954607806459658E-2</v>
      </c>
      <c r="G20" s="58">
        <v>1.60787860516531E-2</v>
      </c>
      <c r="H20" s="59">
        <v>-2.8219971056439943E-2</v>
      </c>
      <c r="I20" s="59">
        <v>-4.1164658634538151E-2</v>
      </c>
      <c r="J20" s="59">
        <v>0.83908045977011492</v>
      </c>
    </row>
    <row r="21" spans="1:10" x14ac:dyDescent="0.25">
      <c r="A21" s="56" t="s">
        <v>91</v>
      </c>
      <c r="B21" s="57">
        <v>4105</v>
      </c>
      <c r="C21" s="57">
        <v>2515</v>
      </c>
      <c r="D21" s="57">
        <v>3695</v>
      </c>
      <c r="E21" s="58">
        <v>3.4619439173518868E-2</v>
      </c>
      <c r="F21" s="58">
        <v>3.1363012844494324E-2</v>
      </c>
      <c r="G21" s="58">
        <v>3.7131946538036378E-2</v>
      </c>
      <c r="H21" s="59">
        <v>-3.6407766990291263E-3</v>
      </c>
      <c r="I21" s="59">
        <v>6.118143459915612E-2</v>
      </c>
      <c r="J21" s="59">
        <v>0.11463046757164404</v>
      </c>
    </row>
    <row r="22" spans="1:10" x14ac:dyDescent="0.25">
      <c r="A22" s="56" t="s">
        <v>92</v>
      </c>
      <c r="B22" s="57">
        <v>4970</v>
      </c>
      <c r="C22" s="57">
        <v>2030</v>
      </c>
      <c r="D22" s="57">
        <v>0</v>
      </c>
      <c r="E22" s="58">
        <v>4.1914400168669617E-2</v>
      </c>
      <c r="F22" s="58">
        <v>2.5314877166729019E-2</v>
      </c>
      <c r="G22" s="58">
        <v>0</v>
      </c>
      <c r="H22" s="59">
        <v>-3.0243902439024389E-2</v>
      </c>
      <c r="I22" s="59">
        <v>6.5616797900262466E-2</v>
      </c>
      <c r="J22" s="58" t="s">
        <v>189</v>
      </c>
    </row>
    <row r="23" spans="1:10" x14ac:dyDescent="0.25">
      <c r="A23" s="56" t="s">
        <v>93</v>
      </c>
      <c r="B23" s="57">
        <v>2365</v>
      </c>
      <c r="C23" s="57">
        <v>1410</v>
      </c>
      <c r="D23" s="57">
        <v>0</v>
      </c>
      <c r="E23" s="58">
        <v>1.9945182374024879E-2</v>
      </c>
      <c r="F23" s="58">
        <v>1.7583239805462027E-2</v>
      </c>
      <c r="G23" s="58">
        <v>0</v>
      </c>
      <c r="H23" s="59">
        <v>-6.3025210084033615E-3</v>
      </c>
      <c r="I23" s="59">
        <v>0.10588235294117647</v>
      </c>
      <c r="J23" s="58" t="s">
        <v>189</v>
      </c>
    </row>
    <row r="24" spans="1:10" x14ac:dyDescent="0.25">
      <c r="A24" s="56" t="s">
        <v>94</v>
      </c>
      <c r="B24" s="57">
        <v>1795</v>
      </c>
      <c r="C24" s="57">
        <v>940</v>
      </c>
      <c r="D24" s="57">
        <v>0</v>
      </c>
      <c r="E24" s="58">
        <v>1.5138098250052709E-2</v>
      </c>
      <c r="F24" s="58">
        <v>1.1722159870308018E-2</v>
      </c>
      <c r="G24" s="58">
        <v>0</v>
      </c>
      <c r="H24" s="59">
        <v>5.5882352941176473E-2</v>
      </c>
      <c r="I24" s="59">
        <v>3.8674033149171269E-2</v>
      </c>
      <c r="J24" s="58" t="s">
        <v>189</v>
      </c>
    </row>
    <row r="25" spans="1:10" x14ac:dyDescent="0.25">
      <c r="A25" s="56" t="s">
        <v>90</v>
      </c>
      <c r="B25" s="57">
        <v>520</v>
      </c>
      <c r="C25" s="57">
        <v>0</v>
      </c>
      <c r="D25" s="57">
        <v>0</v>
      </c>
      <c r="E25" s="58">
        <v>4.3854100780096987E-3</v>
      </c>
      <c r="F25" s="58">
        <v>0</v>
      </c>
      <c r="G25" s="58">
        <v>0</v>
      </c>
      <c r="H25" s="59">
        <v>2.9702970297029702E-2</v>
      </c>
      <c r="I25" s="59">
        <v>-1</v>
      </c>
      <c r="J25" s="58" t="s">
        <v>189</v>
      </c>
    </row>
    <row r="26" spans="1:10" x14ac:dyDescent="0.25">
      <c r="A26" s="56" t="s">
        <v>85</v>
      </c>
      <c r="B26" s="57">
        <v>1215</v>
      </c>
      <c r="C26" s="57">
        <v>455</v>
      </c>
      <c r="D26" s="57">
        <v>270</v>
      </c>
      <c r="E26" s="58">
        <v>1.0246679316888045E-2</v>
      </c>
      <c r="F26" s="58">
        <v>5.6740241925427107E-3</v>
      </c>
      <c r="G26" s="58">
        <v>2.7132951462164605E-3</v>
      </c>
      <c r="H26" s="59">
        <v>2.100840336134454E-2</v>
      </c>
      <c r="I26" s="59">
        <v>-0.38513513513513514</v>
      </c>
      <c r="J26" s="58" t="s">
        <v>189</v>
      </c>
    </row>
    <row r="27" spans="1:10" x14ac:dyDescent="0.25">
      <c r="A27" s="56" t="s">
        <v>86</v>
      </c>
      <c r="B27" s="57">
        <v>10665</v>
      </c>
      <c r="C27" s="57">
        <v>10270</v>
      </c>
      <c r="D27" s="57">
        <v>32735</v>
      </c>
      <c r="E27" s="58">
        <v>8.9943074003795073E-2</v>
      </c>
      <c r="F27" s="58">
        <v>0.12807083177453549</v>
      </c>
      <c r="G27" s="58">
        <v>0.32896191337554015</v>
      </c>
      <c r="H27" s="59">
        <v>5.1256776737309016E-2</v>
      </c>
      <c r="I27" s="59">
        <v>-4.3761638733705775E-2</v>
      </c>
      <c r="J27" s="59">
        <v>6.5419039869812859E-2</v>
      </c>
    </row>
    <row r="28" spans="1:10" x14ac:dyDescent="0.25">
      <c r="A28" s="56" t="s">
        <v>95</v>
      </c>
      <c r="B28" s="57">
        <v>4465</v>
      </c>
      <c r="C28" s="57">
        <v>2360</v>
      </c>
      <c r="D28" s="57">
        <v>4440</v>
      </c>
      <c r="E28" s="58">
        <v>3.7655492304448659E-2</v>
      </c>
      <c r="F28" s="58">
        <v>2.9430103504177577E-2</v>
      </c>
      <c r="G28" s="58">
        <v>4.4618631293337353E-2</v>
      </c>
      <c r="H28" s="59">
        <v>-4.6958377801494131E-2</v>
      </c>
      <c r="I28" s="59">
        <v>0.18592964824120603</v>
      </c>
      <c r="J28" s="59">
        <v>1.1273957158962795E-3</v>
      </c>
    </row>
    <row r="29" spans="1:10" x14ac:dyDescent="0.25">
      <c r="A29" s="56" t="s">
        <v>96</v>
      </c>
      <c r="B29" s="57">
        <v>10650</v>
      </c>
      <c r="C29" s="57">
        <v>7935</v>
      </c>
      <c r="D29" s="57">
        <v>5390</v>
      </c>
      <c r="E29" s="58">
        <v>8.9816571790006322E-2</v>
      </c>
      <c r="F29" s="58">
        <v>9.8952487841376724E-2</v>
      </c>
      <c r="G29" s="58">
        <v>5.4165410511506383E-2</v>
      </c>
      <c r="H29" s="59">
        <v>3.9531478770131773E-2</v>
      </c>
      <c r="I29" s="59">
        <v>6.8686868686868685E-2</v>
      </c>
      <c r="J29" s="59">
        <v>4.1545893719806763E-2</v>
      </c>
    </row>
    <row r="30" spans="1:10" x14ac:dyDescent="0.25">
      <c r="A30" s="56" t="s">
        <v>97</v>
      </c>
      <c r="B30" s="57">
        <v>450</v>
      </c>
      <c r="C30" s="57">
        <v>70</v>
      </c>
      <c r="D30" s="57">
        <v>0</v>
      </c>
      <c r="E30" s="58">
        <v>3.7950664136622392E-3</v>
      </c>
      <c r="F30" s="58">
        <v>8.7292679885272474E-4</v>
      </c>
      <c r="G30" s="58">
        <v>0</v>
      </c>
      <c r="H30" s="59">
        <v>2.2727272727272728E-2</v>
      </c>
      <c r="I30" s="59">
        <v>7.6923076923076927E-2</v>
      </c>
      <c r="J30" s="58" t="s">
        <v>189</v>
      </c>
    </row>
    <row r="31" spans="1:10" x14ac:dyDescent="0.25">
      <c r="A31" s="56" t="s">
        <v>98</v>
      </c>
      <c r="B31" s="57">
        <v>1930</v>
      </c>
      <c r="C31" s="57">
        <v>2030</v>
      </c>
      <c r="D31" s="57">
        <v>1445</v>
      </c>
      <c r="E31" s="58">
        <v>1.627661817415138E-2</v>
      </c>
      <c r="F31" s="58">
        <v>2.5314877166729019E-2</v>
      </c>
      <c r="G31" s="58">
        <v>1.4521153652899205E-2</v>
      </c>
      <c r="H31" s="59">
        <v>3.2085561497326207E-2</v>
      </c>
      <c r="I31" s="59">
        <v>-1.932367149758454E-2</v>
      </c>
      <c r="J31" s="59">
        <v>0.10727969348659004</v>
      </c>
    </row>
    <row r="32" spans="1:10" x14ac:dyDescent="0.25">
      <c r="A32" s="56" t="s">
        <v>99</v>
      </c>
      <c r="B32" s="57">
        <v>5575</v>
      </c>
      <c r="C32" s="57">
        <v>3715</v>
      </c>
      <c r="D32" s="57">
        <v>7110</v>
      </c>
      <c r="E32" s="58">
        <v>4.7016656124815516E-2</v>
      </c>
      <c r="F32" s="58">
        <v>4.6327472253398179E-2</v>
      </c>
      <c r="G32" s="58">
        <v>7.1450105517033458E-2</v>
      </c>
      <c r="H32" s="59">
        <v>-1.5017667844522967E-2</v>
      </c>
      <c r="I32" s="59">
        <v>6.2947067238912732E-2</v>
      </c>
      <c r="J32" s="59">
        <v>0.11267605633802817</v>
      </c>
    </row>
    <row r="33" spans="1:10" x14ac:dyDescent="0.25">
      <c r="A33" s="56" t="s">
        <v>100</v>
      </c>
      <c r="B33" s="57">
        <v>4995</v>
      </c>
      <c r="C33" s="57">
        <v>3860</v>
      </c>
      <c r="D33" s="57">
        <v>4820</v>
      </c>
      <c r="E33" s="58">
        <v>4.2125237191650851E-2</v>
      </c>
      <c r="F33" s="58">
        <v>4.8135677765307396E-2</v>
      </c>
      <c r="G33" s="58">
        <v>4.8437342980604967E-2</v>
      </c>
      <c r="H33" s="59">
        <v>-2.2504892367906065E-2</v>
      </c>
      <c r="I33" s="59">
        <v>0.10601719197707736</v>
      </c>
      <c r="J33" s="59">
        <v>5.2401746724890827E-2</v>
      </c>
    </row>
    <row r="34" spans="1:10" x14ac:dyDescent="0.25">
      <c r="A34" s="56" t="s">
        <v>101</v>
      </c>
      <c r="B34" s="57">
        <v>5195</v>
      </c>
      <c r="C34" s="57">
        <v>4770</v>
      </c>
      <c r="D34" s="57">
        <v>4620</v>
      </c>
      <c r="E34" s="58">
        <v>4.3811933375500739E-2</v>
      </c>
      <c r="F34" s="58">
        <v>5.9483726150392817E-2</v>
      </c>
      <c r="G34" s="58">
        <v>4.6427494724148324E-2</v>
      </c>
      <c r="H34" s="59">
        <v>3.8647342995169081E-3</v>
      </c>
      <c r="I34" s="59">
        <v>6.2360801781737196E-2</v>
      </c>
      <c r="J34" s="59">
        <v>2.7808676307007785E-2</v>
      </c>
    </row>
    <row r="35" spans="1:10" x14ac:dyDescent="0.25">
      <c r="A35" s="56" t="s">
        <v>102</v>
      </c>
      <c r="B35" s="57">
        <v>3155</v>
      </c>
      <c r="C35" s="57">
        <v>3115</v>
      </c>
      <c r="D35" s="57">
        <v>315</v>
      </c>
      <c r="E35" s="58">
        <v>2.6607632300231922E-2</v>
      </c>
      <c r="F35" s="58">
        <v>3.8845242548946252E-2</v>
      </c>
      <c r="G35" s="58">
        <v>3.1655110039192041E-3</v>
      </c>
      <c r="H35" s="59">
        <v>-1.5822784810126582E-3</v>
      </c>
      <c r="I35" s="59">
        <v>7.2289156626506021E-2</v>
      </c>
      <c r="J35" s="59">
        <v>-5.9701492537313432E-2</v>
      </c>
    </row>
    <row r="36" spans="1:10" x14ac:dyDescent="0.25">
      <c r="A36" s="56" t="s">
        <v>103</v>
      </c>
      <c r="B36" s="57">
        <v>930</v>
      </c>
      <c r="C36" s="57">
        <v>715</v>
      </c>
      <c r="D36" s="57">
        <v>325</v>
      </c>
      <c r="E36" s="58">
        <v>7.8431372549019607E-3</v>
      </c>
      <c r="F36" s="58">
        <v>8.9163237311385458E-3</v>
      </c>
      <c r="G36" s="58">
        <v>3.2660034167420358E-3</v>
      </c>
      <c r="H36" s="59">
        <v>2.7624309392265192E-2</v>
      </c>
      <c r="I36" s="59">
        <v>5.1470588235294115E-2</v>
      </c>
      <c r="J36" s="59">
        <v>0.16071428571428573</v>
      </c>
    </row>
    <row r="37" spans="1:10" x14ac:dyDescent="0.25">
      <c r="A37" s="56" t="s">
        <v>104</v>
      </c>
      <c r="B37" s="57">
        <v>560</v>
      </c>
      <c r="C37" s="57">
        <v>60</v>
      </c>
      <c r="D37" s="57">
        <v>0</v>
      </c>
      <c r="E37" s="58">
        <v>4.7227493147796755E-3</v>
      </c>
      <c r="F37" s="58">
        <v>7.4822297044519262E-4</v>
      </c>
      <c r="G37" s="58">
        <v>0</v>
      </c>
      <c r="H37" s="59">
        <v>3.7037037037037035E-2</v>
      </c>
      <c r="I37" s="58" t="s">
        <v>189</v>
      </c>
      <c r="J37" s="58" t="s">
        <v>189</v>
      </c>
    </row>
    <row r="38" spans="1:10" x14ac:dyDescent="0.25">
      <c r="A38" s="56" t="s">
        <v>105</v>
      </c>
      <c r="B38" s="57">
        <v>1605</v>
      </c>
      <c r="C38" s="57">
        <v>150</v>
      </c>
      <c r="D38" s="57">
        <v>0</v>
      </c>
      <c r="E38" s="58">
        <v>1.353573687539532E-2</v>
      </c>
      <c r="F38" s="58">
        <v>1.8705574261129816E-3</v>
      </c>
      <c r="G38" s="58">
        <v>0</v>
      </c>
      <c r="H38" s="59">
        <v>-1.5337423312883436E-2</v>
      </c>
      <c r="I38" s="59">
        <v>-6.25E-2</v>
      </c>
      <c r="J38" s="58" t="s">
        <v>189</v>
      </c>
    </row>
    <row r="39" spans="1:10" x14ac:dyDescent="0.25">
      <c r="A39" s="56" t="s">
        <v>106</v>
      </c>
      <c r="B39" s="57">
        <v>7365</v>
      </c>
      <c r="C39" s="57">
        <v>4290</v>
      </c>
      <c r="D39" s="57">
        <v>5080</v>
      </c>
      <c r="E39" s="58">
        <v>6.2112586970271978E-2</v>
      </c>
      <c r="F39" s="58">
        <v>5.3497942386831275E-2</v>
      </c>
      <c r="G39" s="58">
        <v>5.1050145713998595E-2</v>
      </c>
      <c r="H39" s="59">
        <v>-6.7430883344571811E-3</v>
      </c>
      <c r="I39" s="59">
        <v>-8.137044967880086E-2</v>
      </c>
      <c r="J39" s="59">
        <v>0.32637075718015668</v>
      </c>
    </row>
    <row r="40" spans="1:10" x14ac:dyDescent="0.25">
      <c r="A40" s="60" t="s">
        <v>107</v>
      </c>
      <c r="B40" s="61">
        <v>118575</v>
      </c>
      <c r="C40" s="61">
        <v>80190</v>
      </c>
      <c r="D40" s="61">
        <v>99510</v>
      </c>
      <c r="E40" s="62">
        <v>1</v>
      </c>
      <c r="F40" s="62">
        <v>1</v>
      </c>
      <c r="G40" s="62">
        <v>1</v>
      </c>
      <c r="H40" s="76">
        <v>6.194577623149052E-3</v>
      </c>
      <c r="I40" s="76">
        <v>3.5243996901626648E-2</v>
      </c>
      <c r="J40" s="76">
        <v>7.6423819568392018E-2</v>
      </c>
    </row>
    <row r="41" spans="1:10" ht="17.25" customHeight="1" x14ac:dyDescent="0.25"/>
    <row r="42" spans="1:10" x14ac:dyDescent="0.25">
      <c r="A42" s="44" t="s">
        <v>34</v>
      </c>
    </row>
    <row r="44" spans="1:10" x14ac:dyDescent="0.25">
      <c r="D44" s="73"/>
      <c r="E44" s="73"/>
    </row>
  </sheetData>
  <mergeCells count="5">
    <mergeCell ref="E8:G8"/>
    <mergeCell ref="H8:J8"/>
    <mergeCell ref="B8:B9"/>
    <mergeCell ref="C8:C9"/>
    <mergeCell ref="D8:D9"/>
  </mergeCells>
  <conditionalFormatting sqref="E10:E39">
    <cfRule type="colorScale" priority="4">
      <colorScale>
        <cfvo type="min"/>
        <cfvo type="max"/>
        <color rgb="FFFFEF9C"/>
        <color rgb="FF63BE7B"/>
      </colorScale>
    </cfRule>
  </conditionalFormatting>
  <conditionalFormatting sqref="F10:F39">
    <cfRule type="colorScale" priority="2">
      <colorScale>
        <cfvo type="min"/>
        <cfvo type="max"/>
        <color rgb="FFFFEF9C"/>
        <color rgb="FF63BE7B"/>
      </colorScale>
    </cfRule>
  </conditionalFormatting>
  <conditionalFormatting sqref="G10:G39">
    <cfRule type="colorScale" priority="1">
      <colorScale>
        <cfvo type="min"/>
        <cfvo type="max"/>
        <color rgb="FFFFEF9C"/>
        <color rgb="FF63BE7B"/>
      </colorScale>
    </cfRule>
  </conditionalFormatting>
  <conditionalFormatting sqref="H10:J40">
    <cfRule type="dataBar" priority="3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{59EE9D10-578B-4497-BF12-4854F5FAB306}</x14:id>
        </ext>
      </extLst>
    </cfRule>
  </conditionalFormatting>
  <hyperlinks>
    <hyperlink ref="A1" location="Índex!A1" display="TORNAR A L'ÍNDEX" xr:uid="{1047F754-1F06-4257-8CF1-164F391B8AEA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9EE9D10-578B-4497-BF12-4854F5FAB306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H10:J40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3E6B0-1BDD-4BD0-866A-63E7C049EA9E}">
  <dimension ref="A1:F42"/>
  <sheetViews>
    <sheetView topLeftCell="A22" workbookViewId="0"/>
  </sheetViews>
  <sheetFormatPr baseColWidth="10" defaultColWidth="11.42578125" defaultRowHeight="15" x14ac:dyDescent="0.25"/>
  <cols>
    <col min="1" max="1" width="22" style="1" customWidth="1"/>
    <col min="2" max="2" width="15.28515625" style="1" customWidth="1"/>
    <col min="3" max="3" width="16.7109375" style="1" customWidth="1"/>
    <col min="4" max="4" width="14.140625" style="1" customWidth="1"/>
    <col min="5" max="16384" width="11.42578125" style="1"/>
  </cols>
  <sheetData>
    <row r="1" spans="1:6" x14ac:dyDescent="0.25">
      <c r="A1" s="2" t="s">
        <v>28</v>
      </c>
      <c r="B1" s="214" t="s">
        <v>258</v>
      </c>
    </row>
    <row r="2" spans="1:6" ht="15" customHeight="1" x14ac:dyDescent="0.25"/>
    <row r="3" spans="1:6" ht="18.75" customHeight="1" x14ac:dyDescent="0.3">
      <c r="A3" s="30" t="str">
        <f>TRGSS1!A3</f>
        <v>LLOCS DE TREBALL. RÈGIM GENERAL SEGURETAT SOCIAL.</v>
      </c>
    </row>
    <row r="5" spans="1:6" x14ac:dyDescent="0.25">
      <c r="A5" s="29" t="str">
        <f>Índex!A34</f>
        <v>TRGSS5</v>
      </c>
      <c r="C5" s="29" t="str">
        <f>Índex!A7</f>
        <v>1r trimestre 2023</v>
      </c>
    </row>
    <row r="6" spans="1:6" ht="15.75" thickBot="1" x14ac:dyDescent="0.3">
      <c r="A6" s="31" t="str">
        <f>Índex!B34</f>
        <v>Dades municipals. Relació entre població ocupada i llocs de treball.</v>
      </c>
      <c r="B6" s="32"/>
      <c r="C6" s="32"/>
      <c r="D6" s="32"/>
      <c r="E6" s="32"/>
      <c r="F6" s="32"/>
    </row>
    <row r="8" spans="1:6" ht="15" customHeight="1" x14ac:dyDescent="0.25">
      <c r="B8" s="49"/>
      <c r="C8" s="49"/>
      <c r="D8" s="49"/>
      <c r="E8" s="49"/>
    </row>
    <row r="9" spans="1:6" ht="29.25" customHeight="1" x14ac:dyDescent="0.25">
      <c r="A9" s="296"/>
      <c r="B9" s="294" t="s">
        <v>303</v>
      </c>
      <c r="C9" s="294" t="s">
        <v>304</v>
      </c>
      <c r="D9" s="294" t="s">
        <v>305</v>
      </c>
      <c r="E9" s="294" t="s">
        <v>306</v>
      </c>
    </row>
    <row r="10" spans="1:6" x14ac:dyDescent="0.25">
      <c r="A10" s="297"/>
      <c r="B10" s="295"/>
      <c r="C10" s="295"/>
      <c r="D10" s="295"/>
      <c r="E10" s="295"/>
    </row>
    <row r="11" spans="1:6" x14ac:dyDescent="0.25">
      <c r="A11" s="193" t="s">
        <v>77</v>
      </c>
      <c r="B11" s="194">
        <v>5330</v>
      </c>
      <c r="C11" s="194">
        <v>6360</v>
      </c>
      <c r="D11" s="194">
        <f>+B11-C11</f>
        <v>-1030</v>
      </c>
      <c r="E11" s="211">
        <f>+D11/B11</f>
        <v>-0.19324577861163228</v>
      </c>
    </row>
    <row r="12" spans="1:6" x14ac:dyDescent="0.25">
      <c r="A12" s="193" t="s">
        <v>78</v>
      </c>
      <c r="B12" s="194">
        <v>2865</v>
      </c>
      <c r="C12" s="194">
        <v>645</v>
      </c>
      <c r="D12" s="194">
        <f t="shared" ref="D12:D41" si="0">+B12-C12</f>
        <v>2220</v>
      </c>
      <c r="E12" s="211">
        <f t="shared" ref="E12:E41" si="1">+D12/B12</f>
        <v>0.77486910994764402</v>
      </c>
    </row>
    <row r="13" spans="1:6" x14ac:dyDescent="0.25">
      <c r="A13" s="193" t="s">
        <v>79</v>
      </c>
      <c r="B13" s="194">
        <v>25010</v>
      </c>
      <c r="C13" s="194">
        <v>12530</v>
      </c>
      <c r="D13" s="194">
        <f t="shared" si="0"/>
        <v>12480</v>
      </c>
      <c r="E13" s="211">
        <f t="shared" si="1"/>
        <v>0.499000399840064</v>
      </c>
    </row>
    <row r="14" spans="1:6" x14ac:dyDescent="0.25">
      <c r="A14" s="193" t="s">
        <v>80</v>
      </c>
      <c r="B14" s="194">
        <v>830</v>
      </c>
      <c r="C14" s="194">
        <v>1075</v>
      </c>
      <c r="D14" s="194">
        <f t="shared" si="0"/>
        <v>-245</v>
      </c>
      <c r="E14" s="211">
        <f t="shared" si="1"/>
        <v>-0.29518072289156627</v>
      </c>
    </row>
    <row r="15" spans="1:6" x14ac:dyDescent="0.25">
      <c r="A15" s="193" t="s">
        <v>81</v>
      </c>
      <c r="B15" s="194">
        <v>3655</v>
      </c>
      <c r="C15" s="194">
        <v>2225</v>
      </c>
      <c r="D15" s="194">
        <f t="shared" si="0"/>
        <v>1430</v>
      </c>
      <c r="E15" s="211">
        <f t="shared" si="1"/>
        <v>0.39124487004103969</v>
      </c>
    </row>
    <row r="16" spans="1:6" x14ac:dyDescent="0.25">
      <c r="A16" s="193" t="s">
        <v>82</v>
      </c>
      <c r="B16" s="194">
        <v>1910</v>
      </c>
      <c r="C16" s="194">
        <v>485</v>
      </c>
      <c r="D16" s="194">
        <f t="shared" si="0"/>
        <v>1425</v>
      </c>
      <c r="E16" s="211">
        <f t="shared" si="1"/>
        <v>0.74607329842931935</v>
      </c>
    </row>
    <row r="17" spans="1:5" x14ac:dyDescent="0.25">
      <c r="A17" s="193" t="s">
        <v>83</v>
      </c>
      <c r="B17" s="194">
        <v>5980</v>
      </c>
      <c r="C17" s="194">
        <v>1305</v>
      </c>
      <c r="D17" s="194">
        <f t="shared" si="0"/>
        <v>4675</v>
      </c>
      <c r="E17" s="211">
        <f t="shared" si="1"/>
        <v>0.7817725752508361</v>
      </c>
    </row>
    <row r="18" spans="1:5" x14ac:dyDescent="0.25">
      <c r="A18" s="193" t="s">
        <v>84</v>
      </c>
      <c r="B18" s="194">
        <v>34980</v>
      </c>
      <c r="C18" s="194">
        <v>42690</v>
      </c>
      <c r="D18" s="194">
        <f t="shared" si="0"/>
        <v>-7710</v>
      </c>
      <c r="E18" s="211">
        <f t="shared" si="1"/>
        <v>-0.22041166380789023</v>
      </c>
    </row>
    <row r="19" spans="1:5" x14ac:dyDescent="0.25">
      <c r="A19" s="193" t="s">
        <v>85</v>
      </c>
      <c r="B19" s="194">
        <v>1745</v>
      </c>
      <c r="C19" s="194">
        <v>1940</v>
      </c>
      <c r="D19" s="194">
        <f t="shared" si="0"/>
        <v>-195</v>
      </c>
      <c r="E19" s="211">
        <f t="shared" si="1"/>
        <v>-0.11174785100286533</v>
      </c>
    </row>
    <row r="20" spans="1:5" x14ac:dyDescent="0.25">
      <c r="A20" s="193" t="s">
        <v>86</v>
      </c>
      <c r="B20" s="194">
        <v>26120</v>
      </c>
      <c r="C20" s="194">
        <v>53670</v>
      </c>
      <c r="D20" s="194">
        <f>+B20-C20</f>
        <v>-27550</v>
      </c>
      <c r="E20" s="211">
        <f t="shared" si="1"/>
        <v>-1.0547473200612558</v>
      </c>
    </row>
    <row r="21" spans="1:5" x14ac:dyDescent="0.25">
      <c r="A21" s="193" t="s">
        <v>87</v>
      </c>
      <c r="B21" s="194">
        <v>8915</v>
      </c>
      <c r="C21" s="194">
        <v>5435</v>
      </c>
      <c r="D21" s="194">
        <f t="shared" si="0"/>
        <v>3480</v>
      </c>
      <c r="E21" s="211">
        <f t="shared" si="1"/>
        <v>0.39035333707234998</v>
      </c>
    </row>
    <row r="22" spans="1:5" x14ac:dyDescent="0.25">
      <c r="A22" s="193" t="s">
        <v>88</v>
      </c>
      <c r="B22" s="194">
        <v>16730</v>
      </c>
      <c r="C22" s="194">
        <v>19020</v>
      </c>
      <c r="D22" s="194">
        <f t="shared" si="0"/>
        <v>-2290</v>
      </c>
      <c r="E22" s="211">
        <f t="shared" si="1"/>
        <v>-0.13687985654512852</v>
      </c>
    </row>
    <row r="23" spans="1:5" x14ac:dyDescent="0.25">
      <c r="A23" s="193" t="s">
        <v>89</v>
      </c>
      <c r="B23" s="194">
        <v>17865</v>
      </c>
      <c r="C23" s="194">
        <v>13090</v>
      </c>
      <c r="D23" s="194">
        <f t="shared" si="0"/>
        <v>4775</v>
      </c>
      <c r="E23" s="211">
        <f t="shared" si="1"/>
        <v>0.26728239574587181</v>
      </c>
    </row>
    <row r="24" spans="1:5" x14ac:dyDescent="0.25">
      <c r="A24" s="193" t="s">
        <v>90</v>
      </c>
      <c r="B24" s="194">
        <v>1235</v>
      </c>
      <c r="C24" s="194">
        <v>520</v>
      </c>
      <c r="D24" s="194">
        <f t="shared" si="0"/>
        <v>715</v>
      </c>
      <c r="E24" s="211">
        <f t="shared" si="1"/>
        <v>0.57894736842105265</v>
      </c>
    </row>
    <row r="25" spans="1:5" x14ac:dyDescent="0.25">
      <c r="A25" s="193" t="s">
        <v>91</v>
      </c>
      <c r="B25" s="194">
        <v>10985</v>
      </c>
      <c r="C25" s="194">
        <v>10315</v>
      </c>
      <c r="D25" s="194">
        <f t="shared" si="0"/>
        <v>670</v>
      </c>
      <c r="E25" s="211">
        <f t="shared" si="1"/>
        <v>6.0992262175694131E-2</v>
      </c>
    </row>
    <row r="26" spans="1:5" x14ac:dyDescent="0.25">
      <c r="A26" s="193" t="s">
        <v>92</v>
      </c>
      <c r="B26" s="194">
        <v>10705</v>
      </c>
      <c r="C26" s="194">
        <v>7000</v>
      </c>
      <c r="D26" s="194">
        <f t="shared" si="0"/>
        <v>3705</v>
      </c>
      <c r="E26" s="211">
        <f t="shared" si="1"/>
        <v>0.34609995329285381</v>
      </c>
    </row>
    <row r="27" spans="1:5" x14ac:dyDescent="0.25">
      <c r="A27" s="193" t="s">
        <v>93</v>
      </c>
      <c r="B27" s="194">
        <v>9570</v>
      </c>
      <c r="C27" s="194">
        <v>3775</v>
      </c>
      <c r="D27" s="194">
        <f t="shared" si="0"/>
        <v>5795</v>
      </c>
      <c r="E27" s="211">
        <f t="shared" si="1"/>
        <v>0.60553814002089867</v>
      </c>
    </row>
    <row r="28" spans="1:5" x14ac:dyDescent="0.25">
      <c r="A28" s="193" t="s">
        <v>94</v>
      </c>
      <c r="B28" s="194">
        <v>4680</v>
      </c>
      <c r="C28" s="194">
        <v>2735</v>
      </c>
      <c r="D28" s="194">
        <f t="shared" si="0"/>
        <v>1945</v>
      </c>
      <c r="E28" s="211">
        <f t="shared" si="1"/>
        <v>0.41559829059829062</v>
      </c>
    </row>
    <row r="29" spans="1:5" x14ac:dyDescent="0.25">
      <c r="A29" s="193" t="s">
        <v>95</v>
      </c>
      <c r="B29" s="194">
        <v>10880</v>
      </c>
      <c r="C29" s="194">
        <v>11260</v>
      </c>
      <c r="D29" s="194">
        <f t="shared" si="0"/>
        <v>-380</v>
      </c>
      <c r="E29" s="211">
        <f t="shared" si="1"/>
        <v>-3.4926470588235295E-2</v>
      </c>
    </row>
    <row r="30" spans="1:5" x14ac:dyDescent="0.25">
      <c r="A30" s="193" t="s">
        <v>96</v>
      </c>
      <c r="B30" s="194">
        <v>33130</v>
      </c>
      <c r="C30" s="194">
        <v>23975</v>
      </c>
      <c r="D30" s="194">
        <f t="shared" si="0"/>
        <v>9155</v>
      </c>
      <c r="E30" s="211">
        <f t="shared" si="1"/>
        <v>0.27633564744944161</v>
      </c>
    </row>
    <row r="31" spans="1:5" x14ac:dyDescent="0.25">
      <c r="A31" s="193" t="s">
        <v>97</v>
      </c>
      <c r="B31" s="194">
        <v>1770</v>
      </c>
      <c r="C31" s="194">
        <v>515</v>
      </c>
      <c r="D31" s="194">
        <f t="shared" si="0"/>
        <v>1255</v>
      </c>
      <c r="E31" s="211">
        <f t="shared" si="1"/>
        <v>0.70903954802259883</v>
      </c>
    </row>
    <row r="32" spans="1:5" x14ac:dyDescent="0.25">
      <c r="A32" s="193" t="s">
        <v>98</v>
      </c>
      <c r="B32" s="194">
        <v>3550</v>
      </c>
      <c r="C32" s="194">
        <v>5405</v>
      </c>
      <c r="D32" s="194">
        <f t="shared" si="0"/>
        <v>-1855</v>
      </c>
      <c r="E32" s="211">
        <f t="shared" si="1"/>
        <v>-0.5225352112676056</v>
      </c>
    </row>
    <row r="33" spans="1:5" x14ac:dyDescent="0.25">
      <c r="A33" s="193" t="s">
        <v>99</v>
      </c>
      <c r="B33" s="194">
        <v>18535</v>
      </c>
      <c r="C33" s="194">
        <v>16395</v>
      </c>
      <c r="D33" s="194">
        <f t="shared" si="0"/>
        <v>2140</v>
      </c>
      <c r="E33" s="211">
        <f t="shared" si="1"/>
        <v>0.11545724305368223</v>
      </c>
    </row>
    <row r="34" spans="1:5" x14ac:dyDescent="0.25">
      <c r="A34" s="193" t="s">
        <v>100</v>
      </c>
      <c r="B34" s="194">
        <v>14255</v>
      </c>
      <c r="C34" s="194">
        <v>13670</v>
      </c>
      <c r="D34" s="194">
        <f t="shared" si="0"/>
        <v>585</v>
      </c>
      <c r="E34" s="211">
        <f t="shared" si="1"/>
        <v>4.1038232199228343E-2</v>
      </c>
    </row>
    <row r="35" spans="1:5" x14ac:dyDescent="0.25">
      <c r="A35" s="193" t="s">
        <v>101</v>
      </c>
      <c r="B35" s="194">
        <v>7470</v>
      </c>
      <c r="C35" s="194">
        <v>14590</v>
      </c>
      <c r="D35" s="194">
        <f t="shared" si="0"/>
        <v>-7120</v>
      </c>
      <c r="E35" s="211">
        <f t="shared" si="1"/>
        <v>-0.95314591700133866</v>
      </c>
    </row>
    <row r="36" spans="1:5" x14ac:dyDescent="0.25">
      <c r="A36" s="193" t="s">
        <v>102</v>
      </c>
      <c r="B36" s="194">
        <v>11000</v>
      </c>
      <c r="C36" s="194">
        <v>6585</v>
      </c>
      <c r="D36" s="194">
        <f t="shared" si="0"/>
        <v>4415</v>
      </c>
      <c r="E36" s="211">
        <f t="shared" si="1"/>
        <v>0.40136363636363637</v>
      </c>
    </row>
    <row r="37" spans="1:5" x14ac:dyDescent="0.25">
      <c r="A37" s="193" t="s">
        <v>103</v>
      </c>
      <c r="B37" s="194">
        <v>3515</v>
      </c>
      <c r="C37" s="194">
        <v>1965</v>
      </c>
      <c r="D37" s="194">
        <f t="shared" si="0"/>
        <v>1550</v>
      </c>
      <c r="E37" s="211">
        <f t="shared" si="1"/>
        <v>0.44096728307254623</v>
      </c>
    </row>
    <row r="38" spans="1:5" x14ac:dyDescent="0.25">
      <c r="A38" s="193" t="s">
        <v>104</v>
      </c>
      <c r="B38" s="194">
        <v>2630</v>
      </c>
      <c r="C38" s="194">
        <v>620</v>
      </c>
      <c r="D38" s="194">
        <f>+B38-C38</f>
        <v>2010</v>
      </c>
      <c r="E38" s="211">
        <f t="shared" si="1"/>
        <v>0.76425855513307983</v>
      </c>
    </row>
    <row r="39" spans="1:5" x14ac:dyDescent="0.25">
      <c r="A39" s="193" t="s">
        <v>105</v>
      </c>
      <c r="B39" s="194">
        <v>6100</v>
      </c>
      <c r="C39" s="194">
        <v>1750</v>
      </c>
      <c r="D39" s="194">
        <f t="shared" si="0"/>
        <v>4350</v>
      </c>
      <c r="E39" s="211">
        <f t="shared" si="1"/>
        <v>0.71311475409836067</v>
      </c>
    </row>
    <row r="40" spans="1:5" x14ac:dyDescent="0.25">
      <c r="A40" s="193" t="s">
        <v>106</v>
      </c>
      <c r="B40" s="194">
        <v>27225</v>
      </c>
      <c r="C40" s="194">
        <v>16730</v>
      </c>
      <c r="D40" s="194">
        <f t="shared" si="0"/>
        <v>10495</v>
      </c>
      <c r="E40" s="211">
        <f t="shared" si="1"/>
        <v>0.38549127640036729</v>
      </c>
    </row>
    <row r="41" spans="1:5" ht="17.25" customHeight="1" x14ac:dyDescent="0.25">
      <c r="A41" s="195" t="s">
        <v>29</v>
      </c>
      <c r="B41" s="196">
        <v>329170</v>
      </c>
      <c r="C41" s="196">
        <v>298275</v>
      </c>
      <c r="D41" s="212">
        <f t="shared" si="0"/>
        <v>30895</v>
      </c>
      <c r="E41" s="213">
        <f t="shared" si="1"/>
        <v>9.3857277394659294E-2</v>
      </c>
    </row>
    <row r="42" spans="1:5" x14ac:dyDescent="0.25">
      <c r="A42" s="197" t="s">
        <v>359</v>
      </c>
    </row>
  </sheetData>
  <mergeCells count="5">
    <mergeCell ref="E9:E10"/>
    <mergeCell ref="A9:A10"/>
    <mergeCell ref="B9:B10"/>
    <mergeCell ref="C9:C10"/>
    <mergeCell ref="D9:D10"/>
  </mergeCells>
  <conditionalFormatting sqref="D11:D41">
    <cfRule type="dataBar" priority="2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{DE468179-3860-4658-AAEB-896E3C4C6650}</x14:id>
        </ext>
      </extLst>
    </cfRule>
  </conditionalFormatting>
  <conditionalFormatting sqref="E11:E41">
    <cfRule type="dataBar" priority="1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{6F22B501-4A3D-4808-953D-3C4B0A315E7D}</x14:id>
        </ext>
      </extLst>
    </cfRule>
  </conditionalFormatting>
  <hyperlinks>
    <hyperlink ref="A1" location="Índex!A1" display="TORNAR A L'ÍNDEX" xr:uid="{D972AA6D-9BF1-4AA5-AFBB-FF976A899ED1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E468179-3860-4658-AAEB-896E3C4C6650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D11:D41</xm:sqref>
        </x14:conditionalFormatting>
        <x14:conditionalFormatting xmlns:xm="http://schemas.microsoft.com/office/excel/2006/main">
          <x14:cfRule type="dataBar" id="{6F22B501-4A3D-4808-953D-3C4B0A315E7D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E11:E41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D3B78-9347-4BF8-98D6-38E4DAECB817}">
  <dimension ref="A1:AJ50"/>
  <sheetViews>
    <sheetView zoomScale="85" zoomScaleNormal="85" workbookViewId="0">
      <selection activeCell="B8" sqref="B8:B9"/>
    </sheetView>
  </sheetViews>
  <sheetFormatPr baseColWidth="10" defaultColWidth="11.42578125" defaultRowHeight="15" x14ac:dyDescent="0.25"/>
  <cols>
    <col min="1" max="1" width="22" style="1" customWidth="1"/>
    <col min="2" max="2" width="15.28515625" style="1" customWidth="1"/>
    <col min="3" max="3" width="12.42578125" style="1" customWidth="1"/>
    <col min="4" max="16384" width="11.42578125" style="1"/>
  </cols>
  <sheetData>
    <row r="1" spans="1:36" x14ac:dyDescent="0.25">
      <c r="A1" s="2" t="s">
        <v>28</v>
      </c>
      <c r="B1" s="214" t="s">
        <v>258</v>
      </c>
    </row>
    <row r="2" spans="1:36" ht="15" customHeight="1" x14ac:dyDescent="0.25"/>
    <row r="3" spans="1:36" ht="18.75" customHeight="1" x14ac:dyDescent="0.3">
      <c r="A3" s="30" t="str">
        <f>TRGSS1!A3</f>
        <v>LLOCS DE TREBALL. RÈGIM GENERAL SEGURETAT SOCIAL.</v>
      </c>
    </row>
    <row r="5" spans="1:36" x14ac:dyDescent="0.25">
      <c r="A5" s="29" t="str">
        <f>Índex!A35</f>
        <v>TRGSS6</v>
      </c>
      <c r="C5" s="29" t="str">
        <f>Índex!A7</f>
        <v>1r trimestre 2023</v>
      </c>
    </row>
    <row r="6" spans="1:36" ht="15.75" thickBot="1" x14ac:dyDescent="0.3">
      <c r="A6" s="31" t="str">
        <f>Índex!B35</f>
        <v>Dades municipals. Llocs de treball assalariat ocupats per dones.</v>
      </c>
      <c r="B6" s="32"/>
      <c r="C6" s="32"/>
      <c r="D6" s="32"/>
    </row>
    <row r="8" spans="1:36" ht="15" customHeight="1" x14ac:dyDescent="0.25">
      <c r="B8" s="292" t="s">
        <v>297</v>
      </c>
      <c r="C8" s="292" t="s">
        <v>298</v>
      </c>
    </row>
    <row r="9" spans="1:36" ht="29.25" customHeight="1" x14ac:dyDescent="0.25">
      <c r="B9" s="293"/>
      <c r="C9" s="293" t="s">
        <v>187</v>
      </c>
    </row>
    <row r="10" spans="1:36" x14ac:dyDescent="0.25">
      <c r="A10" s="56" t="s">
        <v>77</v>
      </c>
      <c r="B10" s="57">
        <v>2170</v>
      </c>
      <c r="C10" s="191">
        <v>0.29955825510767531</v>
      </c>
      <c r="AI10" s="267"/>
      <c r="AJ10" s="267"/>
    </row>
    <row r="11" spans="1:36" x14ac:dyDescent="0.25">
      <c r="A11" s="56" t="s">
        <v>78</v>
      </c>
      <c r="B11" s="57">
        <v>765</v>
      </c>
      <c r="C11" s="191">
        <v>0.44554455445544555</v>
      </c>
    </row>
    <row r="12" spans="1:36" x14ac:dyDescent="0.25">
      <c r="A12" s="56" t="s">
        <v>79</v>
      </c>
      <c r="B12" s="57">
        <v>8690</v>
      </c>
      <c r="C12" s="191">
        <v>0.46934917634350526</v>
      </c>
    </row>
    <row r="13" spans="1:36" x14ac:dyDescent="0.25">
      <c r="A13" s="56" t="s">
        <v>80</v>
      </c>
      <c r="B13" s="57">
        <v>508</v>
      </c>
      <c r="C13" s="191">
        <v>0.35649122807017541</v>
      </c>
    </row>
    <row r="14" spans="1:36" x14ac:dyDescent="0.25">
      <c r="A14" s="56" t="s">
        <v>81</v>
      </c>
      <c r="B14" s="57">
        <v>1503</v>
      </c>
      <c r="C14" s="191">
        <v>0.44665676077265976</v>
      </c>
    </row>
    <row r="15" spans="1:36" x14ac:dyDescent="0.25">
      <c r="A15" s="56" t="s">
        <v>82</v>
      </c>
      <c r="B15" s="57">
        <v>503</v>
      </c>
      <c r="C15" s="191">
        <v>0.4389179755671902</v>
      </c>
    </row>
    <row r="16" spans="1:36" x14ac:dyDescent="0.25">
      <c r="A16" s="56" t="s">
        <v>83</v>
      </c>
      <c r="B16" s="57">
        <v>1455</v>
      </c>
      <c r="C16" s="191">
        <v>0.47767564018384767</v>
      </c>
    </row>
    <row r="17" spans="1:3" x14ac:dyDescent="0.25">
      <c r="A17" s="56" t="s">
        <v>84</v>
      </c>
      <c r="B17" s="57">
        <v>20279</v>
      </c>
      <c r="C17" s="191">
        <v>0.4211455391261007</v>
      </c>
    </row>
    <row r="18" spans="1:3" x14ac:dyDescent="0.25">
      <c r="A18" s="56" t="s">
        <v>87</v>
      </c>
      <c r="B18" s="57">
        <v>3142</v>
      </c>
      <c r="C18" s="191">
        <v>0.44713248897111141</v>
      </c>
    </row>
    <row r="19" spans="1:3" x14ac:dyDescent="0.25">
      <c r="A19" s="56" t="s">
        <v>88</v>
      </c>
      <c r="B19" s="57">
        <v>11917</v>
      </c>
      <c r="C19" s="191">
        <v>0.52288183932253962</v>
      </c>
    </row>
    <row r="20" spans="1:3" x14ac:dyDescent="0.25">
      <c r="A20" s="56" t="s">
        <v>89</v>
      </c>
      <c r="B20" s="57">
        <v>6992</v>
      </c>
      <c r="C20" s="191">
        <v>0.42095123419626729</v>
      </c>
    </row>
    <row r="21" spans="1:3" x14ac:dyDescent="0.25">
      <c r="A21" s="56" t="s">
        <v>91</v>
      </c>
      <c r="B21" s="57">
        <v>4746</v>
      </c>
      <c r="C21" s="191">
        <v>0.40135306553911204</v>
      </c>
    </row>
    <row r="22" spans="1:3" x14ac:dyDescent="0.25">
      <c r="A22" s="56" t="s">
        <v>92</v>
      </c>
      <c r="B22" s="57">
        <v>3822</v>
      </c>
      <c r="C22" s="191">
        <v>0.41981546572934975</v>
      </c>
    </row>
    <row r="23" spans="1:3" x14ac:dyDescent="0.25">
      <c r="A23" s="56" t="s">
        <v>93</v>
      </c>
      <c r="B23" s="57">
        <v>2456</v>
      </c>
      <c r="C23" s="191">
        <v>0.4538902236185548</v>
      </c>
    </row>
    <row r="24" spans="1:3" x14ac:dyDescent="0.25">
      <c r="A24" s="56" t="s">
        <v>94</v>
      </c>
      <c r="B24" s="57">
        <v>1546</v>
      </c>
      <c r="C24" s="191">
        <v>0.40620073568050447</v>
      </c>
    </row>
    <row r="25" spans="1:3" x14ac:dyDescent="0.25">
      <c r="A25" s="56" t="s">
        <v>190</v>
      </c>
      <c r="B25" s="57">
        <v>480</v>
      </c>
      <c r="C25" s="191">
        <v>0.44859813084112149</v>
      </c>
    </row>
    <row r="26" spans="1:3" x14ac:dyDescent="0.25">
      <c r="A26" s="56" t="s">
        <v>191</v>
      </c>
      <c r="B26" s="57">
        <v>862</v>
      </c>
      <c r="C26" s="191">
        <v>0.33501748931208708</v>
      </c>
    </row>
    <row r="27" spans="1:3" x14ac:dyDescent="0.25">
      <c r="A27" s="56" t="s">
        <v>192</v>
      </c>
      <c r="B27" s="57">
        <v>26921</v>
      </c>
      <c r="C27" s="191">
        <v>0.47089382543291936</v>
      </c>
    </row>
    <row r="28" spans="1:3" x14ac:dyDescent="0.25">
      <c r="A28" s="56" t="s">
        <v>95</v>
      </c>
      <c r="B28" s="57">
        <v>5752</v>
      </c>
      <c r="C28" s="191">
        <v>0.45071305438019121</v>
      </c>
    </row>
    <row r="29" spans="1:3" x14ac:dyDescent="0.25">
      <c r="A29" s="56" t="s">
        <v>96</v>
      </c>
      <c r="B29" s="57">
        <v>12923</v>
      </c>
      <c r="C29" s="191">
        <v>0.45020031353422751</v>
      </c>
    </row>
    <row r="30" spans="1:3" x14ac:dyDescent="0.25">
      <c r="A30" s="56" t="s">
        <v>97</v>
      </c>
      <c r="B30" s="57">
        <v>461</v>
      </c>
      <c r="C30" s="191">
        <v>0.41160714285714284</v>
      </c>
    </row>
    <row r="31" spans="1:3" x14ac:dyDescent="0.25">
      <c r="A31" s="56" t="s">
        <v>98</v>
      </c>
      <c r="B31" s="57">
        <v>2037</v>
      </c>
      <c r="C31" s="191">
        <v>0.32591999999999999</v>
      </c>
    </row>
    <row r="32" spans="1:3" x14ac:dyDescent="0.25">
      <c r="A32" s="56" t="s">
        <v>99</v>
      </c>
      <c r="B32" s="57">
        <v>10453</v>
      </c>
      <c r="C32" s="191">
        <v>0.53299000611870284</v>
      </c>
    </row>
    <row r="33" spans="1:5" x14ac:dyDescent="0.25">
      <c r="A33" s="56" t="s">
        <v>100</v>
      </c>
      <c r="B33" s="57">
        <v>7017</v>
      </c>
      <c r="C33" s="191">
        <v>0.43298778230285079</v>
      </c>
    </row>
    <row r="34" spans="1:5" x14ac:dyDescent="0.25">
      <c r="A34" s="56" t="s">
        <v>101</v>
      </c>
      <c r="B34" s="57">
        <v>8123</v>
      </c>
      <c r="C34" s="191">
        <v>0.48649457986464634</v>
      </c>
    </row>
    <row r="35" spans="1:5" x14ac:dyDescent="0.25">
      <c r="A35" s="56" t="s">
        <v>102</v>
      </c>
      <c r="B35" s="57">
        <v>3605</v>
      </c>
      <c r="C35" s="191">
        <v>0.41913730961516105</v>
      </c>
    </row>
    <row r="36" spans="1:5" x14ac:dyDescent="0.25">
      <c r="A36" s="56" t="s">
        <v>103</v>
      </c>
      <c r="B36" s="57">
        <v>1515</v>
      </c>
      <c r="C36" s="191">
        <v>0.52604166666666663</v>
      </c>
    </row>
    <row r="37" spans="1:5" x14ac:dyDescent="0.25">
      <c r="A37" s="56" t="s">
        <v>104</v>
      </c>
      <c r="B37" s="57">
        <v>573</v>
      </c>
      <c r="C37" s="191">
        <v>0.4185536888239591</v>
      </c>
    </row>
    <row r="38" spans="1:5" x14ac:dyDescent="0.25">
      <c r="A38" s="56" t="s">
        <v>105</v>
      </c>
      <c r="B38" s="57">
        <v>1290</v>
      </c>
      <c r="C38" s="191">
        <v>0.39864029666254636</v>
      </c>
    </row>
    <row r="39" spans="1:5" x14ac:dyDescent="0.25">
      <c r="A39" s="56" t="s">
        <v>106</v>
      </c>
      <c r="B39" s="57">
        <v>9920</v>
      </c>
      <c r="C39" s="191">
        <v>0.47271860852990233</v>
      </c>
    </row>
    <row r="40" spans="1:5" x14ac:dyDescent="0.25">
      <c r="A40" s="60" t="s">
        <v>107</v>
      </c>
      <c r="B40" s="204">
        <v>162426</v>
      </c>
      <c r="C40" s="192">
        <v>0.4506575661727984</v>
      </c>
      <c r="E40" s="267"/>
    </row>
    <row r="41" spans="1:5" ht="17.25" customHeight="1" x14ac:dyDescent="0.25">
      <c r="E41" s="267"/>
    </row>
    <row r="42" spans="1:5" x14ac:dyDescent="0.25">
      <c r="A42" s="44" t="s">
        <v>34</v>
      </c>
    </row>
    <row r="48" spans="1:5" x14ac:dyDescent="0.25">
      <c r="D48" s="215">
        <v>287516</v>
      </c>
    </row>
    <row r="49" spans="4:4" x14ac:dyDescent="0.25">
      <c r="D49" s="148">
        <f>D48-B40</f>
        <v>125090</v>
      </c>
    </row>
    <row r="50" spans="4:4" x14ac:dyDescent="0.25">
      <c r="D50" s="215"/>
    </row>
  </sheetData>
  <mergeCells count="2">
    <mergeCell ref="B8:B9"/>
    <mergeCell ref="C8:C9"/>
  </mergeCells>
  <conditionalFormatting sqref="C10:C4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" location="Índex!A1" display="TORNAR A L'ÍNDEX" xr:uid="{87850EAF-CCEC-4191-A2D8-AB2F9780E8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10371-2B8A-4019-B679-54CB38590EEC}">
  <dimension ref="A1:I66"/>
  <sheetViews>
    <sheetView workbookViewId="0">
      <selection activeCell="B33" sqref="B33"/>
    </sheetView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2" t="s">
        <v>28</v>
      </c>
    </row>
    <row r="3" spans="1:9" ht="18.75" x14ac:dyDescent="0.3">
      <c r="A3" s="30" t="s">
        <v>200</v>
      </c>
    </row>
    <row r="5" spans="1:9" x14ac:dyDescent="0.25">
      <c r="A5" s="29" t="s">
        <v>280</v>
      </c>
      <c r="C5" s="29" t="str">
        <f>Índex!A7</f>
        <v>1r trimestre 2023</v>
      </c>
    </row>
    <row r="6" spans="1:9" x14ac:dyDescent="0.25">
      <c r="A6" s="29"/>
      <c r="C6" s="29"/>
    </row>
    <row r="7" spans="1:9" ht="22.5" customHeight="1" thickBot="1" x14ac:dyDescent="0.3">
      <c r="A7" s="139" t="s">
        <v>199</v>
      </c>
      <c r="B7" s="32"/>
      <c r="C7" s="32"/>
      <c r="D7" s="32"/>
      <c r="E7" s="32"/>
      <c r="F7" s="32"/>
      <c r="G7" s="32"/>
      <c r="H7" s="32"/>
      <c r="I7" s="32"/>
    </row>
    <row r="30" spans="1:5" x14ac:dyDescent="0.25">
      <c r="A30" s="44" t="s">
        <v>34</v>
      </c>
    </row>
    <row r="31" spans="1:5" x14ac:dyDescent="0.25">
      <c r="A31" s="44"/>
    </row>
    <row r="32" spans="1:5" ht="30" x14ac:dyDescent="0.25">
      <c r="B32" s="140" t="s">
        <v>33</v>
      </c>
      <c r="C32" s="143" t="s">
        <v>198</v>
      </c>
      <c r="D32" s="140" t="s">
        <v>36</v>
      </c>
      <c r="E32" s="140" t="s">
        <v>38</v>
      </c>
    </row>
    <row r="33" spans="1:8" x14ac:dyDescent="0.25">
      <c r="A33" s="141" t="s">
        <v>29</v>
      </c>
      <c r="B33" s="47">
        <f>'GE1'!C32</f>
        <v>-1.0089472682276794E-2</v>
      </c>
      <c r="C33" s="142">
        <v>2.9933184855233854E-2</v>
      </c>
      <c r="D33" s="142">
        <f>GRGSS1!C32</f>
        <v>3.6576889661164208E-2</v>
      </c>
      <c r="E33" s="142">
        <f>GRETA1!C32</f>
        <v>-9.0816326530612241E-3</v>
      </c>
      <c r="G33" s="73"/>
      <c r="H33" s="73"/>
    </row>
    <row r="34" spans="1:8" x14ac:dyDescent="0.25">
      <c r="A34" s="141" t="s">
        <v>30</v>
      </c>
      <c r="B34" s="47">
        <f>'GE1'!C33</f>
        <v>7.2872053841306949E-3</v>
      </c>
      <c r="C34" s="142">
        <v>3.5822627574804172E-2</v>
      </c>
      <c r="D34" s="142">
        <f>GRGSS1!C33</f>
        <v>4.1592934720846797E-2</v>
      </c>
      <c r="E34" s="142">
        <f>GRETA1!C33</f>
        <v>-1.955699162450576E-3</v>
      </c>
      <c r="G34" s="73"/>
      <c r="H34" s="73"/>
    </row>
    <row r="35" spans="1:8" x14ac:dyDescent="0.25">
      <c r="A35" s="141" t="s">
        <v>31</v>
      </c>
      <c r="B35" s="47">
        <f>'GE1'!C34</f>
        <v>4.771192209016179E-3</v>
      </c>
      <c r="C35" s="142">
        <v>3.2734235068865421E-2</v>
      </c>
      <c r="D35" s="142">
        <f>GRGSS1!C34</f>
        <v>3.8858977944701931E-2</v>
      </c>
      <c r="E35" s="142">
        <f>GRETA1!C34</f>
        <v>-2.7644700467499383E-3</v>
      </c>
      <c r="G35" s="73"/>
      <c r="H35" s="73"/>
    </row>
    <row r="36" spans="1:8" x14ac:dyDescent="0.25">
      <c r="A36" s="141" t="s">
        <v>32</v>
      </c>
      <c r="B36" s="47">
        <f>'GE1'!C35</f>
        <v>5.6083060450554459E-3</v>
      </c>
      <c r="C36" s="142">
        <v>3.2816886004884985E-2</v>
      </c>
      <c r="D36" s="142">
        <f>GRGSS1!C35</f>
        <v>3.9649056853346701E-2</v>
      </c>
      <c r="E36" s="142">
        <f>GRETA1!C35</f>
        <v>-2.4818135222868655E-3</v>
      </c>
      <c r="G36" s="73"/>
      <c r="H36" s="73"/>
    </row>
    <row r="62" spans="1:5" x14ac:dyDescent="0.25">
      <c r="A62" s="44" t="s">
        <v>34</v>
      </c>
    </row>
    <row r="63" spans="1:5" x14ac:dyDescent="0.25">
      <c r="A63" s="44"/>
    </row>
    <row r="64" spans="1:5" ht="30" x14ac:dyDescent="0.25">
      <c r="B64" s="140" t="s">
        <v>33</v>
      </c>
      <c r="C64" s="143" t="s">
        <v>198</v>
      </c>
      <c r="D64" s="140" t="s">
        <v>36</v>
      </c>
      <c r="E64" s="140" t="s">
        <v>38</v>
      </c>
    </row>
    <row r="65" spans="1:5" x14ac:dyDescent="0.25">
      <c r="A65" s="141" t="s">
        <v>58</v>
      </c>
      <c r="B65" s="47">
        <f>'GE1'!C32</f>
        <v>-1.0089472682276794E-2</v>
      </c>
      <c r="C65" s="142">
        <v>3.5368180657181066E-2</v>
      </c>
      <c r="D65" s="142">
        <f>GRGSS1!C32</f>
        <v>3.6576889661164208E-2</v>
      </c>
      <c r="E65" s="142">
        <f>GRETA1!C32</f>
        <v>-9.0816326530612241E-3</v>
      </c>
    </row>
    <row r="66" spans="1:5" x14ac:dyDescent="0.25">
      <c r="A66" s="141" t="s">
        <v>201</v>
      </c>
      <c r="B66" s="47">
        <f>'GE1'!F32</f>
        <v>-6.9850639477685356E-2</v>
      </c>
      <c r="C66" s="142">
        <v>4.8643828445515749E-2</v>
      </c>
      <c r="D66" s="142">
        <f>GRGSS1!F32</f>
        <v>0.12700349880224587</v>
      </c>
      <c r="E66" s="142">
        <f>GRETA1!F32</f>
        <v>-3.8152968443572827E-2</v>
      </c>
    </row>
  </sheetData>
  <hyperlinks>
    <hyperlink ref="A1" location="Índex!A1" display="TORNAR A L'ÍNDEX" xr:uid="{7F36602A-F66B-4761-A801-25A991102DF1}"/>
  </hyperlinks>
  <pageMargins left="0.7" right="0.7" top="0.75" bottom="0.75" header="0.3" footer="0.3"/>
  <ignoredErrors>
    <ignoredError sqref="D65" formula="1"/>
  </ignoredError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B361E-D1A9-43C1-B613-D5402D1F50AF}">
  <dimension ref="A1:I35"/>
  <sheetViews>
    <sheetView workbookViewId="0"/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2" t="s">
        <v>28</v>
      </c>
      <c r="B1" s="214" t="s">
        <v>258</v>
      </c>
    </row>
    <row r="3" spans="1:9" ht="18.75" x14ac:dyDescent="0.3">
      <c r="A3" s="30" t="s">
        <v>43</v>
      </c>
    </row>
    <row r="5" spans="1:9" x14ac:dyDescent="0.25">
      <c r="A5" s="29" t="s">
        <v>22</v>
      </c>
      <c r="C5" s="29" t="str">
        <f>Índex!A7</f>
        <v>1r trimestre 2023</v>
      </c>
    </row>
    <row r="6" spans="1:9" ht="15.75" thickBot="1" x14ac:dyDescent="0.3">
      <c r="A6" s="31" t="s">
        <v>37</v>
      </c>
      <c r="B6" s="32"/>
      <c r="C6" s="32"/>
      <c r="D6" s="32"/>
      <c r="E6" s="32"/>
      <c r="F6" s="32"/>
      <c r="G6" s="32"/>
      <c r="H6" s="32"/>
      <c r="I6" s="32"/>
    </row>
    <row r="29" spans="1:7" x14ac:dyDescent="0.25">
      <c r="A29" s="44" t="s">
        <v>34</v>
      </c>
    </row>
    <row r="30" spans="1:7" x14ac:dyDescent="0.25">
      <c r="A30" s="44"/>
    </row>
    <row r="31" spans="1:7" ht="30" x14ac:dyDescent="0.25">
      <c r="B31" s="140" t="s">
        <v>38</v>
      </c>
      <c r="C31" s="143" t="s">
        <v>341</v>
      </c>
      <c r="D31" s="143" t="s">
        <v>342</v>
      </c>
      <c r="E31" s="143" t="s">
        <v>343</v>
      </c>
      <c r="F31" s="143" t="s">
        <v>344</v>
      </c>
      <c r="G31" s="143" t="s">
        <v>345</v>
      </c>
    </row>
    <row r="32" spans="1:7" x14ac:dyDescent="0.25">
      <c r="A32" s="141" t="s">
        <v>29</v>
      </c>
      <c r="B32" s="144">
        <v>48555</v>
      </c>
      <c r="C32" s="47">
        <v>-9.0816326530612241E-3</v>
      </c>
      <c r="D32" s="47">
        <v>-8.2312995164111533E-4</v>
      </c>
      <c r="E32" s="47">
        <v>-2.6485684497553934E-2</v>
      </c>
      <c r="F32" s="47">
        <v>-3.8152968443572827E-2</v>
      </c>
      <c r="G32" s="47">
        <v>-0.1266300926342297</v>
      </c>
    </row>
    <row r="33" spans="1:7" x14ac:dyDescent="0.25">
      <c r="A33" s="141" t="s">
        <v>30</v>
      </c>
      <c r="B33" s="144">
        <v>234750</v>
      </c>
      <c r="C33" s="47">
        <v>-1.955699162450576E-3</v>
      </c>
      <c r="D33" s="47">
        <v>-6.012618029385612E-3</v>
      </c>
      <c r="E33" s="47">
        <v>7.6404687298793836E-3</v>
      </c>
      <c r="F33" s="47">
        <v>5.3895710341421807E-2</v>
      </c>
      <c r="G33" s="47">
        <v>1.7722901908420113E-2</v>
      </c>
    </row>
    <row r="34" spans="1:7" x14ac:dyDescent="0.25">
      <c r="A34" s="141" t="s">
        <v>31</v>
      </c>
      <c r="B34" s="144">
        <v>344500</v>
      </c>
      <c r="C34" s="47">
        <v>-2.7644700467499383E-3</v>
      </c>
      <c r="D34" s="47">
        <v>6.4565134827193312E-3</v>
      </c>
      <c r="E34" s="47">
        <v>3.7781888070177551E-2</v>
      </c>
      <c r="F34" s="47">
        <v>-7.3508806372753366E-2</v>
      </c>
      <c r="G34" s="47">
        <v>-7.3508806372753366E-2</v>
      </c>
    </row>
    <row r="35" spans="1:7" x14ac:dyDescent="0.25">
      <c r="A35" s="141" t="s">
        <v>32</v>
      </c>
      <c r="B35" s="144">
        <v>554665</v>
      </c>
      <c r="C35" s="47">
        <v>-2.4818135222868655E-3</v>
      </c>
      <c r="D35" s="47">
        <v>6.1858849352840334E-3</v>
      </c>
      <c r="E35" s="47">
        <v>2.2064121203410413E-2</v>
      </c>
      <c r="F35" s="47">
        <v>7.4926435862970901E-3</v>
      </c>
      <c r="G35" s="47">
        <v>-6.9032249401638823E-2</v>
      </c>
    </row>
  </sheetData>
  <hyperlinks>
    <hyperlink ref="A1" location="Índex!A1" display="TORNAR A L'ÍNDEX" xr:uid="{F8A9A8E2-2F02-4F95-9CB5-967793F23C5D}"/>
  </hyperlink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D9832-89B4-481C-BB66-2E7A43DAC8F1}">
  <dimension ref="A1:I41"/>
  <sheetViews>
    <sheetView workbookViewId="0"/>
  </sheetViews>
  <sheetFormatPr baseColWidth="10" defaultColWidth="11.42578125" defaultRowHeight="15" x14ac:dyDescent="0.25"/>
  <cols>
    <col min="1" max="1" width="8.140625" style="1" customWidth="1"/>
    <col min="2" max="2" width="14.7109375" style="1" customWidth="1"/>
    <col min="3" max="3" width="13.42578125" style="1" customWidth="1"/>
    <col min="4" max="16384" width="11.42578125" style="1"/>
  </cols>
  <sheetData>
    <row r="1" spans="1:9" x14ac:dyDescent="0.25">
      <c r="A1" s="2" t="s">
        <v>28</v>
      </c>
      <c r="B1" s="214" t="s">
        <v>258</v>
      </c>
    </row>
    <row r="3" spans="1:9" ht="18.75" x14ac:dyDescent="0.3">
      <c r="A3" s="30" t="s">
        <v>43</v>
      </c>
    </row>
    <row r="5" spans="1:9" x14ac:dyDescent="0.25">
      <c r="A5" s="29" t="str">
        <f>Índex!A40</f>
        <v>GRETA2</v>
      </c>
      <c r="C5" s="29" t="str">
        <f>Índex!A7</f>
        <v>1r trimestre 2023</v>
      </c>
    </row>
    <row r="6" spans="1:9" ht="15.75" thickBot="1" x14ac:dyDescent="0.3">
      <c r="A6" s="31" t="str">
        <f>Índex!B40</f>
        <v>Variació interanual llocs de treball autònom. Baix Llobregat.</v>
      </c>
      <c r="B6" s="32"/>
      <c r="C6" s="32"/>
      <c r="D6" s="32"/>
      <c r="E6" s="32"/>
      <c r="F6" s="32"/>
      <c r="G6" s="32"/>
      <c r="H6" s="32"/>
      <c r="I6" s="32"/>
    </row>
    <row r="29" spans="1:3" x14ac:dyDescent="0.25">
      <c r="A29" s="44" t="s">
        <v>208</v>
      </c>
    </row>
    <row r="30" spans="1:3" x14ac:dyDescent="0.25">
      <c r="A30" s="44"/>
    </row>
    <row r="31" spans="1:3" ht="30.75" customHeight="1" x14ac:dyDescent="0.25">
      <c r="B31" s="143" t="s">
        <v>44</v>
      </c>
      <c r="C31" s="143" t="s">
        <v>39</v>
      </c>
    </row>
    <row r="32" spans="1:3" x14ac:dyDescent="0.25">
      <c r="A32" s="147">
        <v>2016</v>
      </c>
      <c r="B32" s="144">
        <v>50326</v>
      </c>
      <c r="C32" s="47">
        <f>(B32-B40)/B40</f>
        <v>5.2533807402672635E-3</v>
      </c>
    </row>
    <row r="33" spans="1:6" x14ac:dyDescent="0.25">
      <c r="A33" s="147">
        <v>2017</v>
      </c>
      <c r="B33" s="144">
        <v>50595</v>
      </c>
      <c r="C33" s="47">
        <f t="shared" ref="C33:C37" si="0">(B33-B32)/B32</f>
        <v>5.3451496244485948E-3</v>
      </c>
    </row>
    <row r="34" spans="1:6" x14ac:dyDescent="0.25">
      <c r="A34" s="147">
        <v>2018</v>
      </c>
      <c r="B34" s="144">
        <v>50481</v>
      </c>
      <c r="C34" s="47">
        <f t="shared" si="0"/>
        <v>-2.2531870738215238E-3</v>
      </c>
    </row>
    <row r="35" spans="1:6" x14ac:dyDescent="0.25">
      <c r="A35" s="147">
        <v>2019</v>
      </c>
      <c r="B35" s="144">
        <v>50481</v>
      </c>
      <c r="C35" s="47">
        <f t="shared" si="0"/>
        <v>0</v>
      </c>
    </row>
    <row r="36" spans="1:6" x14ac:dyDescent="0.25">
      <c r="A36" s="147">
        <v>2020</v>
      </c>
      <c r="B36" s="144">
        <v>49876</v>
      </c>
      <c r="C36" s="47">
        <f t="shared" si="0"/>
        <v>-1.1984707117529367E-2</v>
      </c>
    </row>
    <row r="37" spans="1:6" x14ac:dyDescent="0.25">
      <c r="A37" s="147">
        <v>2021</v>
      </c>
      <c r="B37" s="144">
        <v>48595</v>
      </c>
      <c r="C37" s="47">
        <f t="shared" si="0"/>
        <v>-2.5683695565001202E-2</v>
      </c>
    </row>
    <row r="38" spans="1:6" x14ac:dyDescent="0.25">
      <c r="A38" s="147">
        <v>2022</v>
      </c>
      <c r="B38" s="144">
        <v>49000</v>
      </c>
      <c r="C38" s="47">
        <f>(B38-B37)/B37</f>
        <v>8.3341907603662925E-3</v>
      </c>
    </row>
    <row r="39" spans="1:6" x14ac:dyDescent="0.25">
      <c r="A39" s="147">
        <v>2023</v>
      </c>
      <c r="B39" s="144">
        <v>48555</v>
      </c>
      <c r="C39" s="47">
        <f>(B39-B38)/B38</f>
        <v>-9.0816326530612241E-3</v>
      </c>
      <c r="D39" s="73"/>
    </row>
    <row r="40" spans="1:6" ht="15.75" hidden="1" x14ac:dyDescent="0.3">
      <c r="A40" s="205">
        <v>2015</v>
      </c>
      <c r="B40" s="229">
        <v>50063</v>
      </c>
    </row>
    <row r="41" spans="1:6" x14ac:dyDescent="0.25">
      <c r="F41" s="73"/>
    </row>
  </sheetData>
  <sortState xmlns:xlrd2="http://schemas.microsoft.com/office/spreadsheetml/2017/richdata2" ref="O29:P34">
    <sortCondition ref="O28:O34"/>
  </sortState>
  <hyperlinks>
    <hyperlink ref="A1" location="Índex!A1" display="TORNAR A L'ÍNDEX" xr:uid="{F66E3612-631C-43DE-BA30-3E13449EC2B6}"/>
  </hyperlink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0CC16-F479-4AED-B411-237895246ADA}">
  <dimension ref="A1:H24"/>
  <sheetViews>
    <sheetView workbookViewId="0">
      <selection activeCell="A8" sqref="A8:H20"/>
    </sheetView>
  </sheetViews>
  <sheetFormatPr baseColWidth="10" defaultColWidth="11.42578125" defaultRowHeight="15" x14ac:dyDescent="0.25"/>
  <cols>
    <col min="1" max="1" width="39.28515625" style="1" customWidth="1"/>
    <col min="2" max="2" width="11.42578125" style="1"/>
    <col min="3" max="3" width="8.140625" style="1" customWidth="1"/>
    <col min="4" max="16384" width="11.42578125" style="1"/>
  </cols>
  <sheetData>
    <row r="1" spans="1:8" x14ac:dyDescent="0.25">
      <c r="A1" s="2" t="s">
        <v>28</v>
      </c>
      <c r="C1" s="218" t="s">
        <v>258</v>
      </c>
    </row>
    <row r="3" spans="1:8" ht="18.75" x14ac:dyDescent="0.3">
      <c r="A3" s="30" t="str">
        <f>[1]GRETA1!A3</f>
        <v>LLOCS DE TREBALL. RÈGIM ESPECIAL TREBALLADORS AUTÒNOMS</v>
      </c>
    </row>
    <row r="5" spans="1:8" x14ac:dyDescent="0.25">
      <c r="A5" s="29" t="str">
        <f>[1]Índex!A36</f>
        <v>TRETA1</v>
      </c>
      <c r="C5" s="29" t="str">
        <f>Índex!A7</f>
        <v>1r trimestre 2023</v>
      </c>
    </row>
    <row r="6" spans="1:8" ht="15.75" thickBot="1" x14ac:dyDescent="0.3">
      <c r="A6" s="31" t="str">
        <f>Índex!B41</f>
        <v>Activitats econòmiques més rellevants. Baix Llobregat.</v>
      </c>
      <c r="B6" s="32"/>
      <c r="C6" s="32"/>
      <c r="D6" s="32"/>
      <c r="E6" s="32"/>
      <c r="F6" s="32"/>
      <c r="G6" s="32"/>
      <c r="H6" s="32"/>
    </row>
    <row r="8" spans="1:8" ht="15.75" x14ac:dyDescent="0.25">
      <c r="A8" s="7"/>
      <c r="B8" s="54"/>
      <c r="C8" s="54"/>
      <c r="D8" s="288" t="s">
        <v>130</v>
      </c>
      <c r="E8" s="288"/>
      <c r="F8" s="288"/>
      <c r="G8" s="288"/>
      <c r="H8" s="288"/>
    </row>
    <row r="9" spans="1:8" ht="15.75" x14ac:dyDescent="0.25">
      <c r="A9" s="9"/>
      <c r="B9" s="27">
        <v>2023</v>
      </c>
      <c r="C9" s="27" t="s">
        <v>131</v>
      </c>
      <c r="D9" s="27" t="s">
        <v>354</v>
      </c>
      <c r="E9" s="27" t="s">
        <v>353</v>
      </c>
      <c r="F9" s="27" t="s">
        <v>357</v>
      </c>
      <c r="G9" s="27" t="s">
        <v>356</v>
      </c>
      <c r="H9" s="27" t="s">
        <v>355</v>
      </c>
    </row>
    <row r="10" spans="1:8" x14ac:dyDescent="0.25">
      <c r="A10" s="11" t="s">
        <v>132</v>
      </c>
      <c r="B10" s="12">
        <v>48555</v>
      </c>
      <c r="C10" s="13">
        <v>1</v>
      </c>
      <c r="D10" s="13">
        <v>-8.2312995164111533E-4</v>
      </c>
      <c r="E10" s="13">
        <v>-2.6485684497553934E-2</v>
      </c>
      <c r="F10" s="13">
        <v>-2.6485684497553934E-2</v>
      </c>
      <c r="G10" s="13">
        <v>-3.8152968443572827E-2</v>
      </c>
      <c r="H10" s="13">
        <v>-0.1266300926342297</v>
      </c>
    </row>
    <row r="11" spans="1:8" ht="29.25" customHeight="1" x14ac:dyDescent="0.25">
      <c r="A11" s="14" t="s">
        <v>309</v>
      </c>
      <c r="B11" s="15">
        <v>6380</v>
      </c>
      <c r="C11" s="16">
        <v>0.1313973844094326</v>
      </c>
      <c r="D11" s="16">
        <v>-4.4194756554307116E-2</v>
      </c>
      <c r="E11" s="16">
        <v>-9.7723094328949225E-2</v>
      </c>
      <c r="F11" s="16">
        <v>-9.7723094328949225E-2</v>
      </c>
      <c r="G11" s="16">
        <v>-0.12686465033529493</v>
      </c>
      <c r="H11" s="16">
        <v>-0.23693338117450066</v>
      </c>
    </row>
    <row r="12" spans="1:8" ht="30" x14ac:dyDescent="0.25">
      <c r="A12" s="14" t="s">
        <v>313</v>
      </c>
      <c r="B12" s="15">
        <v>5160</v>
      </c>
      <c r="C12" s="16">
        <v>0.10627123880135929</v>
      </c>
      <c r="D12" s="16">
        <v>-4.267161410018553E-2</v>
      </c>
      <c r="E12" s="16">
        <v>-3.5874439461883408E-2</v>
      </c>
      <c r="F12" s="16">
        <v>-3.5874439461883408E-2</v>
      </c>
      <c r="G12" s="16">
        <v>-5.0772626931567331E-2</v>
      </c>
      <c r="H12" s="16">
        <v>-0.21675774134790529</v>
      </c>
    </row>
    <row r="13" spans="1:8" ht="25.5" customHeight="1" x14ac:dyDescent="0.25">
      <c r="A13" s="14" t="s">
        <v>312</v>
      </c>
      <c r="B13" s="15">
        <v>4820</v>
      </c>
      <c r="C13" s="16">
        <v>9.9268870353207708E-2</v>
      </c>
      <c r="D13" s="16">
        <v>-2.920443101711984E-2</v>
      </c>
      <c r="E13" s="16">
        <v>-5.434569354522268E-2</v>
      </c>
      <c r="F13" s="16">
        <v>-5.434569354522268E-2</v>
      </c>
      <c r="G13" s="16">
        <v>-5.471661110021573E-2</v>
      </c>
      <c r="H13" s="16">
        <v>-0.35887204043628623</v>
      </c>
    </row>
    <row r="14" spans="1:8" ht="20.25" customHeight="1" x14ac:dyDescent="0.25">
      <c r="A14" s="14" t="s">
        <v>310</v>
      </c>
      <c r="B14" s="15">
        <v>4615</v>
      </c>
      <c r="C14" s="16">
        <v>9.5046854082998664E-2</v>
      </c>
      <c r="D14" s="16">
        <v>4.3525571273122961E-3</v>
      </c>
      <c r="E14" s="16">
        <v>3.7778277490442998E-2</v>
      </c>
      <c r="F14" s="16">
        <v>3.7778277490442998E-2</v>
      </c>
      <c r="G14" s="16">
        <v>1.1617711530030689E-2</v>
      </c>
      <c r="H14" s="16">
        <v>-2.9850746268656716E-2</v>
      </c>
    </row>
    <row r="15" spans="1:8" ht="45" x14ac:dyDescent="0.25">
      <c r="A15" s="14" t="s">
        <v>311</v>
      </c>
      <c r="B15" s="15">
        <v>2950</v>
      </c>
      <c r="C15" s="16">
        <v>6.075584388837401E-2</v>
      </c>
      <c r="D15" s="16">
        <v>-2.800658978583196E-2</v>
      </c>
      <c r="E15" s="16">
        <v>-6.763590391908976E-2</v>
      </c>
      <c r="F15" s="16">
        <v>-6.763590391908976E-2</v>
      </c>
      <c r="G15" s="16">
        <v>-7.9563182527301088E-2</v>
      </c>
      <c r="H15" s="16">
        <v>-0.1019786910197869</v>
      </c>
    </row>
    <row r="16" spans="1:8" ht="23.25" customHeight="1" x14ac:dyDescent="0.25">
      <c r="A16" s="14" t="s">
        <v>315</v>
      </c>
      <c r="B16" s="15">
        <v>2765</v>
      </c>
      <c r="C16" s="16">
        <v>5.6945731644526827E-2</v>
      </c>
      <c r="D16" s="16">
        <v>4.7348484848484848E-2</v>
      </c>
      <c r="E16" s="16">
        <v>1.0230179028132993E-2</v>
      </c>
      <c r="F16" s="16">
        <v>1.0230179028132993E-2</v>
      </c>
      <c r="G16" s="16">
        <v>3.5192811681018343E-2</v>
      </c>
      <c r="H16" s="16">
        <v>0.28127896200185359</v>
      </c>
    </row>
    <row r="17" spans="1:8" ht="18.75" customHeight="1" x14ac:dyDescent="0.25">
      <c r="A17" s="14" t="s">
        <v>319</v>
      </c>
      <c r="B17" s="15">
        <v>2025</v>
      </c>
      <c r="C17" s="16">
        <v>4.1705282669138088E-2</v>
      </c>
      <c r="D17" s="16">
        <v>9.7560975609756101E-2</v>
      </c>
      <c r="E17" s="16">
        <v>0.11631753031973539</v>
      </c>
      <c r="F17" s="16">
        <v>0.11631753031973539</v>
      </c>
      <c r="G17" s="16">
        <v>0.1440677966101695</v>
      </c>
      <c r="H17" s="16">
        <v>1.0029673590504451</v>
      </c>
    </row>
    <row r="18" spans="1:8" ht="21.75" customHeight="1" x14ac:dyDescent="0.25">
      <c r="A18" s="14" t="s">
        <v>314</v>
      </c>
      <c r="B18" s="15">
        <v>1590</v>
      </c>
      <c r="C18" s="16">
        <v>3.2746370095767689E-2</v>
      </c>
      <c r="D18" s="16">
        <v>0.06</v>
      </c>
      <c r="E18" s="16">
        <v>6.2834224598930483E-2</v>
      </c>
      <c r="F18" s="16">
        <v>6.2834224598930483E-2</v>
      </c>
      <c r="G18" s="16">
        <v>8.4583901773533421E-2</v>
      </c>
      <c r="H18" s="16">
        <v>-0.22325354176844162</v>
      </c>
    </row>
    <row r="19" spans="1:8" ht="19.5" customHeight="1" x14ac:dyDescent="0.25">
      <c r="A19" s="14" t="s">
        <v>317</v>
      </c>
      <c r="B19" s="15">
        <v>1465</v>
      </c>
      <c r="C19" s="16">
        <v>3.0171969931006074E-2</v>
      </c>
      <c r="D19" s="16">
        <v>0.11406844106463879</v>
      </c>
      <c r="E19" s="16">
        <v>8.5989621942179392E-2</v>
      </c>
      <c r="F19" s="16">
        <v>8.5989621942179392E-2</v>
      </c>
      <c r="G19" s="16">
        <v>5.5475504322766572E-2</v>
      </c>
      <c r="H19" s="16">
        <v>0.64053751399776038</v>
      </c>
    </row>
    <row r="20" spans="1:8" ht="30" x14ac:dyDescent="0.25">
      <c r="A20" s="17" t="s">
        <v>318</v>
      </c>
      <c r="B20" s="18">
        <v>1175</v>
      </c>
      <c r="C20" s="19">
        <v>2.4199361548759138E-2</v>
      </c>
      <c r="D20" s="19">
        <v>-3.292181069958848E-2</v>
      </c>
      <c r="E20" s="19">
        <v>-4.0032679738562088E-2</v>
      </c>
      <c r="F20" s="19">
        <v>-4.0032679738562088E-2</v>
      </c>
      <c r="G20" s="19">
        <v>-7.9153605015673978E-2</v>
      </c>
      <c r="H20" s="19">
        <v>-0.17543859649122806</v>
      </c>
    </row>
    <row r="23" spans="1:8" x14ac:dyDescent="0.25">
      <c r="A23" s="44" t="s">
        <v>208</v>
      </c>
    </row>
    <row r="24" spans="1:8" x14ac:dyDescent="0.25">
      <c r="A24" s="44"/>
    </row>
  </sheetData>
  <mergeCells count="1">
    <mergeCell ref="D8:H8"/>
  </mergeCells>
  <conditionalFormatting sqref="C11:C20">
    <cfRule type="colorScale" priority="4">
      <colorScale>
        <cfvo type="min"/>
        <cfvo type="max"/>
        <color rgb="FFFFEF9C"/>
        <color rgb="FF63BE7B"/>
      </colorScale>
    </cfRule>
  </conditionalFormatting>
  <conditionalFormatting sqref="D10:F20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{693A9865-066D-4C48-BE76-402F01EA6D19}</x14:id>
        </ext>
      </extLst>
    </cfRule>
  </conditionalFormatting>
  <conditionalFormatting sqref="G10:G20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{3C0E587D-1EB0-4027-8127-FFEFB362B5D2}</x14:id>
        </ext>
      </extLst>
    </cfRule>
  </conditionalFormatting>
  <conditionalFormatting sqref="H10:H2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{001FAE85-5E37-4920-8EA8-BB48C8F93C08}</x14:id>
        </ext>
      </extLst>
    </cfRule>
  </conditionalFormatting>
  <hyperlinks>
    <hyperlink ref="A1" location="Índex!A1" display="TORNAR A L'ÍNDEX" xr:uid="{732B3953-6ED5-4435-9718-AFE66C152493}"/>
  </hyperlinks>
  <pageMargins left="0.7" right="0.7" top="0.75" bottom="0.75" header="0.3" footer="0.3"/>
  <pageSetup paperSize="9" orientation="portrait" horizontalDpi="4294967293" verticalDpi="4294967293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93A9865-066D-4C48-BE76-402F01EA6D19}">
            <x14:dataBar minLength="0" maxLength="100" axisPosition="middle">
              <x14:cfvo type="autoMin"/>
              <x14:cfvo type="autoMax"/>
              <x14:negativeFillColor rgb="FFFF0000"/>
              <x14:axisColor rgb="FF000000"/>
            </x14:dataBar>
          </x14:cfRule>
          <xm:sqref>D10:F20</xm:sqref>
        </x14:conditionalFormatting>
        <x14:conditionalFormatting xmlns:xm="http://schemas.microsoft.com/office/excel/2006/main">
          <x14:cfRule type="dataBar" id="{3C0E587D-1EB0-4027-8127-FFEFB362B5D2}">
            <x14:dataBar minLength="0" maxLength="100" axisPosition="middle">
              <x14:cfvo type="autoMin"/>
              <x14:cfvo type="autoMax"/>
              <x14:negativeFillColor rgb="FFFF0000"/>
              <x14:axisColor rgb="FF000000"/>
            </x14:dataBar>
          </x14:cfRule>
          <xm:sqref>G10:G20</xm:sqref>
        </x14:conditionalFormatting>
        <x14:conditionalFormatting xmlns:xm="http://schemas.microsoft.com/office/excel/2006/main">
          <x14:cfRule type="dataBar" id="{001FAE85-5E37-4920-8EA8-BB48C8F93C08}">
            <x14:dataBar minLength="0" maxLength="100" axisPosition="middle">
              <x14:cfvo type="autoMin"/>
              <x14:cfvo type="autoMax"/>
              <x14:negativeFillColor rgb="FFFF0000"/>
              <x14:axisColor rgb="FF000000"/>
            </x14:dataBar>
          </x14:cfRule>
          <xm:sqref>H10:H20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8135B-1970-46C2-86EC-78EEDECABF88}">
  <dimension ref="A1:I33"/>
  <sheetViews>
    <sheetView workbookViewId="0"/>
  </sheetViews>
  <sheetFormatPr baseColWidth="10" defaultColWidth="11.42578125" defaultRowHeight="15" x14ac:dyDescent="0.25"/>
  <cols>
    <col min="1" max="1" width="62.140625" style="1" customWidth="1"/>
    <col min="2" max="16384" width="11.42578125" style="1"/>
  </cols>
  <sheetData>
    <row r="1" spans="1:9" x14ac:dyDescent="0.25">
      <c r="A1" s="2" t="s">
        <v>28</v>
      </c>
      <c r="B1" s="218" t="s">
        <v>258</v>
      </c>
    </row>
    <row r="3" spans="1:9" ht="18.75" x14ac:dyDescent="0.3">
      <c r="A3" s="30" t="str">
        <f>[3]TRETA1!A3</f>
        <v>LLOCS DE TREBALL. RÈGIM ESPECIAL TREBALLADORS AUTÒNOMS</v>
      </c>
    </row>
    <row r="5" spans="1:9" x14ac:dyDescent="0.25">
      <c r="A5" s="29" t="str">
        <f>[3]Índex!A37</f>
        <v>TRETA2</v>
      </c>
      <c r="C5" s="29" t="str">
        <f>Índex!A7</f>
        <v>1r trimestre 2023</v>
      </c>
    </row>
    <row r="6" spans="1:9" ht="15.75" thickBot="1" x14ac:dyDescent="0.3">
      <c r="A6" s="31" t="str">
        <f>[3]Índex!B28</f>
        <v>Dinamisme llocs de treball.</v>
      </c>
      <c r="B6" s="32"/>
      <c r="C6" s="32"/>
      <c r="D6" s="32"/>
      <c r="E6" s="32"/>
      <c r="F6" s="32"/>
      <c r="G6" s="32"/>
      <c r="H6" s="32"/>
      <c r="I6" s="32"/>
    </row>
    <row r="7" spans="1:9" x14ac:dyDescent="0.25">
      <c r="A7" s="277" t="s">
        <v>54</v>
      </c>
      <c r="B7" s="279" t="s">
        <v>55</v>
      </c>
      <c r="C7" s="281" t="s">
        <v>58</v>
      </c>
      <c r="D7" s="281"/>
    </row>
    <row r="8" spans="1:9" x14ac:dyDescent="0.25">
      <c r="A8" s="278"/>
      <c r="B8" s="280"/>
      <c r="C8" s="33" t="s">
        <v>55</v>
      </c>
      <c r="D8" s="33" t="s">
        <v>56</v>
      </c>
    </row>
    <row r="9" spans="1:9" x14ac:dyDescent="0.25">
      <c r="A9" s="34" t="s">
        <v>317</v>
      </c>
      <c r="B9" s="38">
        <v>1465</v>
      </c>
      <c r="C9" s="38">
        <v>55</v>
      </c>
      <c r="D9" s="36">
        <v>3.9007092198581561E-2</v>
      </c>
    </row>
    <row r="10" spans="1:9" x14ac:dyDescent="0.25">
      <c r="A10" s="34" t="s">
        <v>319</v>
      </c>
      <c r="B10" s="38">
        <v>2025</v>
      </c>
      <c r="C10" s="38">
        <v>50</v>
      </c>
      <c r="D10" s="36">
        <v>2.5316455696202531E-2</v>
      </c>
    </row>
    <row r="11" spans="1:9" x14ac:dyDescent="0.25">
      <c r="A11" s="34" t="s">
        <v>314</v>
      </c>
      <c r="B11" s="38">
        <v>1590</v>
      </c>
      <c r="C11" s="38">
        <v>45</v>
      </c>
      <c r="D11" s="36">
        <v>2.9126213592233011E-2</v>
      </c>
    </row>
    <row r="12" spans="1:9" ht="30" x14ac:dyDescent="0.25">
      <c r="A12" s="34" t="s">
        <v>326</v>
      </c>
      <c r="B12" s="38">
        <v>225</v>
      </c>
      <c r="C12" s="38">
        <v>35</v>
      </c>
      <c r="D12" s="36">
        <v>0.18421052631578946</v>
      </c>
    </row>
    <row r="13" spans="1:9" x14ac:dyDescent="0.25">
      <c r="A13" s="34" t="s">
        <v>328</v>
      </c>
      <c r="B13" s="38">
        <v>250</v>
      </c>
      <c r="C13" s="38">
        <v>35</v>
      </c>
      <c r="D13" s="36">
        <v>0.16279069767441862</v>
      </c>
    </row>
    <row r="14" spans="1:9" x14ac:dyDescent="0.25">
      <c r="A14" s="34" t="s">
        <v>315</v>
      </c>
      <c r="B14" s="38">
        <v>2765</v>
      </c>
      <c r="C14" s="38">
        <v>35</v>
      </c>
      <c r="D14" s="36">
        <v>1.282051282051282E-2</v>
      </c>
    </row>
    <row r="15" spans="1:9" x14ac:dyDescent="0.25">
      <c r="A15" s="34" t="s">
        <v>329</v>
      </c>
      <c r="B15" s="38">
        <v>630</v>
      </c>
      <c r="C15" s="38">
        <v>30</v>
      </c>
      <c r="D15" s="36">
        <v>0.05</v>
      </c>
    </row>
    <row r="16" spans="1:9" ht="30" x14ac:dyDescent="0.25">
      <c r="A16" s="34" t="s">
        <v>330</v>
      </c>
      <c r="B16" s="45">
        <v>235</v>
      </c>
      <c r="C16" s="38">
        <v>20</v>
      </c>
      <c r="D16" s="36">
        <v>9.3023255813953487E-2</v>
      </c>
    </row>
    <row r="17" spans="1:4" ht="16.5" customHeight="1" x14ac:dyDescent="0.25">
      <c r="A17" s="34" t="s">
        <v>360</v>
      </c>
      <c r="B17" s="38">
        <v>425</v>
      </c>
      <c r="C17" s="38">
        <v>15</v>
      </c>
      <c r="D17" s="36">
        <v>3.6585365853658534E-2</v>
      </c>
    </row>
    <row r="18" spans="1:4" ht="15" customHeight="1" x14ac:dyDescent="0.25">
      <c r="A18" s="34" t="s">
        <v>316</v>
      </c>
      <c r="B18" s="38">
        <v>800</v>
      </c>
      <c r="C18" s="38">
        <v>15</v>
      </c>
      <c r="D18" s="36">
        <v>1.9108280254777069E-2</v>
      </c>
    </row>
    <row r="19" spans="1:4" x14ac:dyDescent="0.25">
      <c r="A19" s="282" t="s">
        <v>57</v>
      </c>
      <c r="B19" s="284" t="s">
        <v>55</v>
      </c>
      <c r="C19" s="285" t="s">
        <v>58</v>
      </c>
      <c r="D19" s="285"/>
    </row>
    <row r="20" spans="1:4" x14ac:dyDescent="0.25">
      <c r="A20" s="283"/>
      <c r="B20" s="280"/>
      <c r="C20" s="33" t="s">
        <v>55</v>
      </c>
      <c r="D20" s="33" t="s">
        <v>56</v>
      </c>
    </row>
    <row r="21" spans="1:4" ht="30" x14ac:dyDescent="0.25">
      <c r="A21" s="34" t="s">
        <v>309</v>
      </c>
      <c r="B21" s="35">
        <v>6380</v>
      </c>
      <c r="C21" s="35">
        <v>-245</v>
      </c>
      <c r="D21" s="36">
        <v>-3.6981132075471698E-2</v>
      </c>
    </row>
    <row r="22" spans="1:4" x14ac:dyDescent="0.25">
      <c r="A22" s="34" t="s">
        <v>313</v>
      </c>
      <c r="B22" s="35">
        <v>5160</v>
      </c>
      <c r="C22" s="35">
        <v>-120</v>
      </c>
      <c r="D22" s="36">
        <v>-2.2727272727272728E-2</v>
      </c>
    </row>
    <row r="23" spans="1:4" x14ac:dyDescent="0.25">
      <c r="A23" s="34" t="s">
        <v>312</v>
      </c>
      <c r="B23" s="35">
        <v>4820</v>
      </c>
      <c r="C23" s="35">
        <v>-110</v>
      </c>
      <c r="D23" s="36">
        <v>-2.231237322515213E-2</v>
      </c>
    </row>
    <row r="24" spans="1:4" ht="30" x14ac:dyDescent="0.25">
      <c r="A24" s="34" t="s">
        <v>311</v>
      </c>
      <c r="B24" s="35">
        <v>2950</v>
      </c>
      <c r="C24" s="35">
        <v>-55</v>
      </c>
      <c r="D24" s="36">
        <v>-1.8302828618968387E-2</v>
      </c>
    </row>
    <row r="25" spans="1:4" x14ac:dyDescent="0.25">
      <c r="A25" s="34" t="s">
        <v>310</v>
      </c>
      <c r="B25" s="35">
        <v>4615</v>
      </c>
      <c r="C25" s="35">
        <v>-45</v>
      </c>
      <c r="D25" s="36">
        <v>-9.6566523605150223E-3</v>
      </c>
    </row>
    <row r="26" spans="1:4" x14ac:dyDescent="0.25">
      <c r="A26" s="34" t="s">
        <v>331</v>
      </c>
      <c r="B26" s="35">
        <v>550</v>
      </c>
      <c r="C26" s="35">
        <v>-40</v>
      </c>
      <c r="D26" s="36">
        <v>-6.7796610169491525E-2</v>
      </c>
    </row>
    <row r="27" spans="1:4" ht="30" x14ac:dyDescent="0.25">
      <c r="A27" s="34" t="s">
        <v>332</v>
      </c>
      <c r="B27" s="35">
        <v>325</v>
      </c>
      <c r="C27" s="35">
        <v>-20</v>
      </c>
      <c r="D27" s="36">
        <v>-5.7971014492753624E-2</v>
      </c>
    </row>
    <row r="28" spans="1:4" x14ac:dyDescent="0.25">
      <c r="A28" s="34" t="s">
        <v>322</v>
      </c>
      <c r="B28" s="35">
        <v>670</v>
      </c>
      <c r="C28" s="35">
        <v>-15</v>
      </c>
      <c r="D28" s="36">
        <v>-2.1897810218978103E-2</v>
      </c>
    </row>
    <row r="29" spans="1:4" x14ac:dyDescent="0.25">
      <c r="A29" s="34" t="s">
        <v>362</v>
      </c>
      <c r="B29" s="35">
        <v>145</v>
      </c>
      <c r="C29" s="35">
        <v>-10</v>
      </c>
      <c r="D29" s="36">
        <v>-6.4516129032258063E-2</v>
      </c>
    </row>
    <row r="30" spans="1:4" x14ac:dyDescent="0.25">
      <c r="A30" s="41" t="s">
        <v>361</v>
      </c>
      <c r="B30" s="46">
        <v>175</v>
      </c>
      <c r="C30" s="46">
        <v>-10</v>
      </c>
      <c r="D30" s="206">
        <v>-5.4054054054054057E-2</v>
      </c>
    </row>
    <row r="32" spans="1:4" x14ac:dyDescent="0.25">
      <c r="A32" s="44" t="s">
        <v>208</v>
      </c>
    </row>
    <row r="33" spans="1:1" x14ac:dyDescent="0.25">
      <c r="A33" s="44"/>
    </row>
  </sheetData>
  <mergeCells count="6">
    <mergeCell ref="A7:A8"/>
    <mergeCell ref="B7:B8"/>
    <mergeCell ref="C7:D7"/>
    <mergeCell ref="A19:A20"/>
    <mergeCell ref="B19:B20"/>
    <mergeCell ref="C19:D19"/>
  </mergeCells>
  <conditionalFormatting sqref="B9">
    <cfRule type="dataBar" priority="2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{CEB61234-D1DC-4CDE-89EB-E45507C76514}</x14:id>
        </ext>
      </extLst>
    </cfRule>
  </conditionalFormatting>
  <conditionalFormatting sqref="B10:B30">
    <cfRule type="dataBar" priority="3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{8555D86E-D325-4D33-B8A5-4EF2D5EDE464}</x14:id>
        </ext>
      </extLst>
    </cfRule>
  </conditionalFormatting>
  <conditionalFormatting sqref="B21:B30 B9:B1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{F553515C-9BE6-4263-A5D8-7788C85BA0A5}</x14:id>
        </ext>
      </extLst>
    </cfRule>
  </conditionalFormatting>
  <conditionalFormatting sqref="D9:D18 D21:D30">
    <cfRule type="colorScale" priority="7">
      <colorScale>
        <cfvo type="min"/>
        <cfvo type="max"/>
        <color rgb="FFFFEF9C"/>
        <color rgb="FF63BE7B"/>
      </colorScale>
    </cfRule>
  </conditionalFormatting>
  <conditionalFormatting sqref="D9:D18">
    <cfRule type="colorScale" priority="1">
      <colorScale>
        <cfvo type="min"/>
        <cfvo type="max"/>
        <color rgb="FFFCFCFF"/>
        <color rgb="FF92D050"/>
      </colorScale>
    </cfRule>
  </conditionalFormatting>
  <conditionalFormatting sqref="D21:D30">
    <cfRule type="colorScale" priority="4">
      <colorScale>
        <cfvo type="min"/>
        <cfvo type="max"/>
        <color rgb="FFF8696B"/>
        <color rgb="FFFCFCFF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" location="Índex!A1" display="TORNAR A L'ÍNDEX" xr:uid="{FE54E8EB-7CEC-4FF4-A588-BE30A663BD8E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EB61234-D1DC-4CDE-89EB-E45507C7651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B9</xm:sqref>
        </x14:conditionalFormatting>
        <x14:conditionalFormatting xmlns:xm="http://schemas.microsoft.com/office/excel/2006/main">
          <x14:cfRule type="dataBar" id="{8555D86E-D325-4D33-B8A5-4EF2D5EDE46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B10:B30</xm:sqref>
        </x14:conditionalFormatting>
        <x14:conditionalFormatting xmlns:xm="http://schemas.microsoft.com/office/excel/2006/main">
          <x14:cfRule type="dataBar" id="{F553515C-9BE6-4263-A5D8-7788C85BA0A5}">
            <x14:dataBar minLength="0" maxLength="100" negativeBarColorSameAsPositive="1" axisPosition="none">
              <x14:cfvo type="min"/>
              <x14:cfvo type="max"/>
            </x14:dataBar>
          </x14:cfRule>
          <xm:sqref>B21:B30 B9:B18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C6126-12C2-4B81-B9FF-BA02C716E101}">
  <sheetPr>
    <tabColor theme="4"/>
  </sheetPr>
  <dimension ref="A1:R92"/>
  <sheetViews>
    <sheetView workbookViewId="0"/>
  </sheetViews>
  <sheetFormatPr baseColWidth="10" defaultRowHeight="15" x14ac:dyDescent="0.25"/>
  <sheetData>
    <row r="1" spans="1:18" x14ac:dyDescent="0.25">
      <c r="B1" s="127" t="s">
        <v>258</v>
      </c>
      <c r="G1" s="25">
        <v>3.0000000000000001E-3</v>
      </c>
      <c r="M1" s="26" t="s">
        <v>182</v>
      </c>
      <c r="Q1" s="26" t="s">
        <v>185</v>
      </c>
    </row>
    <row r="3" spans="1:18" x14ac:dyDescent="0.25">
      <c r="B3">
        <v>2022</v>
      </c>
      <c r="C3" s="22">
        <v>20.22</v>
      </c>
      <c r="D3">
        <v>2021</v>
      </c>
      <c r="G3">
        <v>2022</v>
      </c>
      <c r="H3" s="22">
        <v>20.22</v>
      </c>
      <c r="I3">
        <v>2021</v>
      </c>
      <c r="J3" t="s">
        <v>183</v>
      </c>
      <c r="K3" t="s">
        <v>184</v>
      </c>
      <c r="N3">
        <v>2022</v>
      </c>
      <c r="O3" s="22">
        <v>20.22</v>
      </c>
      <c r="P3">
        <v>2021</v>
      </c>
      <c r="Q3" t="s">
        <v>183</v>
      </c>
      <c r="R3" t="s">
        <v>259</v>
      </c>
    </row>
    <row r="4" spans="1:18" x14ac:dyDescent="0.25">
      <c r="A4" t="s">
        <v>64</v>
      </c>
      <c r="B4">
        <v>328</v>
      </c>
      <c r="C4" s="23">
        <v>6.7261355480365019E-3</v>
      </c>
      <c r="D4">
        <v>360</v>
      </c>
      <c r="F4" t="s">
        <v>64</v>
      </c>
      <c r="G4">
        <v>328</v>
      </c>
      <c r="H4" s="23">
        <v>6.7261355480365019E-3</v>
      </c>
      <c r="I4">
        <v>360</v>
      </c>
      <c r="J4">
        <f t="shared" ref="J4:J46" si="0">G4-I4</f>
        <v>-32</v>
      </c>
      <c r="K4" s="20">
        <f t="shared" ref="K4:K46" si="1">J4/I4</f>
        <v>-8.8888888888888892E-2</v>
      </c>
      <c r="M4" t="s">
        <v>68</v>
      </c>
      <c r="N4">
        <v>2022</v>
      </c>
      <c r="O4" s="23">
        <v>4.146416487234697E-2</v>
      </c>
      <c r="P4">
        <v>1916</v>
      </c>
      <c r="Q4">
        <v>106</v>
      </c>
      <c r="R4">
        <v>5.5323590814196244E-2</v>
      </c>
    </row>
    <row r="5" spans="1:18" x14ac:dyDescent="0.25">
      <c r="A5" t="s">
        <v>133</v>
      </c>
      <c r="B5">
        <v>0</v>
      </c>
      <c r="C5" s="23">
        <v>0</v>
      </c>
      <c r="D5">
        <v>20</v>
      </c>
      <c r="F5" t="s">
        <v>140</v>
      </c>
      <c r="G5">
        <v>162</v>
      </c>
      <c r="H5" s="23">
        <v>3.3220547523838818E-3</v>
      </c>
      <c r="I5">
        <v>208</v>
      </c>
      <c r="J5">
        <f t="shared" si="0"/>
        <v>-46</v>
      </c>
      <c r="K5" s="20">
        <f t="shared" si="1"/>
        <v>-0.22115384615384615</v>
      </c>
      <c r="M5" t="s">
        <v>53</v>
      </c>
      <c r="N5">
        <v>1410</v>
      </c>
      <c r="O5" s="23">
        <v>2.8914180252230082E-2</v>
      </c>
      <c r="P5">
        <v>1354</v>
      </c>
      <c r="Q5">
        <v>56</v>
      </c>
      <c r="R5">
        <v>4.1358936484490398E-2</v>
      </c>
    </row>
    <row r="6" spans="1:18" x14ac:dyDescent="0.25">
      <c r="A6" t="s">
        <v>134</v>
      </c>
      <c r="B6">
        <v>0</v>
      </c>
      <c r="C6" s="23">
        <v>0</v>
      </c>
      <c r="D6" t="s">
        <v>203</v>
      </c>
      <c r="F6" t="s">
        <v>147</v>
      </c>
      <c r="G6">
        <v>326</v>
      </c>
      <c r="H6" s="23">
        <v>6.6851225264021328E-3</v>
      </c>
      <c r="I6">
        <v>353</v>
      </c>
      <c r="J6">
        <f t="shared" si="0"/>
        <v>-27</v>
      </c>
      <c r="K6" s="20">
        <f t="shared" si="1"/>
        <v>-7.6487252124645896E-2</v>
      </c>
      <c r="M6" t="s">
        <v>50</v>
      </c>
      <c r="N6">
        <v>1645</v>
      </c>
      <c r="O6" s="23">
        <v>3.3733210294268429E-2</v>
      </c>
      <c r="P6">
        <v>1606</v>
      </c>
      <c r="Q6">
        <v>39</v>
      </c>
      <c r="R6">
        <v>2.4283935242839352E-2</v>
      </c>
    </row>
    <row r="7" spans="1:18" x14ac:dyDescent="0.25">
      <c r="A7" t="s">
        <v>135</v>
      </c>
      <c r="B7">
        <v>0</v>
      </c>
      <c r="C7" s="23">
        <v>0</v>
      </c>
      <c r="D7">
        <v>0</v>
      </c>
      <c r="F7" t="s">
        <v>63</v>
      </c>
      <c r="G7">
        <v>673</v>
      </c>
      <c r="H7" s="23">
        <v>1.3800881779965139E-2</v>
      </c>
      <c r="I7">
        <v>711</v>
      </c>
      <c r="J7">
        <f t="shared" si="0"/>
        <v>-38</v>
      </c>
      <c r="K7" s="20">
        <f t="shared" si="1"/>
        <v>-5.3445850914205346E-2</v>
      </c>
      <c r="M7" t="s">
        <v>67</v>
      </c>
      <c r="N7">
        <v>896</v>
      </c>
      <c r="O7" s="23">
        <v>1.8373833692197274E-2</v>
      </c>
      <c r="P7">
        <v>865</v>
      </c>
      <c r="Q7">
        <v>31</v>
      </c>
      <c r="R7">
        <v>3.5838150289017344E-2</v>
      </c>
    </row>
    <row r="8" spans="1:18" x14ac:dyDescent="0.25">
      <c r="A8" t="s">
        <v>136</v>
      </c>
      <c r="B8">
        <v>0</v>
      </c>
      <c r="C8" s="23">
        <v>0</v>
      </c>
      <c r="D8">
        <v>0</v>
      </c>
      <c r="F8" t="s">
        <v>62</v>
      </c>
      <c r="G8">
        <v>158</v>
      </c>
      <c r="H8" s="23">
        <v>3.240028709115144E-3</v>
      </c>
      <c r="I8">
        <v>199</v>
      </c>
      <c r="J8">
        <f t="shared" si="0"/>
        <v>-41</v>
      </c>
      <c r="K8" s="20">
        <f t="shared" si="1"/>
        <v>-0.20603015075376885</v>
      </c>
      <c r="M8" t="s">
        <v>122</v>
      </c>
      <c r="N8">
        <v>1135</v>
      </c>
      <c r="O8" s="23">
        <v>2.3274889777504356E-2</v>
      </c>
      <c r="P8">
        <v>1109</v>
      </c>
      <c r="Q8">
        <v>26</v>
      </c>
      <c r="R8">
        <v>2.3444544634806132E-2</v>
      </c>
    </row>
    <row r="9" spans="1:18" x14ac:dyDescent="0.25">
      <c r="A9" t="s">
        <v>137</v>
      </c>
      <c r="B9">
        <v>0</v>
      </c>
      <c r="C9" s="23">
        <v>0</v>
      </c>
      <c r="D9">
        <v>0</v>
      </c>
      <c r="F9" t="s">
        <v>156</v>
      </c>
      <c r="G9">
        <v>150</v>
      </c>
      <c r="H9" s="23">
        <v>3.0759766225776685E-3</v>
      </c>
      <c r="I9">
        <v>182</v>
      </c>
      <c r="J9">
        <f t="shared" si="0"/>
        <v>-32</v>
      </c>
      <c r="K9" s="20">
        <f t="shared" si="1"/>
        <v>-0.17582417582417584</v>
      </c>
      <c r="M9" t="s">
        <v>119</v>
      </c>
      <c r="N9">
        <v>463</v>
      </c>
      <c r="O9" s="23">
        <v>9.4945145083564029E-3</v>
      </c>
      <c r="P9">
        <v>450</v>
      </c>
      <c r="Q9">
        <v>13</v>
      </c>
      <c r="R9">
        <v>2.8888888888888888E-2</v>
      </c>
    </row>
    <row r="10" spans="1:18" x14ac:dyDescent="0.25">
      <c r="A10" t="s">
        <v>138</v>
      </c>
      <c r="B10">
        <v>0</v>
      </c>
      <c r="C10" s="23">
        <v>0</v>
      </c>
      <c r="D10">
        <v>8</v>
      </c>
      <c r="F10" t="s">
        <v>157</v>
      </c>
      <c r="G10">
        <v>460</v>
      </c>
      <c r="H10" s="23">
        <v>9.4329949759048501E-3</v>
      </c>
      <c r="I10">
        <v>472</v>
      </c>
      <c r="J10">
        <f t="shared" si="0"/>
        <v>-12</v>
      </c>
      <c r="K10" s="20">
        <f t="shared" si="1"/>
        <v>-2.5423728813559324E-2</v>
      </c>
      <c r="M10" t="s">
        <v>61</v>
      </c>
      <c r="N10">
        <v>254</v>
      </c>
      <c r="O10" s="23">
        <v>5.2086537475648518E-3</v>
      </c>
      <c r="P10">
        <v>247</v>
      </c>
      <c r="Q10">
        <v>7</v>
      </c>
      <c r="R10">
        <v>2.8340080971659919E-2</v>
      </c>
    </row>
    <row r="11" spans="1:18" x14ac:dyDescent="0.25">
      <c r="A11" t="s">
        <v>139</v>
      </c>
      <c r="B11">
        <v>0</v>
      </c>
      <c r="C11" s="23">
        <v>0</v>
      </c>
      <c r="D11" t="s">
        <v>203</v>
      </c>
      <c r="F11" t="s">
        <v>50</v>
      </c>
      <c r="G11">
        <v>1645</v>
      </c>
      <c r="H11" s="23">
        <v>3.3733210294268429E-2</v>
      </c>
      <c r="I11">
        <v>1606</v>
      </c>
      <c r="J11">
        <f t="shared" si="0"/>
        <v>39</v>
      </c>
      <c r="K11" s="20">
        <f t="shared" si="1"/>
        <v>2.4283935242839352E-2</v>
      </c>
      <c r="M11" t="s">
        <v>51</v>
      </c>
      <c r="N11">
        <v>2901</v>
      </c>
      <c r="O11" s="23">
        <v>5.9489387880652105E-2</v>
      </c>
      <c r="P11">
        <v>2896</v>
      </c>
      <c r="Q11">
        <v>5</v>
      </c>
      <c r="R11">
        <v>1.7265193370165745E-3</v>
      </c>
    </row>
    <row r="12" spans="1:18" x14ac:dyDescent="0.25">
      <c r="A12" t="s">
        <v>140</v>
      </c>
      <c r="B12">
        <v>162</v>
      </c>
      <c r="C12" s="23">
        <v>3.3220547523838818E-3</v>
      </c>
      <c r="D12">
        <v>208</v>
      </c>
      <c r="F12" t="s">
        <v>125</v>
      </c>
      <c r="G12">
        <v>176</v>
      </c>
      <c r="H12" s="23">
        <v>3.6091459038244643E-3</v>
      </c>
      <c r="I12">
        <v>212</v>
      </c>
      <c r="J12">
        <f t="shared" si="0"/>
        <v>-36</v>
      </c>
      <c r="K12" s="20">
        <f t="shared" si="1"/>
        <v>-0.16981132075471697</v>
      </c>
      <c r="M12" t="s">
        <v>173</v>
      </c>
      <c r="N12">
        <v>211</v>
      </c>
      <c r="O12" s="23">
        <v>4.3268737824259202E-3</v>
      </c>
      <c r="P12">
        <v>207</v>
      </c>
      <c r="Q12">
        <v>4</v>
      </c>
      <c r="R12">
        <v>1.932367149758454E-2</v>
      </c>
    </row>
    <row r="13" spans="1:18" x14ac:dyDescent="0.25">
      <c r="A13" t="s">
        <v>112</v>
      </c>
      <c r="B13">
        <v>0</v>
      </c>
      <c r="C13" s="23">
        <v>0</v>
      </c>
      <c r="D13">
        <v>15</v>
      </c>
      <c r="F13" t="s">
        <v>48</v>
      </c>
      <c r="G13">
        <v>4996</v>
      </c>
      <c r="H13" s="23">
        <v>0.10245052804265355</v>
      </c>
      <c r="I13">
        <v>5120</v>
      </c>
      <c r="J13">
        <f t="shared" si="0"/>
        <v>-124</v>
      </c>
      <c r="K13" s="20">
        <f t="shared" si="1"/>
        <v>-2.4218750000000001E-2</v>
      </c>
      <c r="M13" t="s">
        <v>69</v>
      </c>
      <c r="N13">
        <v>526</v>
      </c>
      <c r="O13" s="23">
        <v>1.0786424689839024E-2</v>
      </c>
      <c r="P13">
        <v>522</v>
      </c>
      <c r="Q13">
        <v>4</v>
      </c>
      <c r="R13">
        <v>7.6628352490421452E-3</v>
      </c>
    </row>
    <row r="14" spans="1:18" x14ac:dyDescent="0.25">
      <c r="A14" t="s">
        <v>141</v>
      </c>
      <c r="B14">
        <v>0</v>
      </c>
      <c r="C14" s="23">
        <v>0</v>
      </c>
      <c r="D14">
        <v>0</v>
      </c>
      <c r="F14" t="s">
        <v>52</v>
      </c>
      <c r="G14">
        <v>1193</v>
      </c>
      <c r="H14" s="23">
        <v>2.4464267404901055E-2</v>
      </c>
      <c r="I14">
        <v>1230</v>
      </c>
      <c r="J14">
        <f t="shared" si="0"/>
        <v>-37</v>
      </c>
      <c r="K14" s="20">
        <f t="shared" si="1"/>
        <v>-3.0081300813008131E-2</v>
      </c>
      <c r="M14" t="s">
        <v>66</v>
      </c>
      <c r="N14">
        <v>645</v>
      </c>
      <c r="O14" s="23">
        <v>1.3226699477083975E-2</v>
      </c>
      <c r="P14">
        <v>642</v>
      </c>
      <c r="Q14">
        <v>3</v>
      </c>
      <c r="R14">
        <v>4.6728971962616819E-3</v>
      </c>
    </row>
    <row r="15" spans="1:18" x14ac:dyDescent="0.25">
      <c r="A15" t="s">
        <v>142</v>
      </c>
      <c r="B15">
        <v>37</v>
      </c>
      <c r="C15" s="23">
        <v>7.5874090023582484E-4</v>
      </c>
      <c r="D15">
        <v>72</v>
      </c>
      <c r="F15" t="s">
        <v>47</v>
      </c>
      <c r="G15">
        <v>3121</v>
      </c>
      <c r="H15" s="23">
        <v>6.4000820260432689E-2</v>
      </c>
      <c r="I15">
        <v>3215</v>
      </c>
      <c r="J15">
        <f t="shared" si="0"/>
        <v>-94</v>
      </c>
      <c r="K15" s="20">
        <f t="shared" si="1"/>
        <v>-2.9237947122861586E-2</v>
      </c>
      <c r="M15" t="s">
        <v>114</v>
      </c>
      <c r="N15">
        <v>771</v>
      </c>
      <c r="O15" s="23">
        <v>1.5810519840049216E-2</v>
      </c>
      <c r="P15">
        <v>769</v>
      </c>
      <c r="Q15">
        <v>2</v>
      </c>
      <c r="R15">
        <v>2.6007802340702211E-3</v>
      </c>
    </row>
    <row r="16" spans="1:18" x14ac:dyDescent="0.25">
      <c r="A16" t="s">
        <v>143</v>
      </c>
      <c r="B16">
        <v>144</v>
      </c>
      <c r="C16" s="23">
        <v>2.9529375576745616E-3</v>
      </c>
      <c r="D16">
        <v>162</v>
      </c>
      <c r="F16" t="s">
        <v>45</v>
      </c>
      <c r="G16">
        <v>6928</v>
      </c>
      <c r="H16" s="23">
        <v>0.14206910694145392</v>
      </c>
      <c r="I16">
        <v>7138</v>
      </c>
      <c r="J16">
        <f t="shared" si="0"/>
        <v>-210</v>
      </c>
      <c r="K16" s="20">
        <f t="shared" si="1"/>
        <v>-2.9420005603810591E-2</v>
      </c>
      <c r="M16" t="s">
        <v>121</v>
      </c>
      <c r="N16">
        <v>846</v>
      </c>
      <c r="O16" s="23">
        <v>1.7348508151338048E-2</v>
      </c>
      <c r="P16">
        <v>845</v>
      </c>
      <c r="Q16">
        <v>1</v>
      </c>
      <c r="R16">
        <v>1.1834319526627219E-3</v>
      </c>
    </row>
    <row r="17" spans="1:18" x14ac:dyDescent="0.25">
      <c r="A17" t="s">
        <v>144</v>
      </c>
      <c r="B17">
        <v>0</v>
      </c>
      <c r="C17" s="23">
        <v>0</v>
      </c>
      <c r="D17">
        <v>16</v>
      </c>
      <c r="F17" t="s">
        <v>49</v>
      </c>
      <c r="G17">
        <v>5188</v>
      </c>
      <c r="H17" s="23">
        <v>0.10638777811955295</v>
      </c>
      <c r="I17">
        <v>5337</v>
      </c>
      <c r="J17">
        <f t="shared" si="0"/>
        <v>-149</v>
      </c>
      <c r="K17" s="20">
        <f t="shared" si="1"/>
        <v>-2.7918306164511898E-2</v>
      </c>
      <c r="M17" t="s">
        <v>120</v>
      </c>
      <c r="N17">
        <v>1098</v>
      </c>
      <c r="O17" s="23">
        <v>2.2516148877268532E-2</v>
      </c>
      <c r="P17">
        <v>1100</v>
      </c>
      <c r="Q17">
        <v>-2</v>
      </c>
      <c r="R17">
        <v>-1.8181818181818182E-3</v>
      </c>
    </row>
    <row r="18" spans="1:18" x14ac:dyDescent="0.25">
      <c r="A18" t="s">
        <v>145</v>
      </c>
      <c r="B18">
        <v>98</v>
      </c>
      <c r="C18" s="23">
        <v>2.0096380600840768E-3</v>
      </c>
      <c r="D18">
        <v>145</v>
      </c>
      <c r="F18" t="s">
        <v>70</v>
      </c>
      <c r="G18">
        <v>158</v>
      </c>
      <c r="H18" s="23">
        <v>3.240028709115144E-3</v>
      </c>
      <c r="I18">
        <v>185</v>
      </c>
      <c r="J18">
        <f t="shared" si="0"/>
        <v>-27</v>
      </c>
      <c r="K18" s="20">
        <f t="shared" si="1"/>
        <v>-0.14594594594594595</v>
      </c>
      <c r="M18" t="s">
        <v>117</v>
      </c>
      <c r="N18">
        <v>744</v>
      </c>
      <c r="O18" s="23">
        <v>1.5256844047985236E-2</v>
      </c>
      <c r="P18">
        <v>746</v>
      </c>
      <c r="Q18">
        <v>-2</v>
      </c>
      <c r="R18">
        <v>-2.6809651474530832E-3</v>
      </c>
    </row>
    <row r="19" spans="1:18" x14ac:dyDescent="0.25">
      <c r="A19" t="s">
        <v>146</v>
      </c>
      <c r="B19">
        <v>0</v>
      </c>
      <c r="C19" s="23">
        <v>0</v>
      </c>
      <c r="D19">
        <v>35</v>
      </c>
      <c r="F19" t="s">
        <v>164</v>
      </c>
      <c r="G19">
        <v>207</v>
      </c>
      <c r="H19" s="23">
        <v>4.244847739157182E-3</v>
      </c>
      <c r="I19">
        <v>231</v>
      </c>
      <c r="J19">
        <f t="shared" si="0"/>
        <v>-24</v>
      </c>
      <c r="K19" s="20">
        <f t="shared" si="1"/>
        <v>-0.1038961038961039</v>
      </c>
      <c r="M19" t="s">
        <v>157</v>
      </c>
      <c r="N19">
        <v>460</v>
      </c>
      <c r="O19" s="23">
        <v>9.4329949759048501E-3</v>
      </c>
      <c r="P19">
        <v>472</v>
      </c>
      <c r="Q19">
        <v>-12</v>
      </c>
      <c r="R19">
        <v>-2.5423728813559324E-2</v>
      </c>
    </row>
    <row r="20" spans="1:18" x14ac:dyDescent="0.25">
      <c r="A20" t="s">
        <v>147</v>
      </c>
      <c r="B20">
        <v>326</v>
      </c>
      <c r="C20" s="23">
        <v>6.6851225264021328E-3</v>
      </c>
      <c r="D20">
        <v>353</v>
      </c>
      <c r="F20" t="s">
        <v>46</v>
      </c>
      <c r="G20">
        <v>4471</v>
      </c>
      <c r="H20" s="23">
        <v>9.1684609863631708E-2</v>
      </c>
      <c r="I20">
        <v>4488</v>
      </c>
      <c r="J20">
        <f t="shared" si="0"/>
        <v>-17</v>
      </c>
      <c r="K20" s="20">
        <f t="shared" si="1"/>
        <v>-3.787878787878788E-3</v>
      </c>
      <c r="M20" t="s">
        <v>46</v>
      </c>
      <c r="N20">
        <v>4471</v>
      </c>
      <c r="O20" s="23">
        <v>9.1684609863631708E-2</v>
      </c>
      <c r="P20">
        <v>4488</v>
      </c>
      <c r="Q20">
        <v>-17</v>
      </c>
      <c r="R20">
        <v>-3.787878787878788E-3</v>
      </c>
    </row>
    <row r="21" spans="1:18" x14ac:dyDescent="0.25">
      <c r="A21" t="s">
        <v>148</v>
      </c>
      <c r="B21">
        <v>0</v>
      </c>
      <c r="C21" s="23">
        <v>0</v>
      </c>
      <c r="D21">
        <v>0</v>
      </c>
      <c r="F21" t="s">
        <v>167</v>
      </c>
      <c r="G21">
        <v>172</v>
      </c>
      <c r="H21" s="23">
        <v>3.5271198605557265E-3</v>
      </c>
      <c r="I21">
        <v>200</v>
      </c>
      <c r="J21">
        <f t="shared" si="0"/>
        <v>-28</v>
      </c>
      <c r="K21" s="20">
        <f t="shared" si="1"/>
        <v>-0.14000000000000001</v>
      </c>
      <c r="M21" t="s">
        <v>65</v>
      </c>
      <c r="N21">
        <v>412</v>
      </c>
      <c r="O21" s="23">
        <v>8.4486824566799967E-3</v>
      </c>
      <c r="P21">
        <v>435</v>
      </c>
      <c r="Q21">
        <v>-23</v>
      </c>
      <c r="R21">
        <v>-5.2873563218390804E-2</v>
      </c>
    </row>
    <row r="22" spans="1:18" x14ac:dyDescent="0.25">
      <c r="A22" t="s">
        <v>127</v>
      </c>
      <c r="B22">
        <v>34</v>
      </c>
      <c r="C22" s="23">
        <v>6.972213677842715E-4</v>
      </c>
      <c r="D22">
        <v>65</v>
      </c>
      <c r="F22" t="s">
        <v>67</v>
      </c>
      <c r="G22">
        <v>896</v>
      </c>
      <c r="H22" s="23">
        <v>1.8373833692197274E-2</v>
      </c>
      <c r="I22">
        <v>865</v>
      </c>
      <c r="J22">
        <f t="shared" si="0"/>
        <v>31</v>
      </c>
      <c r="K22" s="20">
        <f t="shared" si="1"/>
        <v>3.5838150289017344E-2</v>
      </c>
      <c r="M22" t="s">
        <v>164</v>
      </c>
      <c r="N22">
        <v>207</v>
      </c>
      <c r="O22" s="23">
        <v>4.244847739157182E-3</v>
      </c>
      <c r="P22">
        <v>231</v>
      </c>
      <c r="Q22">
        <v>-24</v>
      </c>
      <c r="R22">
        <v>-0.1038961038961039</v>
      </c>
    </row>
    <row r="23" spans="1:18" x14ac:dyDescent="0.25">
      <c r="A23" t="s">
        <v>149</v>
      </c>
      <c r="B23">
        <v>0</v>
      </c>
      <c r="C23" s="23">
        <v>0</v>
      </c>
      <c r="D23" t="s">
        <v>203</v>
      </c>
      <c r="F23" t="s">
        <v>172</v>
      </c>
      <c r="G23">
        <v>715</v>
      </c>
      <c r="H23" s="23">
        <v>1.4662155234286886E-2</v>
      </c>
      <c r="I23">
        <v>746</v>
      </c>
      <c r="J23">
        <f t="shared" si="0"/>
        <v>-31</v>
      </c>
      <c r="K23" s="20">
        <f t="shared" si="1"/>
        <v>-4.1554959785522788E-2</v>
      </c>
      <c r="M23" t="s">
        <v>147</v>
      </c>
      <c r="N23">
        <v>326</v>
      </c>
      <c r="O23" s="23">
        <v>6.6851225264021328E-3</v>
      </c>
      <c r="P23">
        <v>353</v>
      </c>
      <c r="Q23">
        <v>-27</v>
      </c>
      <c r="R23">
        <v>-7.6487252124645896E-2</v>
      </c>
    </row>
    <row r="24" spans="1:18" x14ac:dyDescent="0.25">
      <c r="A24" t="s">
        <v>150</v>
      </c>
      <c r="B24">
        <v>71</v>
      </c>
      <c r="C24" s="23">
        <v>1.4559622680200964E-3</v>
      </c>
      <c r="D24">
        <v>110</v>
      </c>
      <c r="F24" t="s">
        <v>121</v>
      </c>
      <c r="G24">
        <v>846</v>
      </c>
      <c r="H24" s="23">
        <v>1.7348508151338048E-2</v>
      </c>
      <c r="I24">
        <v>845</v>
      </c>
      <c r="J24">
        <f t="shared" si="0"/>
        <v>1</v>
      </c>
      <c r="K24" s="20">
        <f t="shared" si="1"/>
        <v>1.1834319526627219E-3</v>
      </c>
      <c r="M24" t="s">
        <v>70</v>
      </c>
      <c r="N24">
        <v>158</v>
      </c>
      <c r="O24" s="23">
        <v>3.240028709115144E-3</v>
      </c>
      <c r="P24">
        <v>185</v>
      </c>
      <c r="Q24">
        <v>-27</v>
      </c>
      <c r="R24">
        <v>-0.14594594594594595</v>
      </c>
    </row>
    <row r="25" spans="1:18" x14ac:dyDescent="0.25">
      <c r="A25" t="s">
        <v>151</v>
      </c>
      <c r="B25">
        <v>33</v>
      </c>
      <c r="C25" s="23">
        <v>6.7671485696708705E-4</v>
      </c>
      <c r="D25">
        <v>89</v>
      </c>
      <c r="F25" t="s">
        <v>120</v>
      </c>
      <c r="G25">
        <v>1098</v>
      </c>
      <c r="H25" s="23">
        <v>2.2516148877268532E-2</v>
      </c>
      <c r="I25">
        <v>1100</v>
      </c>
      <c r="J25">
        <f t="shared" si="0"/>
        <v>-2</v>
      </c>
      <c r="K25" s="20">
        <f t="shared" si="1"/>
        <v>-1.8181818181818182E-3</v>
      </c>
      <c r="M25" t="s">
        <v>167</v>
      </c>
      <c r="N25">
        <v>172</v>
      </c>
      <c r="O25" s="23">
        <v>3.5271198605557265E-3</v>
      </c>
      <c r="P25">
        <v>200</v>
      </c>
      <c r="Q25">
        <v>-28</v>
      </c>
      <c r="R25">
        <v>-0.14000000000000001</v>
      </c>
    </row>
    <row r="26" spans="1:18" x14ac:dyDescent="0.25">
      <c r="A26" t="s">
        <v>152</v>
      </c>
      <c r="B26">
        <v>66</v>
      </c>
      <c r="C26" s="23">
        <v>1.3534297139341741E-3</v>
      </c>
      <c r="D26">
        <v>103</v>
      </c>
      <c r="F26" t="s">
        <v>65</v>
      </c>
      <c r="G26">
        <v>412</v>
      </c>
      <c r="H26" s="23">
        <v>8.4486824566799967E-3</v>
      </c>
      <c r="I26">
        <v>435</v>
      </c>
      <c r="J26">
        <f t="shared" si="0"/>
        <v>-23</v>
      </c>
      <c r="K26" s="20">
        <f t="shared" si="1"/>
        <v>-5.2873563218390804E-2</v>
      </c>
      <c r="M26" t="s">
        <v>60</v>
      </c>
      <c r="N26">
        <v>279</v>
      </c>
      <c r="O26" s="23">
        <v>5.721316517994463E-3</v>
      </c>
      <c r="P26">
        <v>308</v>
      </c>
      <c r="Q26">
        <v>-29</v>
      </c>
      <c r="R26">
        <v>-9.4155844155844159E-2</v>
      </c>
    </row>
    <row r="27" spans="1:18" x14ac:dyDescent="0.25">
      <c r="A27" t="s">
        <v>63</v>
      </c>
      <c r="B27">
        <v>673</v>
      </c>
      <c r="C27" s="23">
        <v>1.3800881779965139E-2</v>
      </c>
      <c r="D27">
        <v>711</v>
      </c>
      <c r="F27" t="s">
        <v>126</v>
      </c>
      <c r="G27">
        <v>934</v>
      </c>
      <c r="H27" s="23">
        <v>1.9153081103250282E-2</v>
      </c>
      <c r="I27">
        <v>973</v>
      </c>
      <c r="J27">
        <f t="shared" si="0"/>
        <v>-39</v>
      </c>
      <c r="K27" s="20">
        <f t="shared" si="1"/>
        <v>-4.0082219938335044E-2</v>
      </c>
      <c r="M27" t="s">
        <v>172</v>
      </c>
      <c r="N27">
        <v>715</v>
      </c>
      <c r="O27" s="23">
        <v>1.4662155234286886E-2</v>
      </c>
      <c r="P27">
        <v>746</v>
      </c>
      <c r="Q27">
        <v>-31</v>
      </c>
      <c r="R27">
        <v>-4.1554959785522788E-2</v>
      </c>
    </row>
    <row r="28" spans="1:18" x14ac:dyDescent="0.25">
      <c r="A28" t="s">
        <v>153</v>
      </c>
      <c r="B28">
        <v>25</v>
      </c>
      <c r="C28" s="23">
        <v>5.1266277042961138E-4</v>
      </c>
      <c r="D28">
        <v>74</v>
      </c>
      <c r="F28" t="s">
        <v>173</v>
      </c>
      <c r="G28">
        <v>211</v>
      </c>
      <c r="H28" s="23">
        <v>4.3268737824259202E-3</v>
      </c>
      <c r="I28">
        <v>207</v>
      </c>
      <c r="J28">
        <f t="shared" si="0"/>
        <v>4</v>
      </c>
      <c r="K28" s="20">
        <f t="shared" si="1"/>
        <v>1.932367149758454E-2</v>
      </c>
      <c r="M28" t="s">
        <v>64</v>
      </c>
      <c r="N28">
        <v>328</v>
      </c>
      <c r="O28" s="23">
        <v>6.7261355480365019E-3</v>
      </c>
      <c r="P28">
        <v>360</v>
      </c>
      <c r="Q28">
        <v>-32</v>
      </c>
      <c r="R28">
        <v>-8.8888888888888892E-2</v>
      </c>
    </row>
    <row r="29" spans="1:18" x14ac:dyDescent="0.25">
      <c r="A29" t="s">
        <v>154</v>
      </c>
      <c r="B29">
        <v>0</v>
      </c>
      <c r="C29" s="23">
        <v>0</v>
      </c>
      <c r="D29">
        <v>36</v>
      </c>
      <c r="F29" t="s">
        <v>66</v>
      </c>
      <c r="G29">
        <v>645</v>
      </c>
      <c r="H29" s="23">
        <v>1.3226699477083975E-2</v>
      </c>
      <c r="I29">
        <v>642</v>
      </c>
      <c r="J29">
        <f t="shared" si="0"/>
        <v>3</v>
      </c>
      <c r="K29" s="20">
        <f t="shared" si="1"/>
        <v>4.6728971962616819E-3</v>
      </c>
      <c r="M29" t="s">
        <v>156</v>
      </c>
      <c r="N29">
        <v>150</v>
      </c>
      <c r="O29" s="23">
        <v>3.0759766225776685E-3</v>
      </c>
      <c r="P29">
        <v>182</v>
      </c>
      <c r="Q29">
        <v>-32</v>
      </c>
      <c r="R29">
        <v>-0.17582417582417584</v>
      </c>
    </row>
    <row r="30" spans="1:18" x14ac:dyDescent="0.25">
      <c r="A30" t="s">
        <v>62</v>
      </c>
      <c r="B30">
        <v>158</v>
      </c>
      <c r="C30" s="23">
        <v>3.240028709115144E-3</v>
      </c>
      <c r="D30">
        <v>199</v>
      </c>
      <c r="F30" t="s">
        <v>122</v>
      </c>
      <c r="G30">
        <v>1135</v>
      </c>
      <c r="H30" s="23">
        <v>2.3274889777504356E-2</v>
      </c>
      <c r="I30">
        <v>1109</v>
      </c>
      <c r="J30">
        <f t="shared" si="0"/>
        <v>26</v>
      </c>
      <c r="K30" s="20">
        <f t="shared" si="1"/>
        <v>2.3444544634806132E-2</v>
      </c>
      <c r="M30" t="s">
        <v>125</v>
      </c>
      <c r="N30">
        <v>176</v>
      </c>
      <c r="O30" s="23">
        <v>3.6091459038244643E-3</v>
      </c>
      <c r="P30">
        <v>212</v>
      </c>
      <c r="Q30">
        <v>-36</v>
      </c>
      <c r="R30">
        <v>-0.16981132075471697</v>
      </c>
    </row>
    <row r="31" spans="1:18" x14ac:dyDescent="0.25">
      <c r="A31" t="s">
        <v>110</v>
      </c>
      <c r="B31">
        <v>5</v>
      </c>
      <c r="C31" s="23">
        <v>1.0253255408592229E-4</v>
      </c>
      <c r="D31">
        <v>31</v>
      </c>
      <c r="F31" t="s">
        <v>60</v>
      </c>
      <c r="G31">
        <v>279</v>
      </c>
      <c r="H31" s="23">
        <v>5.721316517994463E-3</v>
      </c>
      <c r="I31">
        <v>308</v>
      </c>
      <c r="J31">
        <f t="shared" si="0"/>
        <v>-29</v>
      </c>
      <c r="K31" s="20">
        <f t="shared" si="1"/>
        <v>-9.4155844155844159E-2</v>
      </c>
      <c r="M31" t="s">
        <v>52</v>
      </c>
      <c r="N31">
        <v>1193</v>
      </c>
      <c r="O31" s="23">
        <v>2.4464267404901055E-2</v>
      </c>
      <c r="P31">
        <v>1230</v>
      </c>
      <c r="Q31">
        <v>-37</v>
      </c>
      <c r="R31">
        <v>-3.0081300813008131E-2</v>
      </c>
    </row>
    <row r="32" spans="1:18" x14ac:dyDescent="0.25">
      <c r="A32" t="s">
        <v>155</v>
      </c>
      <c r="B32">
        <v>5</v>
      </c>
      <c r="C32" s="23">
        <v>1.0253255408592229E-4</v>
      </c>
      <c r="D32">
        <v>21</v>
      </c>
      <c r="F32" t="s">
        <v>61</v>
      </c>
      <c r="G32">
        <v>254</v>
      </c>
      <c r="H32" s="23">
        <v>5.2086537475648518E-3</v>
      </c>
      <c r="I32">
        <v>247</v>
      </c>
      <c r="J32">
        <f t="shared" si="0"/>
        <v>7</v>
      </c>
      <c r="K32" s="20">
        <f t="shared" si="1"/>
        <v>2.8340080971659919E-2</v>
      </c>
      <c r="M32" t="s">
        <v>63</v>
      </c>
      <c r="N32">
        <v>673</v>
      </c>
      <c r="O32" s="23">
        <v>1.3800881779965139E-2</v>
      </c>
      <c r="P32">
        <v>711</v>
      </c>
      <c r="Q32">
        <v>-38</v>
      </c>
      <c r="R32">
        <v>-5.3445850914205346E-2</v>
      </c>
    </row>
    <row r="33" spans="1:18" x14ac:dyDescent="0.25">
      <c r="A33" t="s">
        <v>156</v>
      </c>
      <c r="B33">
        <v>150</v>
      </c>
      <c r="C33" s="23">
        <v>3.0759766225776685E-3</v>
      </c>
      <c r="D33">
        <v>182</v>
      </c>
      <c r="F33" t="s">
        <v>114</v>
      </c>
      <c r="G33">
        <v>771</v>
      </c>
      <c r="H33" s="23">
        <v>1.5810519840049216E-2</v>
      </c>
      <c r="I33">
        <v>769</v>
      </c>
      <c r="J33">
        <f t="shared" si="0"/>
        <v>2</v>
      </c>
      <c r="K33" s="20">
        <f t="shared" si="1"/>
        <v>2.6007802340702211E-3</v>
      </c>
      <c r="M33" t="s">
        <v>126</v>
      </c>
      <c r="N33">
        <v>934</v>
      </c>
      <c r="O33" s="23">
        <v>1.9153081103250282E-2</v>
      </c>
      <c r="P33">
        <v>973</v>
      </c>
      <c r="Q33">
        <v>-39</v>
      </c>
      <c r="R33">
        <v>-4.0082219938335044E-2</v>
      </c>
    </row>
    <row r="34" spans="1:18" x14ac:dyDescent="0.25">
      <c r="A34" t="s">
        <v>129</v>
      </c>
      <c r="B34">
        <v>99</v>
      </c>
      <c r="C34" s="23">
        <v>2.0301445709012609E-3</v>
      </c>
      <c r="D34">
        <v>148</v>
      </c>
      <c r="F34" t="s">
        <v>117</v>
      </c>
      <c r="G34">
        <v>744</v>
      </c>
      <c r="H34" s="23">
        <v>1.5256844047985236E-2</v>
      </c>
      <c r="I34">
        <v>746</v>
      </c>
      <c r="J34">
        <f t="shared" si="0"/>
        <v>-2</v>
      </c>
      <c r="K34" s="20">
        <f t="shared" si="1"/>
        <v>-2.6809651474530832E-3</v>
      </c>
      <c r="M34" t="s">
        <v>62</v>
      </c>
      <c r="N34">
        <v>158</v>
      </c>
      <c r="O34" s="23">
        <v>3.240028709115144E-3</v>
      </c>
      <c r="P34">
        <v>199</v>
      </c>
      <c r="Q34">
        <v>-41</v>
      </c>
      <c r="R34">
        <v>-0.20603015075376885</v>
      </c>
    </row>
    <row r="35" spans="1:18" x14ac:dyDescent="0.25">
      <c r="A35" t="s">
        <v>157</v>
      </c>
      <c r="B35">
        <v>460</v>
      </c>
      <c r="C35" s="23">
        <v>9.4329949759048501E-3</v>
      </c>
      <c r="D35">
        <v>472</v>
      </c>
      <c r="F35" t="s">
        <v>53</v>
      </c>
      <c r="G35">
        <v>1410</v>
      </c>
      <c r="H35" s="23">
        <v>2.8914180252230082E-2</v>
      </c>
      <c r="I35">
        <v>1354</v>
      </c>
      <c r="J35">
        <f t="shared" si="0"/>
        <v>56</v>
      </c>
      <c r="K35" s="20">
        <f t="shared" si="1"/>
        <v>4.1358936484490398E-2</v>
      </c>
      <c r="M35" t="s">
        <v>140</v>
      </c>
      <c r="N35">
        <v>162</v>
      </c>
      <c r="O35" s="23">
        <v>3.3220547523838818E-3</v>
      </c>
      <c r="P35">
        <v>208</v>
      </c>
      <c r="Q35">
        <v>-46</v>
      </c>
      <c r="R35">
        <v>-0.22115384615384615</v>
      </c>
    </row>
    <row r="36" spans="1:18" x14ac:dyDescent="0.25">
      <c r="A36" t="s">
        <v>158</v>
      </c>
      <c r="B36">
        <v>0</v>
      </c>
      <c r="C36" s="23">
        <v>0</v>
      </c>
      <c r="D36">
        <v>20</v>
      </c>
      <c r="F36" t="s">
        <v>68</v>
      </c>
      <c r="G36">
        <v>2022</v>
      </c>
      <c r="H36" s="23">
        <v>4.146416487234697E-2</v>
      </c>
      <c r="I36">
        <v>1916</v>
      </c>
      <c r="J36">
        <f t="shared" si="0"/>
        <v>106</v>
      </c>
      <c r="K36" s="20">
        <f t="shared" si="1"/>
        <v>5.5323590814196244E-2</v>
      </c>
      <c r="M36" t="s">
        <v>67</v>
      </c>
      <c r="N36">
        <v>888</v>
      </c>
      <c r="O36" s="23">
        <v>1.7457633782880511E-2</v>
      </c>
      <c r="P36">
        <v>837</v>
      </c>
      <c r="Q36">
        <f>P36-N36</f>
        <v>-51</v>
      </c>
      <c r="R36">
        <f>+Q36/P36</f>
        <v>-6.093189964157706E-2</v>
      </c>
    </row>
    <row r="37" spans="1:18" x14ac:dyDescent="0.25">
      <c r="A37" t="s">
        <v>159</v>
      </c>
      <c r="B37">
        <v>0</v>
      </c>
      <c r="C37" s="23">
        <v>0</v>
      </c>
      <c r="D37" t="s">
        <v>203</v>
      </c>
      <c r="F37" t="s">
        <v>69</v>
      </c>
      <c r="G37">
        <v>526</v>
      </c>
      <c r="H37" s="23">
        <v>1.0786424689839024E-2</v>
      </c>
      <c r="I37">
        <v>522</v>
      </c>
      <c r="J37">
        <f t="shared" si="0"/>
        <v>4</v>
      </c>
      <c r="K37" s="20">
        <f t="shared" si="1"/>
        <v>7.6628352490421452E-3</v>
      </c>
      <c r="M37" t="s">
        <v>53</v>
      </c>
      <c r="N37">
        <v>1408</v>
      </c>
      <c r="O37" s="23">
        <v>2.7680572484567293E-2</v>
      </c>
      <c r="P37">
        <v>1353</v>
      </c>
      <c r="Q37">
        <f>P37-N37</f>
        <v>-55</v>
      </c>
      <c r="R37">
        <f>+Q37/P37</f>
        <v>-4.065040650406504E-2</v>
      </c>
    </row>
    <row r="38" spans="1:18" x14ac:dyDescent="0.25">
      <c r="A38" t="s">
        <v>160</v>
      </c>
      <c r="B38">
        <v>0</v>
      </c>
      <c r="C38" s="23">
        <v>0</v>
      </c>
      <c r="D38">
        <v>10</v>
      </c>
      <c r="F38" t="s">
        <v>119</v>
      </c>
      <c r="G38">
        <v>463</v>
      </c>
      <c r="H38" s="23">
        <v>9.4945145083564029E-3</v>
      </c>
      <c r="I38">
        <v>450</v>
      </c>
      <c r="J38">
        <f t="shared" si="0"/>
        <v>13</v>
      </c>
      <c r="K38" s="20">
        <f t="shared" si="1"/>
        <v>2.8888888888888888E-2</v>
      </c>
      <c r="M38" t="s">
        <v>59</v>
      </c>
      <c r="N38">
        <v>634</v>
      </c>
      <c r="O38" s="23">
        <v>1.3001127858094945E-2</v>
      </c>
      <c r="P38">
        <v>690</v>
      </c>
      <c r="Q38">
        <v>-56</v>
      </c>
      <c r="R38">
        <v>-8.1159420289855067E-2</v>
      </c>
    </row>
    <row r="39" spans="1:18" x14ac:dyDescent="0.25">
      <c r="A39" t="s">
        <v>161</v>
      </c>
      <c r="B39">
        <v>0</v>
      </c>
      <c r="C39" s="23">
        <v>0</v>
      </c>
      <c r="D39">
        <v>33</v>
      </c>
      <c r="F39" t="s">
        <v>59</v>
      </c>
      <c r="G39">
        <v>634</v>
      </c>
      <c r="H39" s="23">
        <v>1.3001127858094945E-2</v>
      </c>
      <c r="I39">
        <v>690</v>
      </c>
      <c r="J39">
        <f t="shared" si="0"/>
        <v>-56</v>
      </c>
      <c r="K39" s="20">
        <f t="shared" si="1"/>
        <v>-8.1159420289855067E-2</v>
      </c>
      <c r="M39" t="s">
        <v>51</v>
      </c>
      <c r="N39">
        <v>2941</v>
      </c>
      <c r="O39" s="23">
        <v>5.7818582157040069E-2</v>
      </c>
      <c r="P39">
        <v>2850</v>
      </c>
      <c r="Q39">
        <f>P39-N39</f>
        <v>-91</v>
      </c>
      <c r="R39">
        <f>+Q39/P39</f>
        <v>-3.1929824561403509E-2</v>
      </c>
    </row>
    <row r="40" spans="1:18" x14ac:dyDescent="0.25">
      <c r="A40" t="s">
        <v>162</v>
      </c>
      <c r="B40">
        <v>0</v>
      </c>
      <c r="C40" s="23">
        <v>0</v>
      </c>
      <c r="D40" t="s">
        <v>203</v>
      </c>
      <c r="F40" t="s">
        <v>51</v>
      </c>
      <c r="G40">
        <v>2901</v>
      </c>
      <c r="H40" s="23">
        <v>5.9489387880652105E-2</v>
      </c>
      <c r="I40">
        <v>2896</v>
      </c>
      <c r="J40">
        <f t="shared" si="0"/>
        <v>5</v>
      </c>
      <c r="K40" s="20">
        <f t="shared" si="1"/>
        <v>1.7265193370165745E-3</v>
      </c>
      <c r="M40" t="s">
        <v>47</v>
      </c>
      <c r="N40">
        <v>3121</v>
      </c>
      <c r="O40" s="23">
        <v>6.4000820260432689E-2</v>
      </c>
      <c r="P40">
        <v>3215</v>
      </c>
      <c r="Q40">
        <v>-94</v>
      </c>
      <c r="R40">
        <v>-2.9237947122861586E-2</v>
      </c>
    </row>
    <row r="41" spans="1:18" x14ac:dyDescent="0.25">
      <c r="A41" t="s">
        <v>50</v>
      </c>
      <c r="B41">
        <v>1645</v>
      </c>
      <c r="C41" s="23">
        <v>3.3733210294268429E-2</v>
      </c>
      <c r="D41">
        <v>1606</v>
      </c>
      <c r="F41" t="s">
        <v>132</v>
      </c>
      <c r="G41">
        <v>48765</v>
      </c>
      <c r="H41" s="23">
        <v>1</v>
      </c>
      <c r="I41">
        <v>50721</v>
      </c>
      <c r="J41">
        <f t="shared" si="0"/>
        <v>-1956</v>
      </c>
      <c r="K41" s="20">
        <f t="shared" si="1"/>
        <v>-3.8563908440291006E-2</v>
      </c>
      <c r="M41" t="s">
        <v>68</v>
      </c>
      <c r="N41">
        <v>1991</v>
      </c>
      <c r="O41" s="23">
        <v>3.9142059528958439E-2</v>
      </c>
      <c r="P41">
        <v>1892</v>
      </c>
      <c r="Q41">
        <f>P41-N41</f>
        <v>-99</v>
      </c>
      <c r="R41">
        <f>+Q41/P41</f>
        <v>-5.232558139534884E-2</v>
      </c>
    </row>
    <row r="42" spans="1:18" x14ac:dyDescent="0.25">
      <c r="A42" t="s">
        <v>125</v>
      </c>
      <c r="B42">
        <v>176</v>
      </c>
      <c r="C42" s="23">
        <v>3.6091459038244643E-3</v>
      </c>
      <c r="D42">
        <v>212</v>
      </c>
      <c r="F42" t="s">
        <v>109</v>
      </c>
      <c r="G42">
        <v>3121</v>
      </c>
      <c r="H42" s="23">
        <v>6.4000820260432689E-2</v>
      </c>
      <c r="I42">
        <v>3215</v>
      </c>
      <c r="J42">
        <f t="shared" si="0"/>
        <v>-94</v>
      </c>
      <c r="K42" s="20">
        <f t="shared" si="1"/>
        <v>-2.9237947122861586E-2</v>
      </c>
      <c r="M42" t="s">
        <v>48</v>
      </c>
      <c r="N42">
        <v>4996</v>
      </c>
      <c r="O42" s="23">
        <v>0.10245052804265355</v>
      </c>
      <c r="P42">
        <v>5120</v>
      </c>
      <c r="Q42">
        <v>-124</v>
      </c>
      <c r="R42">
        <v>-2.4218750000000001E-2</v>
      </c>
    </row>
    <row r="43" spans="1:18" x14ac:dyDescent="0.25">
      <c r="A43" t="s">
        <v>48</v>
      </c>
      <c r="B43">
        <v>4996</v>
      </c>
      <c r="C43" s="23">
        <v>0.10245052804265355</v>
      </c>
      <c r="D43">
        <v>5120</v>
      </c>
      <c r="F43" t="s">
        <v>135</v>
      </c>
      <c r="G43">
        <v>4996</v>
      </c>
      <c r="H43" s="23">
        <v>0.10245052804265355</v>
      </c>
      <c r="I43">
        <v>5120</v>
      </c>
      <c r="J43">
        <f t="shared" si="0"/>
        <v>-124</v>
      </c>
      <c r="K43" s="20">
        <f t="shared" si="1"/>
        <v>-2.4218750000000001E-2</v>
      </c>
      <c r="M43" t="s">
        <v>49</v>
      </c>
      <c r="N43">
        <v>5188</v>
      </c>
      <c r="O43" s="23">
        <v>0.10638777811955295</v>
      </c>
      <c r="P43">
        <v>5337</v>
      </c>
      <c r="Q43">
        <v>-149</v>
      </c>
      <c r="R43">
        <v>-2.7918306164511898E-2</v>
      </c>
    </row>
    <row r="44" spans="1:18" x14ac:dyDescent="0.25">
      <c r="A44" t="s">
        <v>52</v>
      </c>
      <c r="B44">
        <v>1193</v>
      </c>
      <c r="C44" s="23">
        <v>2.4464267404901055E-2</v>
      </c>
      <c r="D44">
        <v>1230</v>
      </c>
      <c r="F44" t="s">
        <v>164</v>
      </c>
      <c r="G44">
        <v>5188</v>
      </c>
      <c r="H44" s="23">
        <v>0.10638777811955295</v>
      </c>
      <c r="I44">
        <v>5337</v>
      </c>
      <c r="J44">
        <f t="shared" si="0"/>
        <v>-149</v>
      </c>
      <c r="K44" s="20">
        <f t="shared" si="1"/>
        <v>-2.7918306164511898E-2</v>
      </c>
      <c r="M44" t="s">
        <v>45</v>
      </c>
      <c r="N44">
        <v>6928</v>
      </c>
      <c r="O44" s="23">
        <v>0.14206910694145392</v>
      </c>
      <c r="P44">
        <v>7138</v>
      </c>
      <c r="Q44">
        <v>-210</v>
      </c>
      <c r="R44">
        <v>-2.9420005603810591E-2</v>
      </c>
    </row>
    <row r="45" spans="1:18" x14ac:dyDescent="0.25">
      <c r="A45" t="s">
        <v>47</v>
      </c>
      <c r="B45">
        <v>3121</v>
      </c>
      <c r="C45" s="23">
        <v>6.4000820260432689E-2</v>
      </c>
      <c r="D45">
        <v>3215</v>
      </c>
      <c r="F45" t="s">
        <v>70</v>
      </c>
      <c r="G45">
        <v>6928</v>
      </c>
      <c r="H45" s="23">
        <v>0.14206910694145392</v>
      </c>
      <c r="I45">
        <v>7138</v>
      </c>
      <c r="J45">
        <f t="shared" si="0"/>
        <v>-210</v>
      </c>
      <c r="K45" s="20">
        <f t="shared" si="1"/>
        <v>-2.9420005603810591E-2</v>
      </c>
      <c r="M45" t="s">
        <v>132</v>
      </c>
      <c r="N45">
        <v>48765</v>
      </c>
      <c r="O45" s="23">
        <v>1</v>
      </c>
      <c r="P45">
        <v>50721</v>
      </c>
      <c r="Q45">
        <v>-1956</v>
      </c>
      <c r="R45">
        <v>-3.8563908440291006E-2</v>
      </c>
    </row>
    <row r="46" spans="1:18" x14ac:dyDescent="0.25">
      <c r="A46" t="s">
        <v>45</v>
      </c>
      <c r="B46">
        <v>6928</v>
      </c>
      <c r="C46" s="23">
        <v>0.14206910694145392</v>
      </c>
      <c r="D46">
        <v>7138</v>
      </c>
      <c r="F46" t="s">
        <v>132</v>
      </c>
      <c r="G46">
        <v>48765</v>
      </c>
      <c r="H46" s="23">
        <v>1</v>
      </c>
      <c r="I46">
        <v>50721</v>
      </c>
      <c r="J46">
        <f t="shared" si="0"/>
        <v>-1956</v>
      </c>
      <c r="K46" s="20">
        <f t="shared" si="1"/>
        <v>-3.8563908440291006E-2</v>
      </c>
    </row>
    <row r="47" spans="1:18" x14ac:dyDescent="0.25">
      <c r="A47" t="s">
        <v>49</v>
      </c>
      <c r="B47">
        <v>5188</v>
      </c>
      <c r="C47" s="23">
        <v>0.10638777811955295</v>
      </c>
      <c r="D47">
        <v>5337</v>
      </c>
      <c r="I47" s="23"/>
      <c r="M47" t="s">
        <v>132</v>
      </c>
      <c r="N47">
        <v>50866</v>
      </c>
      <c r="O47" s="23">
        <v>1</v>
      </c>
      <c r="P47">
        <v>50368</v>
      </c>
      <c r="Q47">
        <f t="shared" ref="Q47" si="2">P47-N47</f>
        <v>-498</v>
      </c>
      <c r="R47">
        <f t="shared" ref="R47" si="3">+Q47/P47</f>
        <v>-9.8872299872935204E-3</v>
      </c>
    </row>
    <row r="48" spans="1:18" x14ac:dyDescent="0.25">
      <c r="A48" t="s">
        <v>163</v>
      </c>
      <c r="B48">
        <v>0</v>
      </c>
      <c r="C48" s="23">
        <v>0</v>
      </c>
      <c r="D48">
        <v>5</v>
      </c>
      <c r="I48" s="23"/>
      <c r="O48" s="23"/>
    </row>
    <row r="49" spans="1:15" x14ac:dyDescent="0.25">
      <c r="A49" t="s">
        <v>109</v>
      </c>
      <c r="B49">
        <v>0</v>
      </c>
      <c r="C49" s="23">
        <v>0</v>
      </c>
      <c r="D49">
        <v>13</v>
      </c>
      <c r="I49" s="23"/>
      <c r="O49" s="23"/>
    </row>
    <row r="50" spans="1:15" x14ac:dyDescent="0.25">
      <c r="A50" t="s">
        <v>70</v>
      </c>
      <c r="B50">
        <v>158</v>
      </c>
      <c r="C50" s="23">
        <v>3.240028709115144E-3</v>
      </c>
      <c r="D50">
        <v>185</v>
      </c>
      <c r="I50" s="23"/>
      <c r="O50" s="23"/>
    </row>
    <row r="51" spans="1:15" x14ac:dyDescent="0.25">
      <c r="A51" t="s">
        <v>164</v>
      </c>
      <c r="B51">
        <v>207</v>
      </c>
      <c r="C51" s="23">
        <v>4.244847739157182E-3</v>
      </c>
      <c r="D51">
        <v>231</v>
      </c>
      <c r="I51" s="23"/>
      <c r="O51" s="23"/>
    </row>
    <row r="52" spans="1:15" x14ac:dyDescent="0.25">
      <c r="A52" t="s">
        <v>165</v>
      </c>
      <c r="B52">
        <v>68</v>
      </c>
      <c r="C52" s="23">
        <v>1.394442735568543E-3</v>
      </c>
      <c r="D52">
        <v>100</v>
      </c>
      <c r="I52" s="23"/>
      <c r="O52" s="23"/>
    </row>
    <row r="53" spans="1:15" x14ac:dyDescent="0.25">
      <c r="A53" t="s">
        <v>46</v>
      </c>
      <c r="B53">
        <v>4471</v>
      </c>
      <c r="C53" s="23">
        <v>9.1684609863631708E-2</v>
      </c>
      <c r="D53">
        <v>4488</v>
      </c>
      <c r="I53" s="23"/>
      <c r="O53" s="23"/>
    </row>
    <row r="54" spans="1:15" x14ac:dyDescent="0.25">
      <c r="A54" t="s">
        <v>166</v>
      </c>
      <c r="B54">
        <v>124</v>
      </c>
      <c r="C54" s="23">
        <v>2.5428073413308726E-3</v>
      </c>
      <c r="D54">
        <v>169</v>
      </c>
      <c r="I54" s="23"/>
      <c r="O54" s="23"/>
    </row>
    <row r="55" spans="1:15" x14ac:dyDescent="0.25">
      <c r="A55" t="s">
        <v>167</v>
      </c>
      <c r="B55">
        <v>172</v>
      </c>
      <c r="C55" s="23">
        <v>3.5271198605557265E-3</v>
      </c>
      <c r="D55">
        <v>200</v>
      </c>
      <c r="I55" s="23"/>
      <c r="O55" s="23"/>
    </row>
    <row r="56" spans="1:15" x14ac:dyDescent="0.25">
      <c r="A56" t="s">
        <v>168</v>
      </c>
      <c r="B56">
        <v>0</v>
      </c>
      <c r="C56" s="23">
        <v>0</v>
      </c>
      <c r="D56">
        <v>13</v>
      </c>
      <c r="I56" s="23"/>
      <c r="O56" s="23"/>
    </row>
    <row r="57" spans="1:15" x14ac:dyDescent="0.25">
      <c r="A57" t="s">
        <v>169</v>
      </c>
      <c r="B57">
        <v>61</v>
      </c>
      <c r="C57" s="23">
        <v>1.2508971598482518E-3</v>
      </c>
      <c r="D57">
        <v>91</v>
      </c>
      <c r="I57" s="23"/>
      <c r="O57" s="23"/>
    </row>
    <row r="58" spans="1:15" x14ac:dyDescent="0.25">
      <c r="A58" t="s">
        <v>67</v>
      </c>
      <c r="B58">
        <v>896</v>
      </c>
      <c r="C58" s="23">
        <v>1.8373833692197274E-2</v>
      </c>
      <c r="D58">
        <v>865</v>
      </c>
      <c r="I58" s="23"/>
      <c r="O58" s="23"/>
    </row>
    <row r="59" spans="1:15" x14ac:dyDescent="0.25">
      <c r="A59" t="s">
        <v>170</v>
      </c>
      <c r="B59">
        <v>145</v>
      </c>
      <c r="C59" s="23">
        <v>2.9734440684917461E-3</v>
      </c>
      <c r="D59">
        <v>174</v>
      </c>
      <c r="I59" s="23"/>
      <c r="O59" s="23"/>
    </row>
    <row r="60" spans="1:15" x14ac:dyDescent="0.25">
      <c r="A60" t="s">
        <v>115</v>
      </c>
      <c r="B60">
        <v>30</v>
      </c>
      <c r="C60" s="23">
        <v>6.1519532451553372E-4</v>
      </c>
      <c r="D60">
        <v>58</v>
      </c>
      <c r="I60" s="23"/>
      <c r="O60" s="23"/>
    </row>
    <row r="61" spans="1:15" x14ac:dyDescent="0.25">
      <c r="A61" t="s">
        <v>171</v>
      </c>
      <c r="B61">
        <v>19</v>
      </c>
      <c r="C61" s="23">
        <v>3.8962370552650464E-4</v>
      </c>
      <c r="D61">
        <v>56</v>
      </c>
      <c r="I61" s="23"/>
      <c r="O61" s="23"/>
    </row>
    <row r="62" spans="1:15" x14ac:dyDescent="0.25">
      <c r="A62" t="s">
        <v>172</v>
      </c>
      <c r="B62">
        <v>715</v>
      </c>
      <c r="C62" s="23">
        <v>1.4662155234286886E-2</v>
      </c>
      <c r="D62">
        <v>746</v>
      </c>
      <c r="I62" s="23"/>
      <c r="O62" s="23"/>
    </row>
    <row r="63" spans="1:15" x14ac:dyDescent="0.25">
      <c r="A63" t="s">
        <v>121</v>
      </c>
      <c r="B63">
        <v>846</v>
      </c>
      <c r="C63" s="23">
        <v>1.7348508151338048E-2</v>
      </c>
      <c r="D63">
        <v>845</v>
      </c>
      <c r="I63" s="23"/>
      <c r="O63" s="23"/>
    </row>
    <row r="64" spans="1:15" x14ac:dyDescent="0.25">
      <c r="A64" t="s">
        <v>120</v>
      </c>
      <c r="B64">
        <v>1098</v>
      </c>
      <c r="C64" s="23">
        <v>2.2516148877268532E-2</v>
      </c>
      <c r="D64">
        <v>1100</v>
      </c>
      <c r="I64" s="23"/>
      <c r="O64" s="23"/>
    </row>
    <row r="65" spans="1:15" x14ac:dyDescent="0.25">
      <c r="A65" t="s">
        <v>65</v>
      </c>
      <c r="B65">
        <v>412</v>
      </c>
      <c r="C65" s="23">
        <v>8.4486824566799967E-3</v>
      </c>
      <c r="D65">
        <v>435</v>
      </c>
      <c r="I65" s="23"/>
      <c r="O65" s="23"/>
    </row>
    <row r="66" spans="1:15" x14ac:dyDescent="0.25">
      <c r="A66" t="s">
        <v>126</v>
      </c>
      <c r="B66">
        <v>934</v>
      </c>
      <c r="C66" s="23">
        <v>1.9153081103250282E-2</v>
      </c>
      <c r="D66">
        <v>973</v>
      </c>
      <c r="I66" s="23"/>
      <c r="O66" s="23"/>
    </row>
    <row r="67" spans="1:15" x14ac:dyDescent="0.25">
      <c r="A67" t="s">
        <v>173</v>
      </c>
      <c r="B67">
        <v>211</v>
      </c>
      <c r="C67" s="23">
        <v>4.3268737824259202E-3</v>
      </c>
      <c r="D67">
        <v>207</v>
      </c>
      <c r="I67" s="23"/>
      <c r="O67" s="23"/>
    </row>
    <row r="68" spans="1:15" x14ac:dyDescent="0.25">
      <c r="A68" t="s">
        <v>66</v>
      </c>
      <c r="B68">
        <v>645</v>
      </c>
      <c r="C68" s="23">
        <v>1.3226699477083975E-2</v>
      </c>
      <c r="D68">
        <v>642</v>
      </c>
      <c r="I68" s="23"/>
      <c r="O68" s="23"/>
    </row>
    <row r="69" spans="1:15" x14ac:dyDescent="0.25">
      <c r="A69" t="s">
        <v>122</v>
      </c>
      <c r="B69">
        <v>1135</v>
      </c>
      <c r="C69" s="23">
        <v>2.3274889777504356E-2</v>
      </c>
      <c r="D69">
        <v>1109</v>
      </c>
      <c r="I69" s="23"/>
      <c r="O69" s="23"/>
    </row>
    <row r="70" spans="1:15" x14ac:dyDescent="0.25">
      <c r="A70" t="s">
        <v>174</v>
      </c>
      <c r="B70">
        <v>91</v>
      </c>
      <c r="C70" s="23">
        <v>1.8660924843637856E-3</v>
      </c>
      <c r="D70">
        <v>114</v>
      </c>
      <c r="I70" s="23"/>
      <c r="O70" s="23"/>
    </row>
    <row r="71" spans="1:15" x14ac:dyDescent="0.25">
      <c r="A71" t="s">
        <v>60</v>
      </c>
      <c r="B71">
        <v>279</v>
      </c>
      <c r="C71" s="23">
        <v>5.721316517994463E-3</v>
      </c>
      <c r="D71">
        <v>308</v>
      </c>
      <c r="I71" s="23"/>
      <c r="O71" s="23"/>
    </row>
    <row r="72" spans="1:15" x14ac:dyDescent="0.25">
      <c r="A72" t="s">
        <v>175</v>
      </c>
      <c r="B72">
        <v>19</v>
      </c>
      <c r="C72" s="23">
        <v>3.8962370552650464E-4</v>
      </c>
      <c r="D72">
        <v>45</v>
      </c>
      <c r="I72" s="23"/>
      <c r="O72" s="23"/>
    </row>
    <row r="73" spans="1:15" x14ac:dyDescent="0.25">
      <c r="A73" t="s">
        <v>61</v>
      </c>
      <c r="B73">
        <v>254</v>
      </c>
      <c r="C73" s="23">
        <v>5.2086537475648518E-3</v>
      </c>
      <c r="D73">
        <v>247</v>
      </c>
      <c r="I73" s="23"/>
      <c r="O73" s="23"/>
    </row>
    <row r="74" spans="1:15" x14ac:dyDescent="0.25">
      <c r="A74" t="s">
        <v>113</v>
      </c>
      <c r="B74">
        <v>11</v>
      </c>
      <c r="C74" s="23">
        <v>2.2557161898902902E-4</v>
      </c>
      <c r="D74">
        <v>41</v>
      </c>
      <c r="I74" s="23"/>
      <c r="O74" s="23"/>
    </row>
    <row r="75" spans="1:15" x14ac:dyDescent="0.25">
      <c r="A75" t="s">
        <v>114</v>
      </c>
      <c r="B75">
        <v>771</v>
      </c>
      <c r="C75" s="23">
        <v>1.5810519840049216E-2</v>
      </c>
      <c r="D75">
        <v>769</v>
      </c>
      <c r="I75" s="23"/>
      <c r="O75" s="23"/>
    </row>
    <row r="76" spans="1:15" x14ac:dyDescent="0.25">
      <c r="A76" t="s">
        <v>117</v>
      </c>
      <c r="B76">
        <v>744</v>
      </c>
      <c r="C76" s="23">
        <v>1.5256844047985236E-2</v>
      </c>
      <c r="D76">
        <v>746</v>
      </c>
      <c r="I76" s="23"/>
      <c r="O76" s="23"/>
    </row>
    <row r="77" spans="1:15" x14ac:dyDescent="0.25">
      <c r="A77" t="s">
        <v>116</v>
      </c>
      <c r="B77">
        <v>0</v>
      </c>
      <c r="C77" s="23">
        <v>0</v>
      </c>
      <c r="D77">
        <v>30</v>
      </c>
      <c r="I77" s="23"/>
      <c r="O77" s="23"/>
    </row>
    <row r="78" spans="1:15" x14ac:dyDescent="0.25">
      <c r="A78" t="s">
        <v>53</v>
      </c>
      <c r="B78">
        <v>1410</v>
      </c>
      <c r="C78" s="23">
        <v>2.8914180252230082E-2</v>
      </c>
      <c r="D78">
        <v>1354</v>
      </c>
      <c r="I78" s="23"/>
      <c r="O78" s="23"/>
    </row>
    <row r="79" spans="1:15" x14ac:dyDescent="0.25">
      <c r="A79" t="s">
        <v>68</v>
      </c>
      <c r="B79">
        <v>2022</v>
      </c>
      <c r="C79" s="23">
        <v>4.146416487234697E-2</v>
      </c>
      <c r="D79">
        <v>1916</v>
      </c>
      <c r="I79" s="23"/>
      <c r="O79" s="23"/>
    </row>
    <row r="80" spans="1:15" x14ac:dyDescent="0.25">
      <c r="A80" t="s">
        <v>111</v>
      </c>
      <c r="B80">
        <v>43</v>
      </c>
      <c r="C80" s="23">
        <v>8.8177996513893163E-4</v>
      </c>
      <c r="D80">
        <v>66</v>
      </c>
      <c r="I80" s="23"/>
      <c r="O80" s="23"/>
    </row>
    <row r="81" spans="1:15" x14ac:dyDescent="0.25">
      <c r="A81" t="s">
        <v>118</v>
      </c>
      <c r="B81">
        <v>42</v>
      </c>
      <c r="C81" s="23">
        <v>8.6127345432174718E-4</v>
      </c>
      <c r="D81">
        <v>62</v>
      </c>
      <c r="I81" s="23"/>
      <c r="O81" s="23"/>
    </row>
    <row r="82" spans="1:15" x14ac:dyDescent="0.25">
      <c r="A82" t="s">
        <v>69</v>
      </c>
      <c r="B82">
        <v>526</v>
      </c>
      <c r="C82" s="23">
        <v>1.0786424689839024E-2</v>
      </c>
      <c r="D82">
        <v>522</v>
      </c>
      <c r="I82" s="23"/>
      <c r="O82" s="23"/>
    </row>
    <row r="83" spans="1:15" x14ac:dyDescent="0.25">
      <c r="A83" t="s">
        <v>176</v>
      </c>
      <c r="B83">
        <v>0</v>
      </c>
      <c r="C83" s="23">
        <v>0</v>
      </c>
      <c r="D83">
        <v>25</v>
      </c>
      <c r="I83" s="23"/>
      <c r="O83" s="23"/>
    </row>
    <row r="84" spans="1:15" x14ac:dyDescent="0.25">
      <c r="A84" t="s">
        <v>177</v>
      </c>
      <c r="B84">
        <v>48</v>
      </c>
      <c r="C84" s="23">
        <v>9.8431251922485386E-4</v>
      </c>
      <c r="D84">
        <v>90</v>
      </c>
      <c r="I84" s="23"/>
      <c r="O84" s="23"/>
    </row>
    <row r="85" spans="1:15" x14ac:dyDescent="0.25">
      <c r="A85" t="s">
        <v>119</v>
      </c>
      <c r="B85">
        <v>463</v>
      </c>
      <c r="C85" s="23">
        <v>9.4945145083564029E-3</v>
      </c>
      <c r="D85">
        <v>450</v>
      </c>
      <c r="I85" s="23"/>
      <c r="O85" s="23"/>
    </row>
    <row r="86" spans="1:15" x14ac:dyDescent="0.25">
      <c r="A86" t="s">
        <v>178</v>
      </c>
      <c r="B86">
        <v>39</v>
      </c>
      <c r="C86" s="23">
        <v>7.9975392187019373E-4</v>
      </c>
      <c r="D86">
        <v>75</v>
      </c>
      <c r="I86" s="23"/>
      <c r="O86" s="23"/>
    </row>
    <row r="87" spans="1:15" x14ac:dyDescent="0.25">
      <c r="A87" t="s">
        <v>59</v>
      </c>
      <c r="B87">
        <v>634</v>
      </c>
      <c r="C87" s="23">
        <v>1.3001127858094945E-2</v>
      </c>
      <c r="D87">
        <v>690</v>
      </c>
      <c r="I87" s="23"/>
      <c r="O87" s="23"/>
    </row>
    <row r="88" spans="1:15" x14ac:dyDescent="0.25">
      <c r="A88" t="s">
        <v>51</v>
      </c>
      <c r="B88">
        <v>2901</v>
      </c>
      <c r="C88" s="23">
        <v>5.9489387880652105E-2</v>
      </c>
      <c r="D88">
        <v>2896</v>
      </c>
      <c r="I88" s="23"/>
      <c r="O88" s="23"/>
    </row>
    <row r="89" spans="1:15" x14ac:dyDescent="0.25">
      <c r="A89" t="s">
        <v>128</v>
      </c>
      <c r="B89">
        <v>0</v>
      </c>
      <c r="C89" s="23">
        <v>0</v>
      </c>
      <c r="D89" t="s">
        <v>203</v>
      </c>
      <c r="I89" s="23"/>
      <c r="O89" s="23"/>
    </row>
    <row r="90" spans="1:15" x14ac:dyDescent="0.25">
      <c r="A90" t="s">
        <v>179</v>
      </c>
      <c r="B90">
        <v>0</v>
      </c>
      <c r="C90" s="23">
        <v>0</v>
      </c>
      <c r="D90">
        <v>0</v>
      </c>
      <c r="I90" s="23"/>
      <c r="O90" s="23"/>
    </row>
    <row r="91" spans="1:15" x14ac:dyDescent="0.25">
      <c r="A91" t="s">
        <v>180</v>
      </c>
      <c r="B91">
        <v>0</v>
      </c>
      <c r="C91" s="23">
        <v>0</v>
      </c>
      <c r="D91" t="s">
        <v>203</v>
      </c>
      <c r="I91" s="23"/>
      <c r="O91" s="23"/>
    </row>
    <row r="92" spans="1:15" x14ac:dyDescent="0.25">
      <c r="A92" t="s">
        <v>132</v>
      </c>
      <c r="B92">
        <v>48765</v>
      </c>
      <c r="C92" s="23">
        <f>B92/$B$92</f>
        <v>1</v>
      </c>
      <c r="D92">
        <v>50721</v>
      </c>
      <c r="I92" s="23"/>
      <c r="O92" s="23"/>
    </row>
  </sheetData>
  <sortState xmlns:xlrd2="http://schemas.microsoft.com/office/spreadsheetml/2017/richdata2" ref="M4:R45">
    <sortCondition ref="Q4:Q45"/>
  </sortState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323A4-5CE1-415D-87CD-275213C95A54}">
  <dimension ref="A1:K49"/>
  <sheetViews>
    <sheetView workbookViewId="0"/>
  </sheetViews>
  <sheetFormatPr baseColWidth="10" defaultColWidth="11.42578125" defaultRowHeight="15" x14ac:dyDescent="0.25"/>
  <cols>
    <col min="1" max="1" width="22" style="1" customWidth="1"/>
    <col min="2" max="16384" width="11.42578125" style="1"/>
  </cols>
  <sheetData>
    <row r="1" spans="1:9" x14ac:dyDescent="0.25">
      <c r="A1" s="2" t="s">
        <v>28</v>
      </c>
      <c r="B1" s="218" t="s">
        <v>258</v>
      </c>
    </row>
    <row r="3" spans="1:9" ht="18.75" x14ac:dyDescent="0.3">
      <c r="A3" s="30" t="str">
        <f>GRETA1!A3</f>
        <v>LLOCS DE TREBALL. RÈGIM ESPECIAL TREBALLADORS AUTÒNOMS</v>
      </c>
    </row>
    <row r="5" spans="1:9" x14ac:dyDescent="0.25">
      <c r="A5" s="29" t="str">
        <f>Índex!A43</f>
        <v>TRETA3</v>
      </c>
      <c r="C5" s="29" t="str">
        <f>Índex!A7</f>
        <v>1r trimestre 2023</v>
      </c>
    </row>
    <row r="6" spans="1:9" ht="15.75" thickBot="1" x14ac:dyDescent="0.3">
      <c r="A6" s="31" t="str">
        <f>Índex!B21</f>
        <v>Dades municipals.</v>
      </c>
      <c r="B6" s="32"/>
      <c r="C6" s="32"/>
      <c r="D6" s="32"/>
      <c r="E6" s="32"/>
      <c r="F6" s="32"/>
      <c r="G6" s="32"/>
      <c r="H6" s="32"/>
      <c r="I6" s="32"/>
    </row>
    <row r="8" spans="1:9" ht="15" customHeight="1" x14ac:dyDescent="0.25">
      <c r="B8" s="286" t="s">
        <v>202</v>
      </c>
      <c r="C8" s="286" t="s">
        <v>75</v>
      </c>
      <c r="D8" s="289" t="s">
        <v>76</v>
      </c>
      <c r="E8" s="289"/>
      <c r="F8" s="289"/>
      <c r="G8" s="289"/>
      <c r="H8" s="289"/>
    </row>
    <row r="9" spans="1:9" ht="22.5" customHeight="1" x14ac:dyDescent="0.25">
      <c r="B9" s="286" t="s">
        <v>33</v>
      </c>
      <c r="C9" s="286"/>
      <c r="D9" s="55">
        <v>2022</v>
      </c>
      <c r="E9" s="55">
        <v>2021</v>
      </c>
      <c r="F9" s="55">
        <v>2020</v>
      </c>
      <c r="G9" s="55">
        <v>2019</v>
      </c>
      <c r="H9" s="55">
        <v>2008</v>
      </c>
    </row>
    <row r="10" spans="1:9" x14ac:dyDescent="0.25">
      <c r="A10" s="56" t="s">
        <v>77</v>
      </c>
      <c r="B10" s="57">
        <v>625</v>
      </c>
      <c r="C10" s="58">
        <v>1.2872000823808053E-2</v>
      </c>
      <c r="D10" s="59">
        <v>1.6260162601626018E-2</v>
      </c>
      <c r="E10" s="59">
        <v>2.4590163934426229E-2</v>
      </c>
      <c r="F10" s="59">
        <v>-1.1075949367088608E-2</v>
      </c>
      <c r="G10" s="59">
        <v>-2.7993779160186624E-2</v>
      </c>
      <c r="H10" s="59">
        <v>-0.19146183699870634</v>
      </c>
    </row>
    <row r="11" spans="1:9" x14ac:dyDescent="0.25">
      <c r="A11" s="56" t="s">
        <v>78</v>
      </c>
      <c r="B11" s="57">
        <v>535</v>
      </c>
      <c r="C11" s="58">
        <v>1.1018432705179692E-2</v>
      </c>
      <c r="D11" s="59">
        <v>3.8834951456310676E-2</v>
      </c>
      <c r="E11" s="59">
        <v>5.9405940594059403E-2</v>
      </c>
      <c r="F11" s="59">
        <v>-0.2454160789844852</v>
      </c>
      <c r="G11" s="59">
        <v>-0.24113475177304963</v>
      </c>
      <c r="H11" s="59">
        <v>-9.3220338983050849E-2</v>
      </c>
    </row>
    <row r="12" spans="1:9" x14ac:dyDescent="0.25">
      <c r="A12" s="56" t="s">
        <v>79</v>
      </c>
      <c r="B12" s="57">
        <v>4710</v>
      </c>
      <c r="C12" s="58">
        <v>9.7003398208217489E-2</v>
      </c>
      <c r="D12" s="59">
        <v>5.3361792956243331E-3</v>
      </c>
      <c r="E12" s="59">
        <v>2.7262813522355506E-2</v>
      </c>
      <c r="F12" s="59">
        <v>-0.11115304774485751</v>
      </c>
      <c r="G12" s="59">
        <v>-0.11115304774485751</v>
      </c>
      <c r="H12" s="59">
        <v>-9.8219414129810459E-2</v>
      </c>
    </row>
    <row r="13" spans="1:9" x14ac:dyDescent="0.25">
      <c r="A13" s="56" t="s">
        <v>80</v>
      </c>
      <c r="B13" s="57">
        <v>125</v>
      </c>
      <c r="C13" s="58">
        <v>2.5744001647616107E-3</v>
      </c>
      <c r="D13" s="59">
        <v>-7.407407407407407E-2</v>
      </c>
      <c r="E13" s="59">
        <v>-3.8461538461538464E-2</v>
      </c>
      <c r="F13" s="59">
        <v>-0.23312883435582821</v>
      </c>
      <c r="G13" s="59">
        <v>-0.23780487804878048</v>
      </c>
      <c r="H13" s="59">
        <v>-0.16666666666666666</v>
      </c>
    </row>
    <row r="14" spans="1:9" x14ac:dyDescent="0.25">
      <c r="A14" s="56" t="s">
        <v>81</v>
      </c>
      <c r="B14" s="57">
        <v>650</v>
      </c>
      <c r="C14" s="58">
        <v>1.3386880856760375E-2</v>
      </c>
      <c r="D14" s="59">
        <v>-2.2556390977443608E-2</v>
      </c>
      <c r="E14" s="59">
        <v>0</v>
      </c>
      <c r="F14" s="59">
        <v>-0.23529411764705882</v>
      </c>
      <c r="G14" s="59">
        <v>-0.23258559622195984</v>
      </c>
      <c r="H14" s="59">
        <v>-0.17721518987341772</v>
      </c>
    </row>
    <row r="15" spans="1:9" x14ac:dyDescent="0.25">
      <c r="A15" s="56" t="s">
        <v>82</v>
      </c>
      <c r="B15" s="57">
        <v>290</v>
      </c>
      <c r="C15" s="58">
        <v>5.9726083822469363E-3</v>
      </c>
      <c r="D15" s="59">
        <v>0</v>
      </c>
      <c r="E15" s="59">
        <v>3.5714285714285712E-2</v>
      </c>
      <c r="F15" s="59">
        <v>-0.29951690821256038</v>
      </c>
      <c r="G15" s="59">
        <v>-0.33940774487471526</v>
      </c>
      <c r="H15" s="59">
        <v>-0.16905444126074498</v>
      </c>
    </row>
    <row r="16" spans="1:9" x14ac:dyDescent="0.25">
      <c r="A16" s="56" t="s">
        <v>83</v>
      </c>
      <c r="B16" s="57">
        <v>985</v>
      </c>
      <c r="C16" s="58">
        <v>2.028627329832149E-2</v>
      </c>
      <c r="D16" s="59">
        <v>-1.4999999999999999E-2</v>
      </c>
      <c r="E16" s="59">
        <v>5.1020408163265302E-3</v>
      </c>
      <c r="F16" s="59">
        <v>-0.26820208023774145</v>
      </c>
      <c r="G16" s="59">
        <v>-0.27891654465592974</v>
      </c>
      <c r="H16" s="59">
        <v>-0.26161919040479759</v>
      </c>
    </row>
    <row r="17" spans="1:8" x14ac:dyDescent="0.25">
      <c r="A17" s="56" t="s">
        <v>84</v>
      </c>
      <c r="B17" s="57">
        <v>4790</v>
      </c>
      <c r="C17" s="58">
        <v>9.8651014313664923E-2</v>
      </c>
      <c r="D17" s="59">
        <v>-1.1351909184726523E-2</v>
      </c>
      <c r="E17" s="59">
        <v>-5.1921079958463139E-3</v>
      </c>
      <c r="F17" s="59">
        <v>0.15449505905037358</v>
      </c>
      <c r="G17" s="59">
        <v>0.14868105515587529</v>
      </c>
      <c r="H17" s="59">
        <v>1.2899133009092831E-2</v>
      </c>
    </row>
    <row r="18" spans="1:8" x14ac:dyDescent="0.25">
      <c r="A18" s="56" t="s">
        <v>85</v>
      </c>
      <c r="B18" s="57">
        <v>380</v>
      </c>
      <c r="C18" s="58">
        <v>7.8261765008752968E-3</v>
      </c>
      <c r="D18" s="59">
        <v>-1.2987012987012988E-2</v>
      </c>
      <c r="E18" s="59">
        <v>2.7027027027027029E-2</v>
      </c>
      <c r="F18" s="59">
        <v>6.1452513966480445E-2</v>
      </c>
      <c r="G18" s="59">
        <v>3.2608695652173912E-2</v>
      </c>
      <c r="H18" s="59">
        <v>2.4258760107816711E-2</v>
      </c>
    </row>
    <row r="19" spans="1:8" x14ac:dyDescent="0.25">
      <c r="A19" s="56" t="s">
        <v>86</v>
      </c>
      <c r="B19" s="57">
        <v>3015</v>
      </c>
      <c r="C19" s="58">
        <v>6.2094531974050043E-2</v>
      </c>
      <c r="D19" s="59">
        <v>-2.5848142164781908E-2</v>
      </c>
      <c r="E19" s="59">
        <v>-8.2236842105263153E-3</v>
      </c>
      <c r="F19" s="59">
        <v>6.4618644067796605E-2</v>
      </c>
      <c r="G19" s="59">
        <v>4.4336681676480777E-2</v>
      </c>
      <c r="H19" s="59">
        <v>-0.10666666666666667</v>
      </c>
    </row>
    <row r="20" spans="1:8" x14ac:dyDescent="0.25">
      <c r="A20" s="56" t="s">
        <v>87</v>
      </c>
      <c r="B20" s="57">
        <v>1335</v>
      </c>
      <c r="C20" s="58">
        <v>2.7494593759654001E-2</v>
      </c>
      <c r="D20" s="59">
        <v>-3.7313432835820895E-3</v>
      </c>
      <c r="E20" s="59">
        <v>-2.5547445255474453E-2</v>
      </c>
      <c r="F20" s="59">
        <v>5.7007125890736345E-2</v>
      </c>
      <c r="G20" s="59">
        <v>4.2154566744730677E-2</v>
      </c>
      <c r="H20" s="59">
        <v>-0.12344057780695995</v>
      </c>
    </row>
    <row r="21" spans="1:8" x14ac:dyDescent="0.25">
      <c r="A21" s="56" t="s">
        <v>88</v>
      </c>
      <c r="B21" s="57">
        <v>2935</v>
      </c>
      <c r="C21" s="58">
        <v>6.0446915868602617E-2</v>
      </c>
      <c r="D21" s="59">
        <v>-1.5100671140939598E-2</v>
      </c>
      <c r="E21" s="59">
        <v>3.4188034188034188E-3</v>
      </c>
      <c r="F21" s="59">
        <v>-3.4221783481408356E-2</v>
      </c>
      <c r="G21" s="59">
        <v>-5.5358867074348249E-2</v>
      </c>
      <c r="H21" s="59">
        <v>-0.21355841371918544</v>
      </c>
    </row>
    <row r="22" spans="1:8" x14ac:dyDescent="0.25">
      <c r="A22" s="56" t="s">
        <v>89</v>
      </c>
      <c r="B22" s="57">
        <v>2945</v>
      </c>
      <c r="C22" s="58">
        <v>6.0652867881783541E-2</v>
      </c>
      <c r="D22" s="59">
        <v>-3.3840947546531302E-3</v>
      </c>
      <c r="E22" s="59">
        <v>6.8376068376068376E-3</v>
      </c>
      <c r="F22" s="59">
        <v>-7.0802427511800405E-3</v>
      </c>
      <c r="G22" s="59">
        <v>-6.7453625632377737E-3</v>
      </c>
      <c r="H22" s="59">
        <v>-0.12403331350386675</v>
      </c>
    </row>
    <row r="23" spans="1:8" x14ac:dyDescent="0.25">
      <c r="A23" s="56" t="s">
        <v>90</v>
      </c>
      <c r="B23" s="57">
        <v>245</v>
      </c>
      <c r="C23" s="58">
        <v>5.0458243229327569E-3</v>
      </c>
      <c r="D23" s="59">
        <v>-5.7692307692307696E-2</v>
      </c>
      <c r="E23" s="59">
        <v>-9.2592592592592587E-2</v>
      </c>
      <c r="F23" s="59">
        <v>-0.14634146341463414</v>
      </c>
      <c r="G23" s="59">
        <v>-0.18333333333333332</v>
      </c>
      <c r="H23" s="59">
        <v>-0.19141914191419143</v>
      </c>
    </row>
    <row r="24" spans="1:8" x14ac:dyDescent="0.25">
      <c r="A24" s="56" t="s">
        <v>91</v>
      </c>
      <c r="B24" s="57">
        <v>1440</v>
      </c>
      <c r="C24" s="58">
        <v>2.9657089898053754E-2</v>
      </c>
      <c r="D24" s="59">
        <v>3.4843205574912892E-3</v>
      </c>
      <c r="E24" s="59">
        <v>1.4084507042253521E-2</v>
      </c>
      <c r="F24" s="59">
        <v>0.27659574468085107</v>
      </c>
      <c r="G24" s="59">
        <v>0.26984126984126983</v>
      </c>
      <c r="H24" s="59">
        <v>-3.8076152304609222E-2</v>
      </c>
    </row>
    <row r="25" spans="1:8" x14ac:dyDescent="0.25">
      <c r="A25" s="56" t="s">
        <v>92</v>
      </c>
      <c r="B25" s="57">
        <v>1820</v>
      </c>
      <c r="C25" s="58">
        <v>3.7483266398929051E-2</v>
      </c>
      <c r="D25" s="59">
        <v>-2.1505376344086023E-2</v>
      </c>
      <c r="E25" s="59">
        <v>-2.1505376344086023E-2</v>
      </c>
      <c r="F25" s="59">
        <v>5.9988351776354108E-2</v>
      </c>
      <c r="G25" s="59">
        <v>2.9994340690435765E-2</v>
      </c>
      <c r="H25" s="59">
        <v>-5.4914881933003845E-4</v>
      </c>
    </row>
    <row r="26" spans="1:8" x14ac:dyDescent="0.25">
      <c r="A26" s="56" t="s">
        <v>93</v>
      </c>
      <c r="B26" s="57">
        <v>1310</v>
      </c>
      <c r="C26" s="58">
        <v>2.6979713726701677E-2</v>
      </c>
      <c r="D26" s="59">
        <v>-3.8022813688212928E-3</v>
      </c>
      <c r="E26" s="59">
        <v>-7.575757575757576E-3</v>
      </c>
      <c r="F26" s="59">
        <v>-1.281085154483798E-2</v>
      </c>
      <c r="G26" s="59">
        <v>-2.8910303928836176E-2</v>
      </c>
      <c r="H26" s="59">
        <v>-0.15319974143503556</v>
      </c>
    </row>
    <row r="27" spans="1:8" x14ac:dyDescent="0.25">
      <c r="A27" s="56" t="s">
        <v>94</v>
      </c>
      <c r="B27" s="57">
        <v>710</v>
      </c>
      <c r="C27" s="58">
        <v>1.4622592935845948E-2</v>
      </c>
      <c r="D27" s="59">
        <v>-2.7397260273972601E-2</v>
      </c>
      <c r="E27" s="59">
        <v>-4.0540540540540543E-2</v>
      </c>
      <c r="F27" s="59">
        <v>-0.15071770334928231</v>
      </c>
      <c r="G27" s="59">
        <v>-0.16666666666666666</v>
      </c>
      <c r="H27" s="59">
        <v>-0.16372202591283863</v>
      </c>
    </row>
    <row r="28" spans="1:8" x14ac:dyDescent="0.25">
      <c r="A28" s="56" t="s">
        <v>95</v>
      </c>
      <c r="B28" s="57">
        <v>1500</v>
      </c>
      <c r="C28" s="58">
        <v>3.0892801977139325E-2</v>
      </c>
      <c r="D28" s="59">
        <v>-1.6393442622950821E-2</v>
      </c>
      <c r="E28" s="59">
        <v>-3.3222591362126247E-3</v>
      </c>
      <c r="F28" s="59">
        <v>0.16189000774593337</v>
      </c>
      <c r="G28" s="59">
        <v>0.1655011655011655</v>
      </c>
      <c r="H28" s="59">
        <v>1.4198782961460446E-2</v>
      </c>
    </row>
    <row r="29" spans="1:8" x14ac:dyDescent="0.25">
      <c r="A29" s="56" t="s">
        <v>96</v>
      </c>
      <c r="B29" s="57">
        <v>4330</v>
      </c>
      <c r="C29" s="58">
        <v>8.9177221707342186E-2</v>
      </c>
      <c r="D29" s="59">
        <v>-6.8807339449541288E-3</v>
      </c>
      <c r="E29" s="59">
        <v>-1.2542759407069556E-2</v>
      </c>
      <c r="F29" s="59">
        <v>3.9865513928914506E-2</v>
      </c>
      <c r="G29" s="59">
        <v>1.5240328253223915E-2</v>
      </c>
      <c r="H29" s="59">
        <v>-0.17555217060167555</v>
      </c>
    </row>
    <row r="30" spans="1:8" x14ac:dyDescent="0.25">
      <c r="A30" s="56" t="s">
        <v>97</v>
      </c>
      <c r="B30" s="57">
        <v>265</v>
      </c>
      <c r="C30" s="58">
        <v>5.4577283492946143E-3</v>
      </c>
      <c r="D30" s="59">
        <v>-1.8518518518518517E-2</v>
      </c>
      <c r="E30" s="59">
        <v>-3.6363636363636362E-2</v>
      </c>
      <c r="F30" s="59">
        <v>-0.24068767908309455</v>
      </c>
      <c r="G30" s="59">
        <v>-0.25141242937853109</v>
      </c>
      <c r="H30" s="59">
        <v>-0.27197802197802196</v>
      </c>
    </row>
    <row r="31" spans="1:8" x14ac:dyDescent="0.25">
      <c r="A31" s="56" t="s">
        <v>98</v>
      </c>
      <c r="B31" s="57">
        <v>490</v>
      </c>
      <c r="C31" s="58">
        <v>1.0091648645865514E-2</v>
      </c>
      <c r="D31" s="59">
        <v>-0.02</v>
      </c>
      <c r="E31" s="59">
        <v>1.0309278350515464E-2</v>
      </c>
      <c r="F31" s="59">
        <v>-0.13120567375886524</v>
      </c>
      <c r="G31" s="59">
        <v>-0.12343470483005367</v>
      </c>
      <c r="H31" s="59">
        <v>-4.6692607003891051E-2</v>
      </c>
    </row>
    <row r="32" spans="1:8" x14ac:dyDescent="0.25">
      <c r="A32" s="56" t="s">
        <v>99</v>
      </c>
      <c r="B32" s="57">
        <v>2545</v>
      </c>
      <c r="C32" s="58">
        <v>5.241478735454639E-2</v>
      </c>
      <c r="D32" s="59">
        <v>-7.7972709551656916E-3</v>
      </c>
      <c r="E32" s="59">
        <v>-1.3565891472868217E-2</v>
      </c>
      <c r="F32" s="59">
        <v>-7.3871906841339152E-2</v>
      </c>
      <c r="G32" s="59">
        <v>-8.4532374100719426E-2</v>
      </c>
      <c r="H32" s="59">
        <v>-0.14280902660828562</v>
      </c>
    </row>
    <row r="33" spans="1:11" x14ac:dyDescent="0.25">
      <c r="A33" s="56" t="s">
        <v>100</v>
      </c>
      <c r="B33" s="57">
        <v>1940</v>
      </c>
      <c r="C33" s="58">
        <v>3.9954690557100193E-2</v>
      </c>
      <c r="D33" s="59">
        <v>1.0416666666666666E-2</v>
      </c>
      <c r="E33" s="59">
        <v>1.5706806282722512E-2</v>
      </c>
      <c r="F33" s="59">
        <v>-9.1334894613583142E-2</v>
      </c>
      <c r="G33" s="59">
        <v>-9.683426443202979E-2</v>
      </c>
      <c r="H33" s="59">
        <v>-0.13121361397223466</v>
      </c>
    </row>
    <row r="34" spans="1:11" x14ac:dyDescent="0.25">
      <c r="A34" s="56" t="s">
        <v>101</v>
      </c>
      <c r="B34" s="57">
        <v>1635</v>
      </c>
      <c r="C34" s="58">
        <v>3.3673154155081868E-2</v>
      </c>
      <c r="D34" s="59">
        <v>-6.0790273556231003E-3</v>
      </c>
      <c r="E34" s="59">
        <v>1.5527950310559006E-2</v>
      </c>
      <c r="F34" s="59">
        <v>-5.9804485336400232E-2</v>
      </c>
      <c r="G34" s="59">
        <v>-4.21792618629174E-2</v>
      </c>
      <c r="H34" s="59">
        <v>-6.4109902690326279E-2</v>
      </c>
    </row>
    <row r="35" spans="1:11" x14ac:dyDescent="0.25">
      <c r="A35" s="56" t="s">
        <v>102</v>
      </c>
      <c r="B35" s="57">
        <v>1525</v>
      </c>
      <c r="C35" s="58">
        <v>3.1407682010091649E-2</v>
      </c>
      <c r="D35" s="59">
        <v>-1.9292604501607719E-2</v>
      </c>
      <c r="E35" s="59">
        <v>-9.74025974025974E-3</v>
      </c>
      <c r="F35" s="59">
        <v>-5.5142503097893432E-2</v>
      </c>
      <c r="G35" s="59">
        <v>-7.966203983101991E-2</v>
      </c>
      <c r="H35" s="59">
        <v>-0.2235234215885947</v>
      </c>
    </row>
    <row r="36" spans="1:11" x14ac:dyDescent="0.25">
      <c r="A36" s="56" t="s">
        <v>103</v>
      </c>
      <c r="B36" s="57">
        <v>485</v>
      </c>
      <c r="C36" s="58">
        <v>9.9886726392750484E-3</v>
      </c>
      <c r="D36" s="59">
        <v>-2.0202020202020204E-2</v>
      </c>
      <c r="E36" s="59">
        <v>1.0416666666666666E-2</v>
      </c>
      <c r="F36" s="59">
        <v>-0.18487394957983194</v>
      </c>
      <c r="G36" s="59">
        <v>-0.22025723472668809</v>
      </c>
      <c r="H36" s="59">
        <v>-0.16952054794520549</v>
      </c>
    </row>
    <row r="37" spans="1:11" x14ac:dyDescent="0.25">
      <c r="A37" s="56" t="s">
        <v>104</v>
      </c>
      <c r="B37" s="57">
        <v>375</v>
      </c>
      <c r="C37" s="58">
        <v>7.7232004942848313E-3</v>
      </c>
      <c r="D37" s="59">
        <v>-7.407407407407407E-2</v>
      </c>
      <c r="E37" s="59">
        <v>-6.25E-2</v>
      </c>
      <c r="F37" s="59">
        <v>-0.2884250474383302</v>
      </c>
      <c r="G37" s="59">
        <v>-0.29906542056074764</v>
      </c>
      <c r="H37" s="59">
        <v>-0.24547283702213279</v>
      </c>
    </row>
    <row r="38" spans="1:11" x14ac:dyDescent="0.25">
      <c r="A38" s="56" t="s">
        <v>105</v>
      </c>
      <c r="B38" s="57">
        <v>965</v>
      </c>
      <c r="C38" s="58">
        <v>1.9874369271959635E-2</v>
      </c>
      <c r="D38" s="59">
        <v>-1.0256410256410256E-2</v>
      </c>
      <c r="E38" s="59">
        <v>0</v>
      </c>
      <c r="F38" s="59">
        <v>-0.15720524017467249</v>
      </c>
      <c r="G38" s="59">
        <v>-0.15350877192982457</v>
      </c>
      <c r="H38" s="59">
        <v>-0.21544715447154472</v>
      </c>
    </row>
    <row r="39" spans="1:11" x14ac:dyDescent="0.25">
      <c r="A39" s="56" t="s">
        <v>106</v>
      </c>
      <c r="B39" s="57">
        <v>3665</v>
      </c>
      <c r="C39" s="58">
        <v>7.5481412830810418E-2</v>
      </c>
      <c r="D39" s="59">
        <v>-5.4274084124830389E-3</v>
      </c>
      <c r="E39" s="59">
        <v>0</v>
      </c>
      <c r="F39" s="59">
        <v>-6.7750677506775072E-3</v>
      </c>
      <c r="G39" s="59">
        <v>-3.1448202959830869E-2</v>
      </c>
      <c r="H39" s="59">
        <v>-0.17529252925292529</v>
      </c>
    </row>
    <row r="40" spans="1:11" x14ac:dyDescent="0.25">
      <c r="A40" s="60" t="s">
        <v>107</v>
      </c>
      <c r="B40" s="61">
        <v>48555</v>
      </c>
      <c r="C40" s="62">
        <v>1</v>
      </c>
      <c r="D40" s="59">
        <v>-9.0816326530612241E-3</v>
      </c>
      <c r="E40" s="59">
        <v>-8.2312995164111533E-4</v>
      </c>
      <c r="F40" s="59">
        <v>-2.6485684497553934E-2</v>
      </c>
      <c r="G40" s="59">
        <v>-3.8152968443572827E-2</v>
      </c>
      <c r="H40" s="59">
        <v>-0.1266300926342297</v>
      </c>
    </row>
    <row r="41" spans="1:11" ht="22.5" customHeight="1" x14ac:dyDescent="0.25"/>
    <row r="42" spans="1:11" x14ac:dyDescent="0.25">
      <c r="A42" s="44" t="s">
        <v>208</v>
      </c>
    </row>
    <row r="44" spans="1:11" ht="14.25" customHeight="1" x14ac:dyDescent="0.25">
      <c r="A44" s="64" t="s">
        <v>211</v>
      </c>
      <c r="B44" s="65" t="s">
        <v>260</v>
      </c>
      <c r="C44" s="65" t="s">
        <v>261</v>
      </c>
      <c r="D44" s="65" t="s">
        <v>262</v>
      </c>
      <c r="E44" s="65" t="s">
        <v>263</v>
      </c>
      <c r="F44" s="65" t="s">
        <v>264</v>
      </c>
      <c r="G44" s="66" t="s">
        <v>207</v>
      </c>
      <c r="H44" s="67" t="s">
        <v>206</v>
      </c>
      <c r="I44" s="68" t="s">
        <v>205</v>
      </c>
      <c r="J44" s="68" t="s">
        <v>204</v>
      </c>
      <c r="K44" s="1" t="s">
        <v>216</v>
      </c>
    </row>
    <row r="45" spans="1:11" x14ac:dyDescent="0.25">
      <c r="A45" t="s">
        <v>212</v>
      </c>
      <c r="B45" s="21">
        <v>13910</v>
      </c>
      <c r="C45" s="21">
        <v>13930</v>
      </c>
      <c r="D45" s="21">
        <v>13815</v>
      </c>
      <c r="E45" s="21">
        <v>13952</v>
      </c>
      <c r="F45" s="21">
        <v>15314</v>
      </c>
      <c r="G45" s="28">
        <v>-9.1680814940577254E-2</v>
      </c>
      <c r="H45" s="28">
        <v>-3.0103211009174314E-3</v>
      </c>
      <c r="I45" s="28">
        <v>6.8765834238146938E-3</v>
      </c>
      <c r="J45" s="28">
        <v>-1.4357501794687725E-3</v>
      </c>
      <c r="K45" s="1" t="s">
        <v>209</v>
      </c>
    </row>
    <row r="46" spans="1:11" x14ac:dyDescent="0.25">
      <c r="A46" t="s">
        <v>213</v>
      </c>
      <c r="B46" s="21">
        <v>19590</v>
      </c>
      <c r="C46" s="21">
        <v>19515</v>
      </c>
      <c r="D46" s="21">
        <v>20004</v>
      </c>
      <c r="E46" s="21">
        <v>20255</v>
      </c>
      <c r="F46" s="21">
        <v>22478</v>
      </c>
      <c r="G46" s="28">
        <v>-0.12848118159978647</v>
      </c>
      <c r="H46" s="28">
        <v>-3.2831399654406318E-2</v>
      </c>
      <c r="I46" s="28">
        <v>-2.0695860827834433E-2</v>
      </c>
      <c r="J46" s="28">
        <v>3.843197540353574E-3</v>
      </c>
      <c r="K46" s="1" t="s">
        <v>210</v>
      </c>
    </row>
    <row r="47" spans="1:11" x14ac:dyDescent="0.25">
      <c r="A47" t="s">
        <v>214</v>
      </c>
      <c r="B47" s="21">
        <v>7180</v>
      </c>
      <c r="C47" s="21">
        <v>7190</v>
      </c>
      <c r="D47" s="21">
        <v>6766</v>
      </c>
      <c r="E47" s="21">
        <v>6867</v>
      </c>
      <c r="F47" s="21">
        <v>7817</v>
      </c>
      <c r="G47" s="28">
        <v>-8.1489062300115128E-2</v>
      </c>
      <c r="H47" s="28">
        <v>4.5580311635357508E-2</v>
      </c>
      <c r="I47" s="28">
        <v>6.1188294413242687E-2</v>
      </c>
      <c r="J47" s="28">
        <v>-1.3908205841446453E-3</v>
      </c>
      <c r="K47" s="1" t="s">
        <v>217</v>
      </c>
    </row>
    <row r="48" spans="1:11" ht="15.75" thickBot="1" x14ac:dyDescent="0.3">
      <c r="A48" s="69" t="s">
        <v>215</v>
      </c>
      <c r="B48" s="70">
        <v>8285</v>
      </c>
      <c r="C48" s="70">
        <v>8315</v>
      </c>
      <c r="D48" s="70">
        <v>9290</v>
      </c>
      <c r="E48" s="70">
        <v>9438</v>
      </c>
      <c r="F48" s="70">
        <v>9739</v>
      </c>
      <c r="G48" s="28">
        <v>-0.14929664236574597</v>
      </c>
      <c r="H48" s="28">
        <v>-0.12216571307480398</v>
      </c>
      <c r="I48" s="28">
        <v>-0.10818083961248655</v>
      </c>
      <c r="J48" s="28">
        <v>-3.6079374624173183E-3</v>
      </c>
    </row>
    <row r="49" spans="1:10" x14ac:dyDescent="0.25">
      <c r="A49" s="71" t="s">
        <v>132</v>
      </c>
      <c r="B49" s="72">
        <v>48965</v>
      </c>
      <c r="C49" s="72">
        <v>48950</v>
      </c>
      <c r="D49" s="72">
        <v>49875</v>
      </c>
      <c r="E49" s="72">
        <v>50512</v>
      </c>
      <c r="F49" s="72">
        <v>55348</v>
      </c>
      <c r="G49" s="28">
        <v>-0.11532485365324853</v>
      </c>
      <c r="H49" s="28">
        <v>-3.062638580931264E-2</v>
      </c>
      <c r="I49" s="28">
        <v>-1.8245614035087718E-2</v>
      </c>
      <c r="J49" s="28">
        <v>3.0643513789581204E-4</v>
      </c>
    </row>
  </sheetData>
  <sortState xmlns:xlrd2="http://schemas.microsoft.com/office/spreadsheetml/2017/richdata2" ref="A10:H39">
    <sortCondition ref="A10:A39"/>
  </sortState>
  <mergeCells count="3">
    <mergeCell ref="B8:B9"/>
    <mergeCell ref="C8:C9"/>
    <mergeCell ref="D8:H8"/>
  </mergeCells>
  <conditionalFormatting sqref="C10:C39">
    <cfRule type="colorScale" priority="2">
      <colorScale>
        <cfvo type="min"/>
        <cfvo type="max"/>
        <color rgb="FFFFEF9C"/>
        <color rgb="FF63BE7B"/>
      </colorScale>
    </cfRule>
  </conditionalFormatting>
  <conditionalFormatting sqref="D10:H40">
    <cfRule type="dataBar" priority="3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{C82B19C7-DAD6-42D9-A94E-3A82D97F897A}</x14:id>
        </ext>
      </extLst>
    </cfRule>
  </conditionalFormatting>
  <conditionalFormatting sqref="J45:J49">
    <cfRule type="colorScale" priority="1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18903ECD-15CB-468F-987B-C5ACD16CFC9F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82B19C7-DAD6-42D9-A94E-3A82D97F897A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D10:H40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7C37C-915B-4ED4-A4EA-6D2158061AEC}">
  <dimension ref="A1:L26"/>
  <sheetViews>
    <sheetView workbookViewId="0">
      <selection activeCell="A5" sqref="A5"/>
    </sheetView>
  </sheetViews>
  <sheetFormatPr baseColWidth="10" defaultRowHeight="15" x14ac:dyDescent="0.25"/>
  <cols>
    <col min="1" max="1" width="31.28515625" style="1" customWidth="1"/>
    <col min="2" max="3" width="11.42578125" style="1"/>
    <col min="4" max="5" width="13.140625" style="1" customWidth="1"/>
    <col min="6" max="16384" width="11.42578125" style="1"/>
  </cols>
  <sheetData>
    <row r="1" spans="1:12" x14ac:dyDescent="0.25">
      <c r="A1" s="2" t="s">
        <v>28</v>
      </c>
      <c r="B1" s="218" t="s">
        <v>258</v>
      </c>
    </row>
    <row r="3" spans="1:12" ht="18.75" x14ac:dyDescent="0.3">
      <c r="A3" s="30" t="str">
        <f>Índex!A45</f>
        <v>ANÀLISI SEGONS 7 SECTORS PRODUCTIUS</v>
      </c>
    </row>
    <row r="5" spans="1:12" s="29" customFormat="1" x14ac:dyDescent="0.25">
      <c r="A5" s="29" t="str">
        <f>Índex!A47</f>
        <v>T7S1</v>
      </c>
      <c r="B5" s="29" t="str">
        <f>Índex!A7</f>
        <v>1r trimestre 2023</v>
      </c>
    </row>
    <row r="6" spans="1:12" s="29" customFormat="1" ht="15.75" thickBot="1" x14ac:dyDescent="0.3">
      <c r="A6" s="31" t="str">
        <f>Índex!B47</f>
        <v>Llocs de treball segons àmbit territorial</v>
      </c>
      <c r="B6" s="32"/>
      <c r="C6" s="32"/>
      <c r="D6" s="32"/>
      <c r="E6" s="32"/>
      <c r="F6" s="32"/>
      <c r="G6" s="32"/>
      <c r="H6" s="32"/>
      <c r="I6" s="32"/>
      <c r="L6" s="152"/>
    </row>
    <row r="7" spans="1:12" x14ac:dyDescent="0.25">
      <c r="A7" s="153" t="s">
        <v>228</v>
      </c>
      <c r="B7" s="92"/>
      <c r="C7" s="92"/>
      <c r="D7" s="92"/>
      <c r="E7" s="92"/>
      <c r="F7" s="92"/>
      <c r="G7" s="92"/>
      <c r="L7" s="2"/>
    </row>
    <row r="8" spans="1:12" x14ac:dyDescent="0.25">
      <c r="A8" s="92"/>
      <c r="B8" s="298" t="s">
        <v>29</v>
      </c>
      <c r="C8" s="299"/>
      <c r="D8" s="300" t="s">
        <v>283</v>
      </c>
      <c r="E8" s="301"/>
      <c r="F8" s="300" t="s">
        <v>32</v>
      </c>
      <c r="G8" s="284"/>
    </row>
    <row r="9" spans="1:12" x14ac:dyDescent="0.25">
      <c r="A9" s="91"/>
      <c r="B9" s="89" t="s">
        <v>55</v>
      </c>
      <c r="C9" s="90" t="s">
        <v>56</v>
      </c>
      <c r="D9" s="89" t="s">
        <v>55</v>
      </c>
      <c r="E9" s="90" t="s">
        <v>56</v>
      </c>
      <c r="F9" s="89" t="s">
        <v>55</v>
      </c>
      <c r="G9" s="89" t="s">
        <v>56</v>
      </c>
    </row>
    <row r="10" spans="1:12" x14ac:dyDescent="0.25">
      <c r="A10" s="88" t="s">
        <v>226</v>
      </c>
      <c r="B10" s="87">
        <v>485</v>
      </c>
      <c r="C10" s="244">
        <f>B10/$B$17</f>
        <v>1.3983191339070767E-3</v>
      </c>
      <c r="D10" s="243">
        <v>2965</v>
      </c>
      <c r="E10" s="244">
        <f>D10/$D$17</f>
        <v>1.2228922122594428E-3</v>
      </c>
      <c r="F10" s="243">
        <v>31260</v>
      </c>
      <c r="G10" s="244">
        <f>F10/$F$17</f>
        <v>8.8270051010827626E-3</v>
      </c>
      <c r="H10" s="190"/>
      <c r="I10" s="190"/>
    </row>
    <row r="11" spans="1:12" x14ac:dyDescent="0.25">
      <c r="A11" s="86" t="s">
        <v>225</v>
      </c>
      <c r="B11" s="85">
        <v>26035</v>
      </c>
      <c r="C11" s="246">
        <f t="shared" ref="C11:C16" si="0">B11/$B$17</f>
        <v>7.5062347734578844E-2</v>
      </c>
      <c r="D11" s="245">
        <v>133460</v>
      </c>
      <c r="E11" s="246">
        <f t="shared" ref="E11:E16" si="1">D11/$D$17</f>
        <v>5.5044585041532965E-2</v>
      </c>
      <c r="F11" s="245">
        <v>225625</v>
      </c>
      <c r="G11" s="246">
        <f t="shared" ref="G11:G16" si="2">F11/$F$17</f>
        <v>6.3710589441196355E-2</v>
      </c>
      <c r="H11" s="190"/>
      <c r="I11" s="190"/>
    </row>
    <row r="12" spans="1:12" x14ac:dyDescent="0.25">
      <c r="A12" s="86" t="s">
        <v>224</v>
      </c>
      <c r="B12" s="85">
        <v>69550</v>
      </c>
      <c r="C12" s="246">
        <f t="shared" si="0"/>
        <v>0.20052184693450964</v>
      </c>
      <c r="D12" s="245">
        <v>409685</v>
      </c>
      <c r="E12" s="246">
        <f t="shared" si="1"/>
        <v>0.16897153321399996</v>
      </c>
      <c r="F12" s="245">
        <v>602490</v>
      </c>
      <c r="G12" s="246">
        <f t="shared" si="2"/>
        <v>0.17012739294150203</v>
      </c>
      <c r="H12" s="190"/>
      <c r="I12" s="190"/>
    </row>
    <row r="13" spans="1:12" x14ac:dyDescent="0.25">
      <c r="A13" s="86" t="s">
        <v>223</v>
      </c>
      <c r="B13" s="85">
        <v>52380</v>
      </c>
      <c r="C13" s="246">
        <f t="shared" si="0"/>
        <v>0.15101846646196429</v>
      </c>
      <c r="D13" s="245">
        <v>264080</v>
      </c>
      <c r="E13" s="246">
        <f t="shared" si="1"/>
        <v>0.10891783319172806</v>
      </c>
      <c r="F13" s="245">
        <v>459100</v>
      </c>
      <c r="G13" s="246">
        <f t="shared" si="2"/>
        <v>0.12963781324079002</v>
      </c>
      <c r="H13" s="190"/>
      <c r="I13" s="190"/>
    </row>
    <row r="14" spans="1:12" x14ac:dyDescent="0.25">
      <c r="A14" s="86" t="s">
        <v>222</v>
      </c>
      <c r="B14" s="85">
        <v>55280</v>
      </c>
      <c r="C14" s="246">
        <f t="shared" si="0"/>
        <v>0.15937954994305814</v>
      </c>
      <c r="D14" s="245">
        <v>520215</v>
      </c>
      <c r="E14" s="246">
        <f t="shared" si="1"/>
        <v>0.21455881018568165</v>
      </c>
      <c r="F14" s="245">
        <v>756355</v>
      </c>
      <c r="G14" s="246">
        <f t="shared" si="2"/>
        <v>0.21357483823510726</v>
      </c>
      <c r="H14" s="190"/>
      <c r="I14" s="190"/>
    </row>
    <row r="15" spans="1:12" x14ac:dyDescent="0.25">
      <c r="A15" s="86" t="s">
        <v>221</v>
      </c>
      <c r="B15" s="85">
        <v>43015</v>
      </c>
      <c r="C15" s="246">
        <f t="shared" si="0"/>
        <v>0.12401793308250082</v>
      </c>
      <c r="D15" s="245">
        <v>320775</v>
      </c>
      <c r="E15" s="246">
        <f t="shared" si="1"/>
        <v>0.13230126454891156</v>
      </c>
      <c r="F15" s="245">
        <v>480935</v>
      </c>
      <c r="G15" s="246">
        <f t="shared" si="2"/>
        <v>0.13580344524277793</v>
      </c>
      <c r="H15" s="190"/>
      <c r="I15" s="190"/>
    </row>
    <row r="16" spans="1:12" ht="15.75" thickBot="1" x14ac:dyDescent="0.3">
      <c r="A16" s="84" t="s">
        <v>220</v>
      </c>
      <c r="B16" s="83">
        <v>100100</v>
      </c>
      <c r="C16" s="248">
        <f t="shared" si="0"/>
        <v>0.28860153670948119</v>
      </c>
      <c r="D16" s="247">
        <v>773400</v>
      </c>
      <c r="E16" s="248">
        <f t="shared" si="1"/>
        <v>0.3189830816058864</v>
      </c>
      <c r="F16" s="247">
        <v>985640</v>
      </c>
      <c r="G16" s="248">
        <f t="shared" si="2"/>
        <v>0.27831891579754364</v>
      </c>
      <c r="H16" s="190"/>
      <c r="I16" s="190"/>
    </row>
    <row r="17" spans="1:7" ht="15.75" thickBot="1" x14ac:dyDescent="0.3">
      <c r="A17" s="82" t="s">
        <v>132</v>
      </c>
      <c r="B17" s="80">
        <v>346845</v>
      </c>
      <c r="C17" s="81">
        <v>1</v>
      </c>
      <c r="D17" s="249">
        <v>2424580</v>
      </c>
      <c r="E17" s="250">
        <v>1</v>
      </c>
      <c r="F17" s="249">
        <v>3541405</v>
      </c>
      <c r="G17" s="250">
        <v>1</v>
      </c>
    </row>
    <row r="18" spans="1:7" x14ac:dyDescent="0.25">
      <c r="A18" s="154" t="s">
        <v>284</v>
      </c>
      <c r="B18" s="154"/>
      <c r="C18" s="154"/>
      <c r="D18" s="154"/>
      <c r="E18" s="154"/>
      <c r="F18" s="154"/>
      <c r="G18" s="154"/>
    </row>
    <row r="19" spans="1:7" x14ac:dyDescent="0.25">
      <c r="A19" s="151"/>
      <c r="B19" s="79"/>
      <c r="C19" s="79"/>
      <c r="D19" s="79"/>
      <c r="E19" s="79"/>
      <c r="F19" s="79"/>
      <c r="G19" s="79"/>
    </row>
    <row r="24" spans="1:7" x14ac:dyDescent="0.25">
      <c r="C24" s="73"/>
    </row>
    <row r="25" spans="1:7" x14ac:dyDescent="0.25">
      <c r="C25" s="73"/>
    </row>
    <row r="26" spans="1:7" x14ac:dyDescent="0.25">
      <c r="C26" s="73"/>
    </row>
  </sheetData>
  <mergeCells count="3">
    <mergeCell ref="B8:C8"/>
    <mergeCell ref="D8:E8"/>
    <mergeCell ref="F8:G8"/>
  </mergeCells>
  <conditionalFormatting sqref="C10:C16">
    <cfRule type="colorScale" priority="2">
      <colorScale>
        <cfvo type="min"/>
        <cfvo type="max"/>
        <color rgb="FFFFEF9C"/>
        <color rgb="FF63BE7B"/>
      </colorScale>
    </cfRule>
  </conditionalFormatting>
  <conditionalFormatting sqref="E10:E16">
    <cfRule type="colorScale" priority="5">
      <colorScale>
        <cfvo type="min"/>
        <cfvo type="max"/>
        <color rgb="FFFFEF9C"/>
        <color rgb="FF63BE7B"/>
      </colorScale>
    </cfRule>
  </conditionalFormatting>
  <conditionalFormatting sqref="G10:G16">
    <cfRule type="colorScale" priority="1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E262D918-308E-496B-9808-D33BC31A16AB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37B4A-4558-4A5D-8D56-7F2CCB1CCEE8}">
  <dimension ref="A1:I38"/>
  <sheetViews>
    <sheetView workbookViewId="0">
      <selection activeCell="B1" sqref="B1"/>
    </sheetView>
  </sheetViews>
  <sheetFormatPr baseColWidth="10" defaultRowHeight="15" x14ac:dyDescent="0.25"/>
  <cols>
    <col min="1" max="1" width="31.28515625" style="1" customWidth="1"/>
    <col min="2" max="16384" width="11.42578125" style="1"/>
  </cols>
  <sheetData>
    <row r="1" spans="1:9" x14ac:dyDescent="0.25">
      <c r="A1" s="2" t="s">
        <v>28</v>
      </c>
      <c r="B1" s="218" t="s">
        <v>258</v>
      </c>
    </row>
    <row r="3" spans="1:9" ht="18.75" x14ac:dyDescent="0.3">
      <c r="A3" s="30" t="str">
        <f>Índex!A45</f>
        <v>ANÀLISI SEGONS 7 SECTORS PRODUCTIUS</v>
      </c>
    </row>
    <row r="4" spans="1:9" ht="18.75" x14ac:dyDescent="0.3">
      <c r="A4" s="30"/>
    </row>
    <row r="5" spans="1:9" x14ac:dyDescent="0.25">
      <c r="A5" s="29" t="str">
        <f>Índex!A48</f>
        <v>G7S1</v>
      </c>
      <c r="C5" s="29" t="str">
        <f>Índex!A7</f>
        <v>1r trimestre 2023</v>
      </c>
    </row>
    <row r="6" spans="1:9" ht="15.75" thickBot="1" x14ac:dyDescent="0.3">
      <c r="A6" s="31" t="str">
        <f>Índex!B48</f>
        <v>Variació intertrimestral llocs de treball. Baix Llobregat.</v>
      </c>
      <c r="B6" s="32"/>
      <c r="C6" s="32"/>
      <c r="D6" s="32"/>
      <c r="E6" s="32"/>
      <c r="F6" s="32"/>
      <c r="G6" s="32"/>
      <c r="H6" s="32"/>
      <c r="I6" s="32"/>
    </row>
    <row r="25" spans="1:7" x14ac:dyDescent="0.25">
      <c r="A25" s="154" t="s">
        <v>284</v>
      </c>
    </row>
    <row r="26" spans="1:7" x14ac:dyDescent="0.25">
      <c r="E26" s="215"/>
    </row>
    <row r="27" spans="1:7" ht="45" x14ac:dyDescent="0.25">
      <c r="B27" s="263" t="s">
        <v>358</v>
      </c>
      <c r="C27" s="263" t="s">
        <v>285</v>
      </c>
      <c r="D27" s="215"/>
      <c r="E27" s="264" t="s">
        <v>335</v>
      </c>
      <c r="F27" s="215"/>
      <c r="G27" s="63"/>
    </row>
    <row r="28" spans="1:7" x14ac:dyDescent="0.25">
      <c r="A28" s="149" t="s">
        <v>234</v>
      </c>
      <c r="B28" s="145">
        <v>485</v>
      </c>
      <c r="C28" s="142">
        <f>+B28/E28-1</f>
        <v>-2.0202020202020221E-2</v>
      </c>
      <c r="D28" s="215"/>
      <c r="E28" s="265">
        <v>495</v>
      </c>
      <c r="F28" s="148"/>
      <c r="G28" s="63"/>
    </row>
    <row r="29" spans="1:7" x14ac:dyDescent="0.25">
      <c r="A29" s="155" t="s">
        <v>235</v>
      </c>
      <c r="B29" s="145">
        <v>26035</v>
      </c>
      <c r="C29" s="142">
        <f t="shared" ref="C29:C35" si="0">+B29/E29-1</f>
        <v>1.1460761460761359E-2</v>
      </c>
      <c r="D29" s="215"/>
      <c r="E29" s="265">
        <v>25740</v>
      </c>
      <c r="F29" s="215"/>
      <c r="G29" s="63"/>
    </row>
    <row r="30" spans="1:7" x14ac:dyDescent="0.25">
      <c r="A30" s="149" t="s">
        <v>236</v>
      </c>
      <c r="B30" s="145">
        <v>69550</v>
      </c>
      <c r="C30" s="142">
        <f>+B30/E30-1</f>
        <v>-1.6613644397313498E-2</v>
      </c>
      <c r="D30" s="215"/>
      <c r="E30" s="265">
        <v>70725</v>
      </c>
      <c r="F30" s="215"/>
      <c r="G30" s="63"/>
    </row>
    <row r="31" spans="1:7" x14ac:dyDescent="0.25">
      <c r="A31" s="155" t="s">
        <v>237</v>
      </c>
      <c r="B31" s="145">
        <v>52380</v>
      </c>
      <c r="C31" s="142">
        <f t="shared" si="0"/>
        <v>1.168517624336074E-2</v>
      </c>
      <c r="D31" s="215"/>
      <c r="E31" s="265">
        <v>51775</v>
      </c>
      <c r="F31" s="215"/>
      <c r="G31" s="63"/>
    </row>
    <row r="32" spans="1:7" x14ac:dyDescent="0.25">
      <c r="A32" s="149" t="s">
        <v>238</v>
      </c>
      <c r="B32" s="145">
        <v>55280</v>
      </c>
      <c r="C32" s="142">
        <f t="shared" si="0"/>
        <v>2.6555246053853399E-2</v>
      </c>
      <c r="D32" s="215"/>
      <c r="E32" s="265">
        <v>53850</v>
      </c>
      <c r="F32" s="215"/>
      <c r="G32" s="63"/>
    </row>
    <row r="33" spans="1:7" x14ac:dyDescent="0.25">
      <c r="A33" s="155" t="s">
        <v>239</v>
      </c>
      <c r="B33" s="145">
        <v>43015</v>
      </c>
      <c r="C33" s="142">
        <f t="shared" si="0"/>
        <v>1.4504716981132093E-2</v>
      </c>
      <c r="D33" s="215"/>
      <c r="E33" s="265">
        <v>42400</v>
      </c>
      <c r="F33" s="215"/>
      <c r="G33" s="63"/>
    </row>
    <row r="34" spans="1:7" x14ac:dyDescent="0.25">
      <c r="A34" s="149" t="s">
        <v>240</v>
      </c>
      <c r="B34" s="145">
        <v>100100</v>
      </c>
      <c r="C34" s="142">
        <f t="shared" si="0"/>
        <v>5.4743609060319276E-3</v>
      </c>
      <c r="D34" s="215"/>
      <c r="E34" s="265">
        <v>99555</v>
      </c>
      <c r="F34" s="215"/>
      <c r="G34" s="63"/>
    </row>
    <row r="35" spans="1:7" x14ac:dyDescent="0.25">
      <c r="A35" s="149" t="s">
        <v>286</v>
      </c>
      <c r="B35" s="145">
        <v>346845</v>
      </c>
      <c r="C35" s="142">
        <f t="shared" si="0"/>
        <v>6.6900795263249435E-3</v>
      </c>
      <c r="D35" s="215"/>
      <c r="E35" s="265">
        <f>SUM(E28:E34)</f>
        <v>344540</v>
      </c>
      <c r="F35" s="215"/>
      <c r="G35" s="63"/>
    </row>
    <row r="36" spans="1:7" x14ac:dyDescent="0.25">
      <c r="B36" s="63"/>
      <c r="C36" s="63"/>
      <c r="D36" s="215"/>
      <c r="E36" s="215"/>
      <c r="F36" s="215"/>
      <c r="G36" s="63"/>
    </row>
    <row r="37" spans="1:7" x14ac:dyDescent="0.25">
      <c r="B37" s="63"/>
      <c r="C37" s="63"/>
      <c r="D37" s="215"/>
      <c r="E37" s="215"/>
      <c r="F37" s="215"/>
      <c r="G37" s="63"/>
    </row>
    <row r="38" spans="1:7" x14ac:dyDescent="0.25">
      <c r="D38" s="215"/>
      <c r="E38" s="215"/>
      <c r="F38" s="215"/>
    </row>
  </sheetData>
  <hyperlinks>
    <hyperlink ref="A1" location="Índex!A1" display="TORNAR A L'ÍNDEX" xr:uid="{84DDB665-7458-4DF6-B5EB-6AB247CFBF13}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D12BA-D7F9-4D88-B2D7-181DC2AE5F75}">
  <dimension ref="A1:T82"/>
  <sheetViews>
    <sheetView workbookViewId="0">
      <selection activeCell="B1" sqref="B1"/>
    </sheetView>
  </sheetViews>
  <sheetFormatPr baseColWidth="10" defaultRowHeight="15" x14ac:dyDescent="0.25"/>
  <cols>
    <col min="1" max="1" width="26.28515625" style="1" customWidth="1"/>
    <col min="2" max="2" width="13.7109375" style="1" customWidth="1"/>
    <col min="3" max="3" width="15.7109375" style="1" customWidth="1"/>
    <col min="4" max="4" width="10.5703125" style="1" customWidth="1"/>
    <col min="5" max="5" width="10.28515625" style="1" bestFit="1" customWidth="1"/>
    <col min="6" max="6" width="13.42578125" style="1" customWidth="1"/>
    <col min="7" max="7" width="13.7109375" style="1" customWidth="1"/>
    <col min="8" max="9" width="16.7109375" style="1" customWidth="1"/>
    <col min="10" max="10" width="6.5703125" style="1" customWidth="1"/>
    <col min="11" max="11" width="3.7109375" style="1" customWidth="1"/>
    <col min="12" max="12" width="20.85546875" style="1" customWidth="1"/>
    <col min="13" max="13" width="12.85546875" style="1" customWidth="1"/>
    <col min="14" max="14" width="15.42578125" style="1" customWidth="1"/>
    <col min="15" max="16" width="11.42578125" style="1"/>
    <col min="17" max="17" width="12.85546875" style="1" customWidth="1"/>
    <col min="18" max="18" width="14.5703125" style="1" customWidth="1"/>
    <col min="19" max="19" width="14.85546875" style="1" customWidth="1"/>
    <col min="20" max="16384" width="11.42578125" style="1"/>
  </cols>
  <sheetData>
    <row r="1" spans="1:20" x14ac:dyDescent="0.25">
      <c r="A1" s="2" t="s">
        <v>28</v>
      </c>
      <c r="B1" s="218" t="s">
        <v>258</v>
      </c>
    </row>
    <row r="3" spans="1:20" ht="18.75" x14ac:dyDescent="0.3">
      <c r="A3" s="30" t="str">
        <f>Índex!A45</f>
        <v>ANÀLISI SEGONS 7 SECTORS PRODUCTIUS</v>
      </c>
    </row>
    <row r="5" spans="1:20" x14ac:dyDescent="0.25">
      <c r="A5" s="29" t="str">
        <f>Índex!A49</f>
        <v>T7S2</v>
      </c>
      <c r="C5" s="29" t="str">
        <f>Índex!A7</f>
        <v>1r trimestre 2023</v>
      </c>
    </row>
    <row r="6" spans="1:20" ht="15.75" thickBot="1" x14ac:dyDescent="0.3">
      <c r="A6" s="31" t="str">
        <f>Índex!B49</f>
        <v>Llocs de treball segons municipi.</v>
      </c>
      <c r="B6" s="32"/>
      <c r="C6" s="32"/>
      <c r="D6" s="32"/>
      <c r="E6" s="32"/>
      <c r="F6" s="32"/>
      <c r="G6" s="32"/>
      <c r="H6" s="32"/>
      <c r="I6" s="32"/>
    </row>
    <row r="7" spans="1:20" ht="15.75" x14ac:dyDescent="0.25">
      <c r="L7" s="94"/>
      <c r="M7" s="94"/>
      <c r="N7" s="94"/>
      <c r="O7" s="94"/>
      <c r="P7" s="94"/>
      <c r="Q7" s="94"/>
      <c r="R7" s="94"/>
    </row>
    <row r="8" spans="1:20" ht="15.75" x14ac:dyDescent="0.25">
      <c r="A8" s="303" t="s">
        <v>287</v>
      </c>
      <c r="B8" s="303"/>
      <c r="C8" s="303"/>
      <c r="D8" s="303"/>
      <c r="E8" s="303"/>
      <c r="F8" s="303"/>
      <c r="G8" s="303"/>
      <c r="L8" s="303" t="s">
        <v>288</v>
      </c>
      <c r="M8" s="303"/>
      <c r="N8" s="303"/>
      <c r="O8" s="303"/>
      <c r="P8" s="303"/>
      <c r="Q8" s="303"/>
      <c r="R8" s="303"/>
    </row>
    <row r="9" spans="1:20" ht="54" customHeight="1" x14ac:dyDescent="0.25">
      <c r="A9" s="95" t="s">
        <v>233</v>
      </c>
      <c r="B9" s="96" t="s">
        <v>234</v>
      </c>
      <c r="C9" s="96" t="s">
        <v>235</v>
      </c>
      <c r="D9" s="96" t="s">
        <v>236</v>
      </c>
      <c r="E9" s="96" t="s">
        <v>237</v>
      </c>
      <c r="F9" s="96" t="s">
        <v>238</v>
      </c>
      <c r="G9" s="96" t="s">
        <v>239</v>
      </c>
      <c r="H9" s="96" t="s">
        <v>240</v>
      </c>
      <c r="I9" s="96" t="s">
        <v>132</v>
      </c>
      <c r="J9" s="97"/>
      <c r="L9" s="98" t="s">
        <v>233</v>
      </c>
      <c r="M9" s="96" t="s">
        <v>234</v>
      </c>
      <c r="N9" s="96" t="s">
        <v>235</v>
      </c>
      <c r="O9" s="96" t="s">
        <v>236</v>
      </c>
      <c r="P9" s="96" t="s">
        <v>237</v>
      </c>
      <c r="Q9" s="96" t="s">
        <v>238</v>
      </c>
      <c r="R9" s="96" t="s">
        <v>239</v>
      </c>
      <c r="S9" s="96" t="s">
        <v>240</v>
      </c>
      <c r="T9" s="97"/>
    </row>
    <row r="10" spans="1:20" x14ac:dyDescent="0.25">
      <c r="A10" s="99" t="s">
        <v>77</v>
      </c>
      <c r="B10" s="219">
        <v>25</v>
      </c>
      <c r="C10" s="100">
        <v>468</v>
      </c>
      <c r="D10" s="100">
        <v>1047</v>
      </c>
      <c r="E10" s="100">
        <v>2841</v>
      </c>
      <c r="F10" s="100">
        <v>386</v>
      </c>
      <c r="G10" s="100">
        <v>441</v>
      </c>
      <c r="H10" s="100">
        <v>2036</v>
      </c>
      <c r="I10" s="100">
        <v>7244</v>
      </c>
      <c r="J10" s="101"/>
      <c r="L10" s="99" t="s">
        <v>77</v>
      </c>
      <c r="M10" s="222">
        <f>B10/$I10</f>
        <v>3.4511319712865821E-3</v>
      </c>
      <c r="N10" s="223">
        <f t="shared" ref="N10:N40" si="0">C10/$I10</f>
        <v>6.4605190502484811E-2</v>
      </c>
      <c r="O10" s="223">
        <f t="shared" ref="O10:O40" si="1">D10/$I10</f>
        <v>0.14453340695748204</v>
      </c>
      <c r="P10" s="223">
        <f t="shared" ref="P10:P40" si="2">E10/$I10</f>
        <v>0.39218663721700719</v>
      </c>
      <c r="Q10" s="223">
        <f t="shared" ref="Q10:Q40" si="3">F10/$I10</f>
        <v>5.3285477636664823E-2</v>
      </c>
      <c r="R10" s="223">
        <f t="shared" ref="R10:R40" si="4">G10/$I10</f>
        <v>6.0877967973495303E-2</v>
      </c>
      <c r="S10" s="223">
        <f t="shared" ref="S10:S40" si="5">H10/$I10</f>
        <v>0.28106018774157926</v>
      </c>
      <c r="T10" s="103"/>
    </row>
    <row r="11" spans="1:20" x14ac:dyDescent="0.25">
      <c r="A11" s="104" t="s">
        <v>78</v>
      </c>
      <c r="B11" s="220">
        <v>32</v>
      </c>
      <c r="C11" s="105">
        <v>187</v>
      </c>
      <c r="D11" s="105">
        <v>264</v>
      </c>
      <c r="E11" s="105">
        <v>260</v>
      </c>
      <c r="F11" s="105">
        <v>267</v>
      </c>
      <c r="G11" s="105">
        <v>298</v>
      </c>
      <c r="H11" s="105">
        <v>409</v>
      </c>
      <c r="I11" s="105">
        <v>1717</v>
      </c>
      <c r="J11" s="101"/>
      <c r="L11" s="104" t="s">
        <v>78</v>
      </c>
      <c r="M11" s="224">
        <f t="shared" ref="M11:M40" si="6">B11/$I11</f>
        <v>1.8637157833430402E-2</v>
      </c>
      <c r="N11" s="225">
        <f t="shared" si="0"/>
        <v>0.10891089108910891</v>
      </c>
      <c r="O11" s="225">
        <f t="shared" si="1"/>
        <v>0.1537565521258008</v>
      </c>
      <c r="P11" s="225">
        <f t="shared" si="2"/>
        <v>0.15142690739662201</v>
      </c>
      <c r="Q11" s="225">
        <f t="shared" si="3"/>
        <v>0.15550378567268491</v>
      </c>
      <c r="R11" s="225">
        <f t="shared" si="4"/>
        <v>0.17355853232382062</v>
      </c>
      <c r="S11" s="225">
        <f t="shared" si="5"/>
        <v>0.23820617355853232</v>
      </c>
      <c r="T11" s="103"/>
    </row>
    <row r="12" spans="1:20" x14ac:dyDescent="0.25">
      <c r="A12" s="104" t="s">
        <v>79</v>
      </c>
      <c r="B12" s="220">
        <v>25</v>
      </c>
      <c r="C12" s="105">
        <v>1355</v>
      </c>
      <c r="D12" s="105">
        <v>3173</v>
      </c>
      <c r="E12" s="105">
        <v>1061</v>
      </c>
      <c r="F12" s="105">
        <v>2779</v>
      </c>
      <c r="G12" s="105">
        <v>5122</v>
      </c>
      <c r="H12" s="105">
        <v>5000</v>
      </c>
      <c r="I12" s="105">
        <v>18515</v>
      </c>
      <c r="J12" s="101"/>
      <c r="L12" s="104" t="s">
        <v>79</v>
      </c>
      <c r="M12" s="224">
        <f t="shared" si="6"/>
        <v>1.3502565487442614E-3</v>
      </c>
      <c r="N12" s="225">
        <f t="shared" si="0"/>
        <v>7.3183904941938965E-2</v>
      </c>
      <c r="O12" s="225">
        <f t="shared" si="1"/>
        <v>0.17137456116662167</v>
      </c>
      <c r="P12" s="225">
        <f t="shared" si="2"/>
        <v>5.7304887928706451E-2</v>
      </c>
      <c r="Q12" s="225">
        <f t="shared" si="3"/>
        <v>0.15009451795841211</v>
      </c>
      <c r="R12" s="225">
        <f t="shared" si="4"/>
        <v>0.2766405617067243</v>
      </c>
      <c r="S12" s="225">
        <f t="shared" si="5"/>
        <v>0.27005130974885228</v>
      </c>
      <c r="T12" s="103"/>
    </row>
    <row r="13" spans="1:20" x14ac:dyDescent="0.25">
      <c r="A13" s="106" t="s">
        <v>80</v>
      </c>
      <c r="B13" s="220">
        <v>5</v>
      </c>
      <c r="C13" s="105">
        <v>68</v>
      </c>
      <c r="D13" s="105">
        <v>170</v>
      </c>
      <c r="E13" s="105">
        <v>340</v>
      </c>
      <c r="F13" s="105">
        <v>156</v>
      </c>
      <c r="G13" s="105">
        <v>58</v>
      </c>
      <c r="H13" s="105">
        <v>628</v>
      </c>
      <c r="I13" s="105">
        <v>1425</v>
      </c>
      <c r="J13" s="101"/>
      <c r="L13" s="106" t="s">
        <v>80</v>
      </c>
      <c r="M13" s="224">
        <f t="shared" si="6"/>
        <v>3.5087719298245615E-3</v>
      </c>
      <c r="N13" s="225">
        <f t="shared" si="0"/>
        <v>4.7719298245614036E-2</v>
      </c>
      <c r="O13" s="225">
        <f t="shared" si="1"/>
        <v>0.11929824561403508</v>
      </c>
      <c r="P13" s="225">
        <f t="shared" si="2"/>
        <v>0.23859649122807017</v>
      </c>
      <c r="Q13" s="225">
        <f t="shared" si="3"/>
        <v>0.10947368421052632</v>
      </c>
      <c r="R13" s="225">
        <f t="shared" si="4"/>
        <v>4.0701754385964913E-2</v>
      </c>
      <c r="S13" s="225">
        <f t="shared" si="5"/>
        <v>0.44070175438596493</v>
      </c>
      <c r="T13" s="103"/>
    </row>
    <row r="14" spans="1:20" x14ac:dyDescent="0.25">
      <c r="A14" s="106" t="s">
        <v>81</v>
      </c>
      <c r="B14" s="220">
        <v>10</v>
      </c>
      <c r="C14" s="105">
        <v>279</v>
      </c>
      <c r="D14" s="105">
        <v>641</v>
      </c>
      <c r="E14" s="105">
        <v>850</v>
      </c>
      <c r="F14" s="105">
        <v>380</v>
      </c>
      <c r="G14" s="105">
        <v>520</v>
      </c>
      <c r="H14" s="105">
        <v>685</v>
      </c>
      <c r="I14" s="105">
        <v>3365</v>
      </c>
      <c r="J14" s="101"/>
      <c r="L14" s="106" t="s">
        <v>81</v>
      </c>
      <c r="M14" s="224">
        <f t="shared" si="6"/>
        <v>2.9717682020802376E-3</v>
      </c>
      <c r="N14" s="225">
        <f t="shared" si="0"/>
        <v>8.291233283803863E-2</v>
      </c>
      <c r="O14" s="225">
        <f t="shared" si="1"/>
        <v>0.19049034175334323</v>
      </c>
      <c r="P14" s="225">
        <f t="shared" si="2"/>
        <v>0.2526002971768202</v>
      </c>
      <c r="Q14" s="225">
        <f t="shared" si="3"/>
        <v>0.11292719167904904</v>
      </c>
      <c r="R14" s="225">
        <f t="shared" si="4"/>
        <v>0.15453194650817237</v>
      </c>
      <c r="S14" s="225">
        <f t="shared" si="5"/>
        <v>0.20356612184249628</v>
      </c>
      <c r="T14" s="103"/>
    </row>
    <row r="15" spans="1:20" x14ac:dyDescent="0.25">
      <c r="A15" s="106" t="s">
        <v>82</v>
      </c>
      <c r="B15" s="220">
        <v>15</v>
      </c>
      <c r="C15" s="105">
        <v>142</v>
      </c>
      <c r="D15" s="105">
        <v>192</v>
      </c>
      <c r="E15" s="105">
        <v>184</v>
      </c>
      <c r="F15" s="105">
        <v>171</v>
      </c>
      <c r="G15" s="105">
        <v>175</v>
      </c>
      <c r="H15" s="105">
        <v>267</v>
      </c>
      <c r="I15" s="105">
        <v>1146</v>
      </c>
      <c r="J15" s="101"/>
      <c r="L15" s="106" t="s">
        <v>82</v>
      </c>
      <c r="M15" s="224">
        <f t="shared" si="6"/>
        <v>1.3089005235602094E-2</v>
      </c>
      <c r="N15" s="225">
        <f t="shared" si="0"/>
        <v>0.12390924956369982</v>
      </c>
      <c r="O15" s="225">
        <f t="shared" si="1"/>
        <v>0.16753926701570682</v>
      </c>
      <c r="P15" s="225">
        <f t="shared" si="2"/>
        <v>0.16055846422338568</v>
      </c>
      <c r="Q15" s="225">
        <f t="shared" si="3"/>
        <v>0.14921465968586387</v>
      </c>
      <c r="R15" s="225">
        <f t="shared" si="4"/>
        <v>0.15270506108202445</v>
      </c>
      <c r="S15" s="225">
        <f t="shared" si="5"/>
        <v>0.23298429319371727</v>
      </c>
      <c r="T15" s="103"/>
    </row>
    <row r="16" spans="1:20" x14ac:dyDescent="0.25">
      <c r="A16" s="106" t="s">
        <v>83</v>
      </c>
      <c r="B16" s="220">
        <v>20</v>
      </c>
      <c r="C16" s="105">
        <v>328</v>
      </c>
      <c r="D16" s="105">
        <v>438</v>
      </c>
      <c r="E16" s="105">
        <v>423</v>
      </c>
      <c r="F16" s="105">
        <v>558</v>
      </c>
      <c r="G16" s="105">
        <v>515</v>
      </c>
      <c r="H16" s="105">
        <v>764</v>
      </c>
      <c r="I16" s="105">
        <v>3046</v>
      </c>
      <c r="J16" s="101"/>
      <c r="L16" s="106" t="s">
        <v>83</v>
      </c>
      <c r="M16" s="224">
        <f t="shared" si="6"/>
        <v>6.5659881812212741E-3</v>
      </c>
      <c r="N16" s="225">
        <f t="shared" si="0"/>
        <v>0.10768220617202889</v>
      </c>
      <c r="O16" s="225">
        <f t="shared" si="1"/>
        <v>0.14379514116874589</v>
      </c>
      <c r="P16" s="225">
        <f t="shared" si="2"/>
        <v>0.13887065003282995</v>
      </c>
      <c r="Q16" s="225">
        <f t="shared" si="3"/>
        <v>0.18319107025607353</v>
      </c>
      <c r="R16" s="225">
        <f t="shared" si="4"/>
        <v>0.1690741956664478</v>
      </c>
      <c r="S16" s="225">
        <f t="shared" si="5"/>
        <v>0.25082074852265268</v>
      </c>
      <c r="T16" s="103"/>
    </row>
    <row r="17" spans="1:20" x14ac:dyDescent="0.25">
      <c r="A17" s="106" t="s">
        <v>84</v>
      </c>
      <c r="B17" s="220">
        <v>44</v>
      </c>
      <c r="C17" s="105">
        <v>5546</v>
      </c>
      <c r="D17" s="105">
        <v>9478</v>
      </c>
      <c r="E17" s="105">
        <v>5713</v>
      </c>
      <c r="F17" s="105">
        <v>3400</v>
      </c>
      <c r="G17" s="105">
        <v>6816</v>
      </c>
      <c r="H17" s="105">
        <v>17155</v>
      </c>
      <c r="I17" s="105">
        <v>48152</v>
      </c>
      <c r="J17" s="101"/>
      <c r="L17" s="106" t="s">
        <v>84</v>
      </c>
      <c r="M17" s="224">
        <f t="shared" si="6"/>
        <v>9.1377305200199363E-4</v>
      </c>
      <c r="N17" s="225">
        <f t="shared" si="0"/>
        <v>0.11517693969097857</v>
      </c>
      <c r="O17" s="225">
        <f t="shared" si="1"/>
        <v>0.19683502242897491</v>
      </c>
      <c r="P17" s="225">
        <f t="shared" si="2"/>
        <v>0.11864512377471341</v>
      </c>
      <c r="Q17" s="225">
        <f t="shared" si="3"/>
        <v>7.0609735836517695E-2</v>
      </c>
      <c r="R17" s="225">
        <f t="shared" si="4"/>
        <v>0.14155175278285428</v>
      </c>
      <c r="S17" s="225">
        <f t="shared" si="5"/>
        <v>0.35626765243395914</v>
      </c>
      <c r="T17" s="103"/>
    </row>
    <row r="18" spans="1:20" x14ac:dyDescent="0.25">
      <c r="A18" s="106" t="s">
        <v>85</v>
      </c>
      <c r="B18" s="220">
        <v>50</v>
      </c>
      <c r="C18" s="105">
        <v>206</v>
      </c>
      <c r="D18" s="105">
        <v>613</v>
      </c>
      <c r="E18" s="105">
        <v>793</v>
      </c>
      <c r="F18" s="105">
        <v>109</v>
      </c>
      <c r="G18" s="105">
        <v>242</v>
      </c>
      <c r="H18" s="105">
        <v>560</v>
      </c>
      <c r="I18" s="105">
        <v>2573</v>
      </c>
      <c r="J18" s="101"/>
      <c r="L18" s="106" t="s">
        <v>85</v>
      </c>
      <c r="M18" s="224">
        <f t="shared" si="6"/>
        <v>1.9432568985619899E-2</v>
      </c>
      <c r="N18" s="225">
        <f t="shared" si="0"/>
        <v>8.0062184220753979E-2</v>
      </c>
      <c r="O18" s="225">
        <f t="shared" si="1"/>
        <v>0.23824329576369996</v>
      </c>
      <c r="P18" s="225">
        <f t="shared" si="2"/>
        <v>0.3082005441119316</v>
      </c>
      <c r="Q18" s="225">
        <f t="shared" si="3"/>
        <v>4.236300038865138E-2</v>
      </c>
      <c r="R18" s="225">
        <f t="shared" si="4"/>
        <v>9.4053633890400307E-2</v>
      </c>
      <c r="S18" s="225">
        <f t="shared" si="5"/>
        <v>0.21764477263894286</v>
      </c>
      <c r="T18" s="103"/>
    </row>
    <row r="19" spans="1:20" x14ac:dyDescent="0.25">
      <c r="A19" s="106" t="s">
        <v>86</v>
      </c>
      <c r="B19" s="220">
        <v>70</v>
      </c>
      <c r="C19" s="105">
        <v>1631</v>
      </c>
      <c r="D19" s="105">
        <v>13888</v>
      </c>
      <c r="E19" s="105">
        <v>4053</v>
      </c>
      <c r="F19" s="105">
        <v>6623</v>
      </c>
      <c r="G19" s="105">
        <v>3565</v>
      </c>
      <c r="H19" s="105">
        <v>27340</v>
      </c>
      <c r="I19" s="105">
        <v>57170</v>
      </c>
      <c r="J19" s="101"/>
      <c r="L19" s="106" t="s">
        <v>86</v>
      </c>
      <c r="M19" s="224">
        <f t="shared" si="6"/>
        <v>1.2244184012594017E-3</v>
      </c>
      <c r="N19" s="225">
        <f t="shared" si="0"/>
        <v>2.8528948749344061E-2</v>
      </c>
      <c r="O19" s="225">
        <f t="shared" si="1"/>
        <v>0.24292461080986533</v>
      </c>
      <c r="P19" s="225">
        <f t="shared" si="2"/>
        <v>7.0893825432919361E-2</v>
      </c>
      <c r="Q19" s="225">
        <f t="shared" si="3"/>
        <v>0.11584747245058598</v>
      </c>
      <c r="R19" s="225">
        <f t="shared" si="4"/>
        <v>6.2357880006996678E-2</v>
      </c>
      <c r="S19" s="225">
        <f t="shared" si="5"/>
        <v>0.47822284414902921</v>
      </c>
      <c r="T19" s="103"/>
    </row>
    <row r="20" spans="1:20" x14ac:dyDescent="0.25">
      <c r="A20" s="106" t="s">
        <v>87</v>
      </c>
      <c r="B20" s="220">
        <v>20</v>
      </c>
      <c r="C20" s="105">
        <v>428</v>
      </c>
      <c r="D20" s="105">
        <v>1356</v>
      </c>
      <c r="E20" s="105">
        <v>1560</v>
      </c>
      <c r="F20" s="105">
        <v>1268</v>
      </c>
      <c r="G20" s="105">
        <v>641</v>
      </c>
      <c r="H20" s="105">
        <v>1754</v>
      </c>
      <c r="I20" s="105">
        <v>7027</v>
      </c>
      <c r="J20" s="101"/>
      <c r="L20" s="106" t="s">
        <v>87</v>
      </c>
      <c r="M20" s="224">
        <f t="shared" si="6"/>
        <v>2.8461647929415115E-3</v>
      </c>
      <c r="N20" s="225">
        <f t="shared" si="0"/>
        <v>6.0907926568948341E-2</v>
      </c>
      <c r="O20" s="225">
        <f t="shared" si="1"/>
        <v>0.19296997296143448</v>
      </c>
      <c r="P20" s="225">
        <f t="shared" si="2"/>
        <v>0.22200085384943788</v>
      </c>
      <c r="Q20" s="225">
        <f t="shared" si="3"/>
        <v>0.18044684787249182</v>
      </c>
      <c r="R20" s="225">
        <f t="shared" si="4"/>
        <v>9.1219581613775441E-2</v>
      </c>
      <c r="S20" s="225">
        <f t="shared" si="5"/>
        <v>0.24960865234097054</v>
      </c>
      <c r="T20" s="103"/>
    </row>
    <row r="21" spans="1:20" x14ac:dyDescent="0.25">
      <c r="A21" s="106" t="s">
        <v>88</v>
      </c>
      <c r="B21" s="220">
        <v>26</v>
      </c>
      <c r="C21" s="105">
        <v>850</v>
      </c>
      <c r="D21" s="105">
        <v>4379</v>
      </c>
      <c r="E21" s="105">
        <v>3522</v>
      </c>
      <c r="F21" s="105">
        <v>3710</v>
      </c>
      <c r="G21" s="105">
        <v>4494</v>
      </c>
      <c r="H21" s="105">
        <v>5810</v>
      </c>
      <c r="I21" s="105">
        <v>22791</v>
      </c>
      <c r="J21" s="101"/>
      <c r="L21" s="106" t="s">
        <v>88</v>
      </c>
      <c r="M21" s="224">
        <f t="shared" si="6"/>
        <v>1.1408011934535562E-3</v>
      </c>
      <c r="N21" s="225">
        <f t="shared" si="0"/>
        <v>3.7295423632135491E-2</v>
      </c>
      <c r="O21" s="225">
        <f t="shared" si="1"/>
        <v>0.19213724715896627</v>
      </c>
      <c r="P21" s="225">
        <f t="shared" si="2"/>
        <v>0.15453468474397788</v>
      </c>
      <c r="Q21" s="225">
        <f t="shared" si="3"/>
        <v>0.16278355491202667</v>
      </c>
      <c r="R21" s="225">
        <f t="shared" si="4"/>
        <v>0.19718309859154928</v>
      </c>
      <c r="S21" s="225">
        <f t="shared" si="5"/>
        <v>0.25492518976789086</v>
      </c>
      <c r="T21" s="103"/>
    </row>
    <row r="22" spans="1:20" x14ac:dyDescent="0.25">
      <c r="A22" s="106" t="s">
        <v>89</v>
      </c>
      <c r="B22" s="220">
        <v>63</v>
      </c>
      <c r="C22" s="105">
        <v>1408</v>
      </c>
      <c r="D22" s="105">
        <v>3693</v>
      </c>
      <c r="E22" s="105">
        <v>2895</v>
      </c>
      <c r="F22" s="105">
        <v>2025</v>
      </c>
      <c r="G22" s="105">
        <v>2332</v>
      </c>
      <c r="H22" s="105">
        <v>4194</v>
      </c>
      <c r="I22" s="105">
        <v>16610</v>
      </c>
      <c r="J22" s="101"/>
      <c r="L22" s="106" t="s">
        <v>89</v>
      </c>
      <c r="M22" s="224">
        <f t="shared" si="6"/>
        <v>3.7928958458759783E-3</v>
      </c>
      <c r="N22" s="225">
        <f t="shared" si="0"/>
        <v>8.4768211920529801E-2</v>
      </c>
      <c r="O22" s="225">
        <f t="shared" si="1"/>
        <v>0.22233594220349187</v>
      </c>
      <c r="P22" s="225">
        <f t="shared" si="2"/>
        <v>0.17429259482239615</v>
      </c>
      <c r="Q22" s="225">
        <f t="shared" si="3"/>
        <v>0.12191450933172787</v>
      </c>
      <c r="R22" s="225">
        <f t="shared" si="4"/>
        <v>0.1403973509933775</v>
      </c>
      <c r="S22" s="225">
        <f t="shared" si="5"/>
        <v>0.25249849488260084</v>
      </c>
      <c r="T22" s="103"/>
    </row>
    <row r="23" spans="1:20" x14ac:dyDescent="0.25">
      <c r="A23" s="106" t="s">
        <v>90</v>
      </c>
      <c r="B23" s="220">
        <v>10</v>
      </c>
      <c r="C23" s="105">
        <v>158</v>
      </c>
      <c r="D23" s="105">
        <v>212</v>
      </c>
      <c r="E23" s="105">
        <v>176</v>
      </c>
      <c r="F23" s="105">
        <v>101</v>
      </c>
      <c r="G23" s="105">
        <v>154</v>
      </c>
      <c r="H23" s="105">
        <v>259</v>
      </c>
      <c r="I23" s="105">
        <v>1070</v>
      </c>
      <c r="J23" s="101"/>
      <c r="L23" s="106" t="s">
        <v>90</v>
      </c>
      <c r="M23" s="224">
        <f t="shared" si="6"/>
        <v>9.3457943925233638E-3</v>
      </c>
      <c r="N23" s="225">
        <f t="shared" si="0"/>
        <v>0.14766355140186915</v>
      </c>
      <c r="O23" s="225">
        <f t="shared" si="1"/>
        <v>0.19813084112149532</v>
      </c>
      <c r="P23" s="225">
        <f t="shared" si="2"/>
        <v>0.16448598130841122</v>
      </c>
      <c r="Q23" s="225">
        <f t="shared" si="3"/>
        <v>9.4392523364485975E-2</v>
      </c>
      <c r="R23" s="225">
        <f t="shared" si="4"/>
        <v>0.14392523364485982</v>
      </c>
      <c r="S23" s="225">
        <f t="shared" si="5"/>
        <v>0.24205607476635513</v>
      </c>
      <c r="T23" s="103"/>
    </row>
    <row r="24" spans="1:20" x14ac:dyDescent="0.25">
      <c r="A24" s="106" t="s">
        <v>91</v>
      </c>
      <c r="B24" s="220">
        <v>31</v>
      </c>
      <c r="C24" s="105">
        <v>723</v>
      </c>
      <c r="D24" s="105">
        <v>1220</v>
      </c>
      <c r="E24" s="105">
        <v>3247</v>
      </c>
      <c r="F24" s="105">
        <v>2301</v>
      </c>
      <c r="G24" s="105">
        <v>1117</v>
      </c>
      <c r="H24" s="105">
        <v>3186</v>
      </c>
      <c r="I24" s="105">
        <v>11825</v>
      </c>
      <c r="J24" s="101"/>
      <c r="L24" s="106" t="s">
        <v>91</v>
      </c>
      <c r="M24" s="224">
        <f t="shared" si="6"/>
        <v>2.6215644820295984E-3</v>
      </c>
      <c r="N24" s="225">
        <f t="shared" si="0"/>
        <v>6.114164904862579E-2</v>
      </c>
      <c r="O24" s="225">
        <f t="shared" si="1"/>
        <v>0.10317124735729387</v>
      </c>
      <c r="P24" s="225">
        <f t="shared" si="2"/>
        <v>0.27458773784355178</v>
      </c>
      <c r="Q24" s="225">
        <f t="shared" si="3"/>
        <v>0.19458773784355179</v>
      </c>
      <c r="R24" s="225">
        <f t="shared" si="4"/>
        <v>9.4460887949260039E-2</v>
      </c>
      <c r="S24" s="225">
        <f t="shared" si="5"/>
        <v>0.26942917547568712</v>
      </c>
      <c r="T24" s="103"/>
    </row>
    <row r="25" spans="1:20" x14ac:dyDescent="0.25">
      <c r="A25" s="106" t="s">
        <v>92</v>
      </c>
      <c r="B25" s="220">
        <v>28</v>
      </c>
      <c r="C25" s="105">
        <v>668</v>
      </c>
      <c r="D25" s="105">
        <v>2246</v>
      </c>
      <c r="E25" s="105">
        <v>1558</v>
      </c>
      <c r="F25" s="105">
        <v>1172</v>
      </c>
      <c r="G25" s="105">
        <v>1323</v>
      </c>
      <c r="H25" s="105">
        <v>2109</v>
      </c>
      <c r="I25" s="105">
        <v>9104</v>
      </c>
      <c r="J25" s="101"/>
      <c r="L25" s="106" t="s">
        <v>92</v>
      </c>
      <c r="M25" s="224">
        <f t="shared" si="6"/>
        <v>3.0755711775043936E-3</v>
      </c>
      <c r="N25" s="225">
        <f t="shared" si="0"/>
        <v>7.337434094903339E-2</v>
      </c>
      <c r="O25" s="225">
        <f t="shared" si="1"/>
        <v>0.24670474516695959</v>
      </c>
      <c r="P25" s="225">
        <f t="shared" si="2"/>
        <v>0.17113356766256591</v>
      </c>
      <c r="Q25" s="225">
        <f t="shared" si="3"/>
        <v>0.12873462214411246</v>
      </c>
      <c r="R25" s="225">
        <f t="shared" si="4"/>
        <v>0.1453207381370826</v>
      </c>
      <c r="S25" s="225">
        <f t="shared" si="5"/>
        <v>0.23165641476274165</v>
      </c>
      <c r="T25" s="103"/>
    </row>
    <row r="26" spans="1:20" x14ac:dyDescent="0.25">
      <c r="A26" s="106" t="s">
        <v>93</v>
      </c>
      <c r="B26" s="220">
        <v>10</v>
      </c>
      <c r="C26" s="105">
        <v>488</v>
      </c>
      <c r="D26" s="105">
        <v>911</v>
      </c>
      <c r="E26" s="105">
        <v>1179</v>
      </c>
      <c r="F26" s="105">
        <v>903</v>
      </c>
      <c r="G26" s="105">
        <v>688</v>
      </c>
      <c r="H26" s="105">
        <v>1232</v>
      </c>
      <c r="I26" s="105">
        <v>5411</v>
      </c>
      <c r="J26" s="101"/>
      <c r="L26" s="106" t="s">
        <v>93</v>
      </c>
      <c r="M26" s="224">
        <f t="shared" si="6"/>
        <v>1.8480872297172426E-3</v>
      </c>
      <c r="N26" s="225">
        <f t="shared" si="0"/>
        <v>9.0186656810201438E-2</v>
      </c>
      <c r="O26" s="225">
        <f t="shared" si="1"/>
        <v>0.16836074662724079</v>
      </c>
      <c r="P26" s="225">
        <f t="shared" si="2"/>
        <v>0.2178894843836629</v>
      </c>
      <c r="Q26" s="225">
        <f t="shared" si="3"/>
        <v>0.16688227684346701</v>
      </c>
      <c r="R26" s="225">
        <f t="shared" si="4"/>
        <v>0.12714840140454631</v>
      </c>
      <c r="S26" s="225">
        <f t="shared" si="5"/>
        <v>0.2276843467011643</v>
      </c>
      <c r="T26" s="103"/>
    </row>
    <row r="27" spans="1:20" x14ac:dyDescent="0.25">
      <c r="A27" s="106" t="s">
        <v>94</v>
      </c>
      <c r="B27" s="220">
        <v>5</v>
      </c>
      <c r="C27" s="105">
        <v>449</v>
      </c>
      <c r="D27" s="105">
        <v>1095</v>
      </c>
      <c r="E27" s="105">
        <v>534</v>
      </c>
      <c r="F27" s="105">
        <v>679</v>
      </c>
      <c r="G27" s="105">
        <v>384</v>
      </c>
      <c r="H27" s="105">
        <v>660</v>
      </c>
      <c r="I27" s="105">
        <v>3806</v>
      </c>
      <c r="J27" s="101"/>
      <c r="L27" s="106" t="s">
        <v>94</v>
      </c>
      <c r="M27" s="224">
        <f t="shared" si="6"/>
        <v>1.3137151865475565E-3</v>
      </c>
      <c r="N27" s="225">
        <f t="shared" si="0"/>
        <v>0.11797162375197057</v>
      </c>
      <c r="O27" s="225">
        <f t="shared" si="1"/>
        <v>0.28770362585391485</v>
      </c>
      <c r="P27" s="225">
        <f t="shared" si="2"/>
        <v>0.14030478192327903</v>
      </c>
      <c r="Q27" s="225">
        <f t="shared" si="3"/>
        <v>0.17840252233315818</v>
      </c>
      <c r="R27" s="225">
        <f t="shared" si="4"/>
        <v>0.10089332632685234</v>
      </c>
      <c r="S27" s="225">
        <f t="shared" si="5"/>
        <v>0.17341040462427745</v>
      </c>
      <c r="T27" s="103"/>
    </row>
    <row r="28" spans="1:20" x14ac:dyDescent="0.25">
      <c r="A28" s="106" t="s">
        <v>95</v>
      </c>
      <c r="B28" s="220">
        <v>15</v>
      </c>
      <c r="C28" s="105">
        <v>1101</v>
      </c>
      <c r="D28" s="105">
        <v>1615</v>
      </c>
      <c r="E28" s="105">
        <v>4171</v>
      </c>
      <c r="F28" s="105">
        <v>3081</v>
      </c>
      <c r="G28" s="105">
        <v>846</v>
      </c>
      <c r="H28" s="105">
        <v>1933</v>
      </c>
      <c r="I28" s="105">
        <v>12762</v>
      </c>
      <c r="J28" s="101"/>
      <c r="L28" s="106" t="s">
        <v>95</v>
      </c>
      <c r="M28" s="224">
        <f t="shared" si="6"/>
        <v>1.1753643629525152E-3</v>
      </c>
      <c r="N28" s="225">
        <f t="shared" si="0"/>
        <v>8.6271744240714626E-2</v>
      </c>
      <c r="O28" s="225">
        <f t="shared" si="1"/>
        <v>0.12654756307788748</v>
      </c>
      <c r="P28" s="225">
        <f t="shared" si="2"/>
        <v>0.32682965052499607</v>
      </c>
      <c r="Q28" s="225">
        <f t="shared" si="3"/>
        <v>0.24141984015044665</v>
      </c>
      <c r="R28" s="225">
        <f t="shared" si="4"/>
        <v>6.6290550070521856E-2</v>
      </c>
      <c r="S28" s="225">
        <f t="shared" si="5"/>
        <v>0.15146528757248079</v>
      </c>
      <c r="T28" s="103"/>
    </row>
    <row r="29" spans="1:20" x14ac:dyDescent="0.25">
      <c r="A29" s="106" t="s">
        <v>96</v>
      </c>
      <c r="B29" s="220">
        <v>158</v>
      </c>
      <c r="C29" s="105">
        <v>2874</v>
      </c>
      <c r="D29" s="105">
        <v>6274</v>
      </c>
      <c r="E29" s="105">
        <v>3829</v>
      </c>
      <c r="F29" s="105">
        <v>6945</v>
      </c>
      <c r="G29" s="105">
        <v>3195</v>
      </c>
      <c r="H29" s="105">
        <v>5430</v>
      </c>
      <c r="I29" s="105">
        <v>28705</v>
      </c>
      <c r="J29" s="101"/>
      <c r="L29" s="106" t="s">
        <v>96</v>
      </c>
      <c r="M29" s="224">
        <f t="shared" si="6"/>
        <v>5.5042675492074549E-3</v>
      </c>
      <c r="N29" s="225">
        <f t="shared" si="0"/>
        <v>0.10012192997735586</v>
      </c>
      <c r="O29" s="225">
        <f t="shared" si="1"/>
        <v>0.2185681936944783</v>
      </c>
      <c r="P29" s="225">
        <f t="shared" si="2"/>
        <v>0.1333913952273123</v>
      </c>
      <c r="Q29" s="225">
        <f t="shared" si="3"/>
        <v>0.24194391221041631</v>
      </c>
      <c r="R29" s="225">
        <f t="shared" si="4"/>
        <v>0.11130465075770772</v>
      </c>
      <c r="S29" s="225">
        <f t="shared" si="5"/>
        <v>0.18916565058352203</v>
      </c>
      <c r="T29" s="103"/>
    </row>
    <row r="30" spans="1:20" x14ac:dyDescent="0.25">
      <c r="A30" s="106" t="s">
        <v>97</v>
      </c>
      <c r="B30" s="220">
        <v>37</v>
      </c>
      <c r="C30" s="105">
        <v>113</v>
      </c>
      <c r="D30" s="105">
        <v>170</v>
      </c>
      <c r="E30" s="105">
        <v>262</v>
      </c>
      <c r="F30" s="105">
        <v>93</v>
      </c>
      <c r="G30" s="105">
        <v>121</v>
      </c>
      <c r="H30" s="105">
        <v>324</v>
      </c>
      <c r="I30" s="105">
        <v>1120</v>
      </c>
      <c r="J30" s="101"/>
      <c r="L30" s="106" t="s">
        <v>97</v>
      </c>
      <c r="M30" s="224">
        <f t="shared" si="6"/>
        <v>3.3035714285714286E-2</v>
      </c>
      <c r="N30" s="225">
        <f t="shared" si="0"/>
        <v>0.10089285714285715</v>
      </c>
      <c r="O30" s="225">
        <f t="shared" si="1"/>
        <v>0.15178571428571427</v>
      </c>
      <c r="P30" s="225">
        <f t="shared" si="2"/>
        <v>0.23392857142857143</v>
      </c>
      <c r="Q30" s="225">
        <f t="shared" si="3"/>
        <v>8.3035714285714282E-2</v>
      </c>
      <c r="R30" s="225">
        <f t="shared" si="4"/>
        <v>0.10803571428571429</v>
      </c>
      <c r="S30" s="225">
        <f t="shared" si="5"/>
        <v>0.28928571428571431</v>
      </c>
      <c r="T30" s="103"/>
    </row>
    <row r="31" spans="1:20" x14ac:dyDescent="0.25">
      <c r="A31" s="106" t="s">
        <v>98</v>
      </c>
      <c r="B31" s="220">
        <v>34</v>
      </c>
      <c r="C31" s="105">
        <v>152</v>
      </c>
      <c r="D31" s="105">
        <v>678</v>
      </c>
      <c r="E31" s="105">
        <v>2619</v>
      </c>
      <c r="F31" s="105">
        <v>1427</v>
      </c>
      <c r="G31" s="105">
        <v>349</v>
      </c>
      <c r="H31" s="105">
        <v>991</v>
      </c>
      <c r="I31" s="105">
        <v>6250</v>
      </c>
      <c r="J31" s="101"/>
      <c r="L31" s="106" t="s">
        <v>98</v>
      </c>
      <c r="M31" s="224">
        <f t="shared" si="6"/>
        <v>5.4400000000000004E-3</v>
      </c>
      <c r="N31" s="225">
        <f t="shared" si="0"/>
        <v>2.4320000000000001E-2</v>
      </c>
      <c r="O31" s="225">
        <f t="shared" si="1"/>
        <v>0.10847999999999999</v>
      </c>
      <c r="P31" s="225">
        <f t="shared" si="2"/>
        <v>0.41904000000000002</v>
      </c>
      <c r="Q31" s="225">
        <f t="shared" si="3"/>
        <v>0.22832</v>
      </c>
      <c r="R31" s="225">
        <f t="shared" si="4"/>
        <v>5.5840000000000001E-2</v>
      </c>
      <c r="S31" s="225">
        <f t="shared" si="5"/>
        <v>0.15856000000000001</v>
      </c>
      <c r="T31" s="103"/>
    </row>
    <row r="32" spans="1:20" x14ac:dyDescent="0.25">
      <c r="A32" s="106" t="s">
        <v>99</v>
      </c>
      <c r="B32" s="220">
        <v>39</v>
      </c>
      <c r="C32" s="105">
        <v>1233</v>
      </c>
      <c r="D32" s="105">
        <v>2726</v>
      </c>
      <c r="E32" s="105">
        <v>1833</v>
      </c>
      <c r="F32" s="105">
        <v>9040</v>
      </c>
      <c r="G32" s="105">
        <v>1935</v>
      </c>
      <c r="H32" s="105">
        <v>2806</v>
      </c>
      <c r="I32" s="105">
        <v>19612</v>
      </c>
      <c r="J32" s="101"/>
      <c r="L32" s="106" t="s">
        <v>99</v>
      </c>
      <c r="M32" s="224">
        <f t="shared" si="6"/>
        <v>1.9885784213746686E-3</v>
      </c>
      <c r="N32" s="225">
        <f t="shared" si="0"/>
        <v>6.2869671629614515E-2</v>
      </c>
      <c r="O32" s="225">
        <f t="shared" si="1"/>
        <v>0.13899653273506016</v>
      </c>
      <c r="P32" s="225">
        <f t="shared" si="2"/>
        <v>9.3463185804609425E-2</v>
      </c>
      <c r="Q32" s="225">
        <f t="shared" si="3"/>
        <v>0.46094228023658984</v>
      </c>
      <c r="R32" s="225">
        <f t="shared" si="4"/>
        <v>9.8664083214358558E-2</v>
      </c>
      <c r="S32" s="225">
        <f t="shared" si="5"/>
        <v>0.14307566795839283</v>
      </c>
      <c r="T32" s="103"/>
    </row>
    <row r="33" spans="1:20" x14ac:dyDescent="0.25">
      <c r="A33" s="106" t="s">
        <v>100</v>
      </c>
      <c r="B33" s="220">
        <v>25</v>
      </c>
      <c r="C33" s="105">
        <v>1071</v>
      </c>
      <c r="D33" s="105">
        <v>3064</v>
      </c>
      <c r="E33" s="105">
        <v>2815</v>
      </c>
      <c r="F33" s="105">
        <v>1035</v>
      </c>
      <c r="G33" s="105">
        <v>3665</v>
      </c>
      <c r="H33" s="105">
        <v>4531</v>
      </c>
      <c r="I33" s="105">
        <v>16206</v>
      </c>
      <c r="J33" s="101"/>
      <c r="L33" s="106" t="s">
        <v>100</v>
      </c>
      <c r="M33" s="224">
        <f t="shared" si="6"/>
        <v>1.5426385289398989E-3</v>
      </c>
      <c r="N33" s="225">
        <f t="shared" si="0"/>
        <v>6.6086634579785267E-2</v>
      </c>
      <c r="O33" s="225">
        <f t="shared" si="1"/>
        <v>0.189065778106874</v>
      </c>
      <c r="P33" s="225">
        <f t="shared" si="2"/>
        <v>0.17370109835863259</v>
      </c>
      <c r="Q33" s="225">
        <f t="shared" si="3"/>
        <v>6.3865235098111817E-2</v>
      </c>
      <c r="R33" s="225">
        <f t="shared" si="4"/>
        <v>0.22615080834258916</v>
      </c>
      <c r="S33" s="225">
        <f t="shared" si="5"/>
        <v>0.27958780698506724</v>
      </c>
      <c r="T33" s="103"/>
    </row>
    <row r="34" spans="1:20" x14ac:dyDescent="0.25">
      <c r="A34" s="106" t="s">
        <v>101</v>
      </c>
      <c r="B34" s="220">
        <v>15</v>
      </c>
      <c r="C34" s="105">
        <v>549</v>
      </c>
      <c r="D34" s="105">
        <v>3782</v>
      </c>
      <c r="E34" s="105">
        <v>1750</v>
      </c>
      <c r="F34" s="105">
        <v>2038</v>
      </c>
      <c r="G34" s="105">
        <v>4564</v>
      </c>
      <c r="H34" s="105">
        <v>3999</v>
      </c>
      <c r="I34" s="105">
        <v>16697</v>
      </c>
      <c r="J34" s="101"/>
      <c r="L34" s="106" t="s">
        <v>101</v>
      </c>
      <c r="M34" s="224">
        <f t="shared" si="6"/>
        <v>8.9836497574414566E-4</v>
      </c>
      <c r="N34" s="225">
        <f t="shared" si="0"/>
        <v>3.2880158112235734E-2</v>
      </c>
      <c r="O34" s="225">
        <f t="shared" si="1"/>
        <v>0.22650775588429059</v>
      </c>
      <c r="P34" s="225">
        <f t="shared" si="2"/>
        <v>0.10480924717015033</v>
      </c>
      <c r="Q34" s="225">
        <f t="shared" si="3"/>
        <v>0.12205785470443792</v>
      </c>
      <c r="R34" s="225">
        <f t="shared" si="4"/>
        <v>0.27334251661975206</v>
      </c>
      <c r="S34" s="225">
        <f t="shared" si="5"/>
        <v>0.23950410253338922</v>
      </c>
      <c r="T34" s="103"/>
    </row>
    <row r="35" spans="1:20" x14ac:dyDescent="0.25">
      <c r="A35" s="106" t="s">
        <v>102</v>
      </c>
      <c r="B35" s="220">
        <v>46</v>
      </c>
      <c r="C35" s="105">
        <v>916</v>
      </c>
      <c r="D35" s="105">
        <v>1310</v>
      </c>
      <c r="E35" s="105">
        <v>2670</v>
      </c>
      <c r="F35" s="105">
        <v>1071</v>
      </c>
      <c r="G35" s="105">
        <v>1035</v>
      </c>
      <c r="H35" s="105">
        <v>1553</v>
      </c>
      <c r="I35" s="105">
        <v>8601</v>
      </c>
      <c r="J35" s="101"/>
      <c r="L35" s="106" t="s">
        <v>102</v>
      </c>
      <c r="M35" s="224">
        <f t="shared" si="6"/>
        <v>5.3482153237995583E-3</v>
      </c>
      <c r="N35" s="225">
        <f t="shared" si="0"/>
        <v>0.10649924427392164</v>
      </c>
      <c r="O35" s="225">
        <f t="shared" si="1"/>
        <v>0.15230787117777003</v>
      </c>
      <c r="P35" s="225">
        <f t="shared" si="2"/>
        <v>0.31042901988140914</v>
      </c>
      <c r="Q35" s="225">
        <f t="shared" si="3"/>
        <v>0.1245204046041158</v>
      </c>
      <c r="R35" s="225">
        <f t="shared" si="4"/>
        <v>0.12033484478549006</v>
      </c>
      <c r="S35" s="225">
        <f t="shared" si="5"/>
        <v>0.18056039995349377</v>
      </c>
      <c r="T35" s="103"/>
    </row>
    <row r="36" spans="1:20" x14ac:dyDescent="0.25">
      <c r="A36" s="106" t="s">
        <v>103</v>
      </c>
      <c r="B36" s="220">
        <v>33</v>
      </c>
      <c r="C36" s="105">
        <v>180</v>
      </c>
      <c r="D36" s="105">
        <v>562</v>
      </c>
      <c r="E36" s="105">
        <v>300</v>
      </c>
      <c r="F36" s="105">
        <v>350</v>
      </c>
      <c r="G36" s="105">
        <v>394</v>
      </c>
      <c r="H36" s="105">
        <v>1061</v>
      </c>
      <c r="I36" s="105">
        <v>2880</v>
      </c>
      <c r="J36" s="101"/>
      <c r="L36" s="106" t="s">
        <v>103</v>
      </c>
      <c r="M36" s="224">
        <f t="shared" si="6"/>
        <v>1.1458333333333333E-2</v>
      </c>
      <c r="N36" s="225">
        <f t="shared" si="0"/>
        <v>6.25E-2</v>
      </c>
      <c r="O36" s="225">
        <f t="shared" si="1"/>
        <v>0.19513888888888889</v>
      </c>
      <c r="P36" s="225">
        <f t="shared" si="2"/>
        <v>0.10416666666666667</v>
      </c>
      <c r="Q36" s="225">
        <f t="shared" si="3"/>
        <v>0.12152777777777778</v>
      </c>
      <c r="R36" s="225">
        <f t="shared" si="4"/>
        <v>0.13680555555555557</v>
      </c>
      <c r="S36" s="225">
        <f t="shared" si="5"/>
        <v>0.3684027777777778</v>
      </c>
      <c r="T36" s="103"/>
    </row>
    <row r="37" spans="1:20" x14ac:dyDescent="0.25">
      <c r="A37" s="106" t="s">
        <v>104</v>
      </c>
      <c r="B37" s="220">
        <v>11</v>
      </c>
      <c r="C37" s="105">
        <v>177</v>
      </c>
      <c r="D37" s="105">
        <v>256</v>
      </c>
      <c r="E37" s="105">
        <v>133</v>
      </c>
      <c r="F37" s="105">
        <v>216</v>
      </c>
      <c r="G37" s="105">
        <v>236</v>
      </c>
      <c r="H37" s="105">
        <v>340</v>
      </c>
      <c r="I37" s="105">
        <v>1369</v>
      </c>
      <c r="J37" s="101"/>
      <c r="L37" s="106" t="s">
        <v>104</v>
      </c>
      <c r="M37" s="224">
        <f t="shared" si="6"/>
        <v>8.0350620891161424E-3</v>
      </c>
      <c r="N37" s="225">
        <f t="shared" si="0"/>
        <v>0.12929145361577793</v>
      </c>
      <c r="O37" s="225">
        <f t="shared" si="1"/>
        <v>0.18699780861943024</v>
      </c>
      <c r="P37" s="225">
        <f t="shared" si="2"/>
        <v>9.7151205259313367E-2</v>
      </c>
      <c r="Q37" s="225">
        <f t="shared" si="3"/>
        <v>0.15777940102264426</v>
      </c>
      <c r="R37" s="225">
        <f t="shared" si="4"/>
        <v>0.17238860482103727</v>
      </c>
      <c r="S37" s="225">
        <f t="shared" si="5"/>
        <v>0.24835646457268079</v>
      </c>
      <c r="T37" s="103"/>
    </row>
    <row r="38" spans="1:20" x14ac:dyDescent="0.25">
      <c r="A38" s="106" t="s">
        <v>105</v>
      </c>
      <c r="B38" s="220">
        <v>15</v>
      </c>
      <c r="C38" s="105">
        <v>419</v>
      </c>
      <c r="D38" s="105">
        <v>492</v>
      </c>
      <c r="E38" s="105">
        <v>616</v>
      </c>
      <c r="F38" s="105">
        <v>435</v>
      </c>
      <c r="G38" s="105">
        <v>434</v>
      </c>
      <c r="H38" s="105">
        <v>825</v>
      </c>
      <c r="I38" s="105">
        <v>3236</v>
      </c>
      <c r="J38" s="101"/>
      <c r="L38" s="106" t="s">
        <v>105</v>
      </c>
      <c r="M38" s="224">
        <f t="shared" si="6"/>
        <v>4.6353522867737945E-3</v>
      </c>
      <c r="N38" s="225">
        <f t="shared" si="0"/>
        <v>0.12948084054388134</v>
      </c>
      <c r="O38" s="225">
        <f t="shared" si="1"/>
        <v>0.15203955500618047</v>
      </c>
      <c r="P38" s="225">
        <f t="shared" si="2"/>
        <v>0.19035846724351049</v>
      </c>
      <c r="Q38" s="225">
        <f t="shared" si="3"/>
        <v>0.13442521631644005</v>
      </c>
      <c r="R38" s="225">
        <f t="shared" si="4"/>
        <v>0.13411619283065512</v>
      </c>
      <c r="S38" s="225">
        <f t="shared" si="5"/>
        <v>0.25494437577255874</v>
      </c>
      <c r="T38" s="103"/>
    </row>
    <row r="39" spans="1:20" ht="15.75" thickBot="1" x14ac:dyDescent="0.3">
      <c r="A39" s="99" t="s">
        <v>106</v>
      </c>
      <c r="B39" s="221">
        <v>172</v>
      </c>
      <c r="C39" s="107">
        <v>2240</v>
      </c>
      <c r="D39" s="107">
        <v>4096</v>
      </c>
      <c r="E39" s="107">
        <v>2560</v>
      </c>
      <c r="F39" s="107">
        <v>2953</v>
      </c>
      <c r="G39" s="107">
        <v>3413</v>
      </c>
      <c r="H39" s="107">
        <v>5551</v>
      </c>
      <c r="I39" s="107">
        <v>20985</v>
      </c>
      <c r="J39" s="101"/>
      <c r="L39" s="99" t="s">
        <v>106</v>
      </c>
      <c r="M39" s="226">
        <f t="shared" si="6"/>
        <v>8.196330712413628E-3</v>
      </c>
      <c r="N39" s="227">
        <f t="shared" si="0"/>
        <v>0.10674291160352632</v>
      </c>
      <c r="O39" s="227">
        <f t="shared" si="1"/>
        <v>0.19518703836073387</v>
      </c>
      <c r="P39" s="227">
        <f t="shared" si="2"/>
        <v>0.12199189897545866</v>
      </c>
      <c r="Q39" s="227">
        <f t="shared" si="3"/>
        <v>0.14071956159161306</v>
      </c>
      <c r="R39" s="227">
        <f t="shared" si="4"/>
        <v>0.16263998093876578</v>
      </c>
      <c r="S39" s="227">
        <f t="shared" si="5"/>
        <v>0.26452227781748866</v>
      </c>
      <c r="T39" s="103"/>
    </row>
    <row r="40" spans="1:20" ht="15.75" thickBot="1" x14ac:dyDescent="0.3">
      <c r="A40" s="207" t="s">
        <v>29</v>
      </c>
      <c r="B40" s="108">
        <v>1089</v>
      </c>
      <c r="C40" s="108">
        <v>26407</v>
      </c>
      <c r="D40" s="108">
        <v>70041</v>
      </c>
      <c r="E40" s="108">
        <v>54747</v>
      </c>
      <c r="F40" s="108">
        <v>55672</v>
      </c>
      <c r="G40" s="108">
        <v>49072</v>
      </c>
      <c r="H40" s="108">
        <v>103392</v>
      </c>
      <c r="I40" s="108">
        <v>360420</v>
      </c>
      <c r="J40" s="109"/>
      <c r="L40" s="110" t="s">
        <v>107</v>
      </c>
      <c r="M40" s="210">
        <f t="shared" si="6"/>
        <v>3.0214749458964542E-3</v>
      </c>
      <c r="N40" s="210">
        <f t="shared" si="0"/>
        <v>7.3267299261972146E-2</v>
      </c>
      <c r="O40" s="210">
        <f t="shared" si="1"/>
        <v>0.19433161311802896</v>
      </c>
      <c r="P40" s="210">
        <f t="shared" si="2"/>
        <v>0.15189778591643083</v>
      </c>
      <c r="Q40" s="210">
        <f t="shared" si="3"/>
        <v>0.15446423616891405</v>
      </c>
      <c r="R40" s="210">
        <f t="shared" si="4"/>
        <v>0.13615226679984463</v>
      </c>
      <c r="S40" s="210">
        <f t="shared" si="5"/>
        <v>0.28686532378891294</v>
      </c>
      <c r="T40" s="103"/>
    </row>
    <row r="41" spans="1:20" x14ac:dyDescent="0.25">
      <c r="A41" s="302" t="s">
        <v>289</v>
      </c>
      <c r="B41" s="302"/>
      <c r="C41" s="302"/>
      <c r="D41" s="302"/>
      <c r="E41" s="302"/>
      <c r="F41" s="302"/>
      <c r="G41" s="302"/>
      <c r="L41" s="302" t="s">
        <v>289</v>
      </c>
      <c r="M41" s="302"/>
      <c r="N41" s="302"/>
      <c r="O41" s="302"/>
      <c r="P41" s="302"/>
      <c r="Q41" s="302"/>
      <c r="R41" s="302"/>
    </row>
    <row r="42" spans="1:20" x14ac:dyDescent="0.25">
      <c r="A42" s="93"/>
      <c r="B42" s="93"/>
      <c r="C42" s="93"/>
      <c r="D42" s="93"/>
      <c r="E42" s="93"/>
      <c r="F42" s="93"/>
      <c r="G42" s="93"/>
      <c r="L42" s="93"/>
      <c r="M42" s="312"/>
      <c r="N42" s="312"/>
      <c r="O42" s="312"/>
      <c r="P42" s="312"/>
      <c r="Q42" s="312"/>
      <c r="R42" s="312"/>
      <c r="S42" s="312"/>
    </row>
    <row r="43" spans="1:20" ht="15.75" x14ac:dyDescent="0.25">
      <c r="L43" s="94"/>
    </row>
    <row r="44" spans="1:20" ht="15.75" x14ac:dyDescent="0.25">
      <c r="L44" s="94"/>
    </row>
    <row r="45" spans="1:20" ht="53.25" customHeight="1" x14ac:dyDescent="0.25">
      <c r="A45" s="95" t="s">
        <v>211</v>
      </c>
      <c r="B45" s="96" t="s">
        <v>234</v>
      </c>
      <c r="C45" s="96" t="s">
        <v>235</v>
      </c>
      <c r="D45" s="96" t="s">
        <v>236</v>
      </c>
      <c r="E45" s="96" t="s">
        <v>237</v>
      </c>
      <c r="F45" s="96" t="s">
        <v>238</v>
      </c>
      <c r="G45" s="96" t="s">
        <v>239</v>
      </c>
      <c r="H45" s="96" t="s">
        <v>240</v>
      </c>
      <c r="I45" s="96" t="s">
        <v>132</v>
      </c>
      <c r="L45" s="111" t="s">
        <v>211</v>
      </c>
      <c r="M45" s="96" t="s">
        <v>234</v>
      </c>
      <c r="N45" s="96" t="s">
        <v>235</v>
      </c>
      <c r="O45" s="96" t="s">
        <v>236</v>
      </c>
      <c r="P45" s="96" t="s">
        <v>237</v>
      </c>
      <c r="Q45" s="96" t="s">
        <v>238</v>
      </c>
      <c r="R45" s="96" t="s">
        <v>239</v>
      </c>
      <c r="S45" s="96" t="s">
        <v>240</v>
      </c>
    </row>
    <row r="46" spans="1:20" x14ac:dyDescent="0.25">
      <c r="A46" s="112" t="s">
        <v>212</v>
      </c>
      <c r="B46" s="113">
        <f>+B17+B21+B32+B33+B34</f>
        <v>149</v>
      </c>
      <c r="C46" s="113">
        <f t="shared" ref="C46:I46" si="7">+C17+C21+C32+C33+C34</f>
        <v>9249</v>
      </c>
      <c r="D46" s="113">
        <f t="shared" si="7"/>
        <v>23429</v>
      </c>
      <c r="E46" s="113">
        <f t="shared" si="7"/>
        <v>15633</v>
      </c>
      <c r="F46" s="113">
        <f t="shared" si="7"/>
        <v>19223</v>
      </c>
      <c r="G46" s="113">
        <f t="shared" si="7"/>
        <v>21474</v>
      </c>
      <c r="H46" s="113">
        <f t="shared" si="7"/>
        <v>34301</v>
      </c>
      <c r="I46" s="113">
        <f t="shared" si="7"/>
        <v>123458</v>
      </c>
      <c r="L46" s="114" t="s">
        <v>212</v>
      </c>
      <c r="M46" s="102">
        <f t="shared" ref="M46" si="8">+B46/$I46</f>
        <v>1.2068881724959096E-3</v>
      </c>
      <c r="N46" s="102">
        <f t="shared" ref="N46" si="9">+C46/$I46</f>
        <v>7.4916165821574954E-2</v>
      </c>
      <c r="O46" s="102">
        <f t="shared" ref="O46" si="10">+D46/$I46</f>
        <v>0.1897730402242058</v>
      </c>
      <c r="P46" s="102">
        <f t="shared" ref="P46" si="11">+E46/$I46</f>
        <v>0.12662605906462115</v>
      </c>
      <c r="Q46" s="102">
        <f t="shared" ref="Q46" si="12">+F46/$I46</f>
        <v>0.1557047740932139</v>
      </c>
      <c r="R46" s="102">
        <f t="shared" ref="R46" si="13">+G46/$I46</f>
        <v>0.17393769541058499</v>
      </c>
      <c r="S46" s="102">
        <f t="shared" ref="S46" si="14">+H46/$I46</f>
        <v>0.27783537721330331</v>
      </c>
    </row>
    <row r="47" spans="1:20" x14ac:dyDescent="0.25">
      <c r="A47" s="112" t="s">
        <v>213</v>
      </c>
      <c r="B47" s="113">
        <f>+B11+B12+B22+B19+B30+B39+B29</f>
        <v>557</v>
      </c>
      <c r="C47" s="113">
        <f t="shared" ref="C47:I47" si="15">+C11+C12+C22+C19+C30+C39+C29</f>
        <v>9808</v>
      </c>
      <c r="D47" s="113">
        <f t="shared" si="15"/>
        <v>31558</v>
      </c>
      <c r="E47" s="113">
        <f t="shared" si="15"/>
        <v>14920</v>
      </c>
      <c r="F47" s="113">
        <f t="shared" si="15"/>
        <v>21685</v>
      </c>
      <c r="G47" s="113">
        <f t="shared" si="15"/>
        <v>18046</v>
      </c>
      <c r="H47" s="113">
        <f t="shared" si="15"/>
        <v>48248</v>
      </c>
      <c r="I47" s="113">
        <f t="shared" si="15"/>
        <v>144822</v>
      </c>
      <c r="L47" s="115" t="s">
        <v>213</v>
      </c>
      <c r="M47" s="102">
        <f t="shared" ref="M47:M50" si="16">+B47/$I47</f>
        <v>3.8461007305519881E-3</v>
      </c>
      <c r="N47" s="102">
        <f t="shared" ref="N47:N50" si="17">+C47/$I47</f>
        <v>6.7724516993274503E-2</v>
      </c>
      <c r="O47" s="102">
        <f t="shared" ref="O47:O50" si="18">+D47/$I47</f>
        <v>0.2179088812473243</v>
      </c>
      <c r="P47" s="102">
        <f t="shared" ref="P47:P50" si="19">+E47/$I47</f>
        <v>0.10302302136415738</v>
      </c>
      <c r="Q47" s="102">
        <f t="shared" ref="Q47:Q50" si="20">+F47/$I47</f>
        <v>0.14973553741834805</v>
      </c>
      <c r="R47" s="102">
        <f t="shared" ref="R47:R50" si="21">+G47/$I47</f>
        <v>0.12460813964729116</v>
      </c>
      <c r="S47" s="102">
        <f t="shared" ref="S47:S50" si="22">+H47/$I47</f>
        <v>0.33315380259905264</v>
      </c>
    </row>
    <row r="48" spans="1:20" x14ac:dyDescent="0.25">
      <c r="A48" s="112" t="s">
        <v>214</v>
      </c>
      <c r="B48" s="113">
        <f>+B10+B13+B15+B20+B24+B26+B28+B31</f>
        <v>155</v>
      </c>
      <c r="C48" s="113">
        <f t="shared" ref="C48:I48" si="23">+C10+C13+C15+C20+C24+C26+C28+C31</f>
        <v>3570</v>
      </c>
      <c r="D48" s="113">
        <f t="shared" si="23"/>
        <v>7189</v>
      </c>
      <c r="E48" s="113">
        <f t="shared" si="23"/>
        <v>16141</v>
      </c>
      <c r="F48" s="113">
        <f t="shared" si="23"/>
        <v>9693</v>
      </c>
      <c r="G48" s="113">
        <f t="shared" si="23"/>
        <v>4315</v>
      </c>
      <c r="H48" s="113">
        <f t="shared" si="23"/>
        <v>12027</v>
      </c>
      <c r="I48" s="113">
        <f t="shared" si="23"/>
        <v>53090</v>
      </c>
      <c r="L48" s="115" t="s">
        <v>214</v>
      </c>
      <c r="M48" s="102">
        <f t="shared" si="16"/>
        <v>2.9195705405914486E-3</v>
      </c>
      <c r="N48" s="102">
        <f t="shared" si="17"/>
        <v>6.7244302128461109E-2</v>
      </c>
      <c r="O48" s="102">
        <f>+D48/$I48</f>
        <v>0.13541156526652853</v>
      </c>
      <c r="P48" s="102">
        <f t="shared" si="19"/>
        <v>0.30403089093991337</v>
      </c>
      <c r="Q48" s="102">
        <f t="shared" si="20"/>
        <v>0.18257675645130911</v>
      </c>
      <c r="R48" s="102">
        <f t="shared" si="21"/>
        <v>8.1277076662271616E-2</v>
      </c>
      <c r="S48" s="102">
        <f t="shared" si="22"/>
        <v>0.22653983801092484</v>
      </c>
    </row>
    <row r="49" spans="1:19" ht="15.75" thickBot="1" x14ac:dyDescent="0.3">
      <c r="A49" s="116" t="s">
        <v>215</v>
      </c>
      <c r="B49" s="117">
        <f>+B14+B16+B25+B27+B23+B18+B35+B36+B37+B38</f>
        <v>228</v>
      </c>
      <c r="C49" s="117">
        <f t="shared" ref="C49:I49" si="24">+C14+C16+C25+C27+C23+C18+C35+C36+C37+C38</f>
        <v>3780</v>
      </c>
      <c r="D49" s="117">
        <f t="shared" si="24"/>
        <v>7865</v>
      </c>
      <c r="E49" s="117">
        <f t="shared" si="24"/>
        <v>8053</v>
      </c>
      <c r="F49" s="117">
        <f t="shared" si="24"/>
        <v>5071</v>
      </c>
      <c r="G49" s="117">
        <f t="shared" si="24"/>
        <v>5237</v>
      </c>
      <c r="H49" s="117">
        <f t="shared" si="24"/>
        <v>8816</v>
      </c>
      <c r="I49" s="117">
        <f t="shared" si="24"/>
        <v>39050</v>
      </c>
      <c r="L49" s="118" t="s">
        <v>215</v>
      </c>
      <c r="M49" s="102">
        <f t="shared" si="16"/>
        <v>5.8386683738796416E-3</v>
      </c>
      <c r="N49" s="102">
        <f t="shared" si="17"/>
        <v>9.6798975672215112E-2</v>
      </c>
      <c r="O49" s="102">
        <f t="shared" si="18"/>
        <v>0.20140845070422536</v>
      </c>
      <c r="P49" s="102">
        <f t="shared" si="19"/>
        <v>0.20622279129321383</v>
      </c>
      <c r="Q49" s="102">
        <f t="shared" si="20"/>
        <v>0.12985915492957747</v>
      </c>
      <c r="R49" s="102">
        <f t="shared" si="21"/>
        <v>0.1341101152368758</v>
      </c>
      <c r="S49" s="102">
        <f t="shared" si="22"/>
        <v>0.2257618437900128</v>
      </c>
    </row>
    <row r="50" spans="1:19" ht="15.75" thickBot="1" x14ac:dyDescent="0.3">
      <c r="A50" s="119" t="s">
        <v>132</v>
      </c>
      <c r="B50" s="120">
        <f>+SUM(B46:B49)</f>
        <v>1089</v>
      </c>
      <c r="C50" s="120">
        <f t="shared" ref="C50:I50" si="25">+SUM(C46:C49)</f>
        <v>26407</v>
      </c>
      <c r="D50" s="120">
        <f t="shared" si="25"/>
        <v>70041</v>
      </c>
      <c r="E50" s="120">
        <f t="shared" si="25"/>
        <v>54747</v>
      </c>
      <c r="F50" s="120">
        <f t="shared" si="25"/>
        <v>55672</v>
      </c>
      <c r="G50" s="120">
        <f t="shared" si="25"/>
        <v>49072</v>
      </c>
      <c r="H50" s="120">
        <f t="shared" si="25"/>
        <v>103392</v>
      </c>
      <c r="I50" s="120">
        <f t="shared" si="25"/>
        <v>360420</v>
      </c>
      <c r="L50" s="121" t="s">
        <v>132</v>
      </c>
      <c r="M50" s="210">
        <f t="shared" si="16"/>
        <v>3.0214749458964542E-3</v>
      </c>
      <c r="N50" s="210">
        <f t="shared" si="17"/>
        <v>7.3267299261972146E-2</v>
      </c>
      <c r="O50" s="210">
        <f t="shared" si="18"/>
        <v>0.19433161311802896</v>
      </c>
      <c r="P50" s="210">
        <f t="shared" si="19"/>
        <v>0.15189778591643083</v>
      </c>
      <c r="Q50" s="210">
        <f t="shared" si="20"/>
        <v>0.15446423616891405</v>
      </c>
      <c r="R50" s="210">
        <f t="shared" si="21"/>
        <v>0.13615226679984463</v>
      </c>
      <c r="S50" s="210">
        <f t="shared" si="22"/>
        <v>0.28686532378891294</v>
      </c>
    </row>
    <row r="51" spans="1:19" x14ac:dyDescent="0.25">
      <c r="A51" s="302" t="s">
        <v>289</v>
      </c>
      <c r="B51" s="302"/>
      <c r="C51" s="302"/>
      <c r="D51" s="302"/>
      <c r="E51" s="302"/>
      <c r="F51" s="302"/>
      <c r="G51" s="302"/>
      <c r="H51" s="112"/>
      <c r="I51" s="112"/>
      <c r="L51" s="302" t="s">
        <v>289</v>
      </c>
      <c r="M51" s="302"/>
      <c r="N51" s="302"/>
      <c r="O51" s="302"/>
      <c r="P51" s="302"/>
      <c r="Q51" s="302"/>
      <c r="R51" s="302"/>
    </row>
    <row r="54" spans="1:19" ht="15.75" x14ac:dyDescent="0.25">
      <c r="G54" s="156" t="s">
        <v>290</v>
      </c>
      <c r="I54" s="156"/>
      <c r="J54" s="156"/>
      <c r="K54" s="156"/>
      <c r="L54" s="156"/>
      <c r="M54" s="156"/>
      <c r="N54" s="156"/>
    </row>
    <row r="81" spans="7:19" x14ac:dyDescent="0.25">
      <c r="M81" s="304"/>
      <c r="N81" s="304"/>
      <c r="O81" s="304"/>
      <c r="P81" s="304"/>
      <c r="Q81" s="304"/>
      <c r="R81" s="304"/>
      <c r="S81" s="304"/>
    </row>
    <row r="82" spans="7:19" x14ac:dyDescent="0.25">
      <c r="G82" s="302" t="s">
        <v>289</v>
      </c>
      <c r="H82" s="302"/>
      <c r="I82" s="302"/>
      <c r="J82" s="302"/>
      <c r="K82" s="302"/>
      <c r="L82" s="302"/>
      <c r="M82" s="302"/>
    </row>
  </sheetData>
  <sortState xmlns:xlrd2="http://schemas.microsoft.com/office/spreadsheetml/2017/richdata2" ref="L10:S39">
    <sortCondition ref="L10:L39"/>
  </sortState>
  <mergeCells count="8">
    <mergeCell ref="G82:M82"/>
    <mergeCell ref="A8:G8"/>
    <mergeCell ref="A41:G41"/>
    <mergeCell ref="L41:R41"/>
    <mergeCell ref="L51:R51"/>
    <mergeCell ref="M81:S81"/>
    <mergeCell ref="L8:R8"/>
    <mergeCell ref="A51:G51"/>
  </mergeCells>
  <conditionalFormatting sqref="B10:H10">
    <cfRule type="colorScale" priority="12">
      <colorScale>
        <cfvo type="min"/>
        <cfvo type="max"/>
        <color rgb="FFFFEF9C"/>
        <color rgb="FF63BE7B"/>
      </colorScale>
    </cfRule>
    <cfRule type="colorScale" priority="16">
      <colorScale>
        <cfvo type="min"/>
        <cfvo type="max"/>
        <color rgb="FFFFEF9C"/>
        <color rgb="FF63BE7B"/>
      </colorScale>
    </cfRule>
  </conditionalFormatting>
  <conditionalFormatting sqref="B11:H11">
    <cfRule type="colorScale" priority="11">
      <colorScale>
        <cfvo type="min"/>
        <cfvo type="max"/>
        <color rgb="FFFFEF9C"/>
        <color rgb="FF63BE7B"/>
      </colorScale>
    </cfRule>
    <cfRule type="colorScale" priority="13">
      <colorScale>
        <cfvo type="min"/>
        <cfvo type="max"/>
        <color rgb="FFFFEF9C"/>
        <color rgb="FF63BE7B"/>
      </colorScale>
    </cfRule>
  </conditionalFormatting>
  <conditionalFormatting sqref="B12:H39">
    <cfRule type="colorScale" priority="6">
      <colorScale>
        <cfvo type="min"/>
        <cfvo type="max"/>
        <color rgb="FFFFEF9C"/>
        <color rgb="FF63BE7B"/>
      </colorScale>
    </cfRule>
    <cfRule type="colorScale" priority="7">
      <colorScale>
        <cfvo type="min"/>
        <cfvo type="max"/>
        <color rgb="FFFFEF9C"/>
        <color rgb="FF63BE7B"/>
      </colorScale>
    </cfRule>
  </conditionalFormatting>
  <conditionalFormatting sqref="M40:S40">
    <cfRule type="colorScale" priority="1">
      <colorScale>
        <cfvo type="min"/>
        <cfvo type="max"/>
        <color rgb="FFFFEF9C"/>
        <color rgb="FF63BE7B"/>
      </colorScale>
    </cfRule>
  </conditionalFormatting>
  <conditionalFormatting sqref="M46:S49">
    <cfRule type="colorScale" priority="3">
      <colorScale>
        <cfvo type="min"/>
        <cfvo type="max"/>
        <color rgb="FFFFEF9C"/>
        <color rgb="FF63BE7B"/>
      </colorScale>
    </cfRule>
  </conditionalFormatting>
  <conditionalFormatting sqref="M50:S50">
    <cfRule type="colorScale" priority="2">
      <colorScale>
        <cfvo type="min"/>
        <cfvo type="max"/>
        <color rgb="FFFFEF9C"/>
        <color rgb="FF63BE7B"/>
      </colorScale>
    </cfRule>
  </conditionalFormatting>
  <conditionalFormatting sqref="M10:T39">
    <cfRule type="colorScale" priority="15">
      <colorScale>
        <cfvo type="min"/>
        <cfvo type="max"/>
        <color rgb="FFFFEF9C"/>
        <color rgb="FF63BE7B"/>
      </colorScale>
    </cfRule>
  </conditionalFormatting>
  <conditionalFormatting sqref="T40">
    <cfRule type="colorScale" priority="14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54ABC8CB-C94C-4DA1-83E5-5D6CE5C7DCB1}"/>
  </hyperlink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419AF-6148-4B26-87B0-A35AA09E505C}">
  <dimension ref="A1:O44"/>
  <sheetViews>
    <sheetView workbookViewId="0">
      <selection activeCell="B2" sqref="B2"/>
    </sheetView>
  </sheetViews>
  <sheetFormatPr baseColWidth="10" defaultRowHeight="15" x14ac:dyDescent="0.25"/>
  <cols>
    <col min="1" max="1" width="31.28515625" style="1" customWidth="1"/>
    <col min="2" max="2" width="15.5703125" style="1" customWidth="1"/>
    <col min="3" max="3" width="12.7109375" style="1" customWidth="1"/>
    <col min="4" max="5" width="13.140625" style="1" customWidth="1"/>
    <col min="6" max="6" width="11.42578125" style="1"/>
    <col min="7" max="7" width="30.5703125" style="63" customWidth="1"/>
    <col min="8" max="11" width="11.42578125" style="63"/>
    <col min="12" max="12" width="11.42578125" style="63" customWidth="1"/>
    <col min="13" max="14" width="11.42578125" style="63"/>
    <col min="15" max="16384" width="11.42578125" style="1"/>
  </cols>
  <sheetData>
    <row r="1" spans="1:15" x14ac:dyDescent="0.25">
      <c r="A1" s="2" t="s">
        <v>28</v>
      </c>
      <c r="C1" s="218" t="s">
        <v>258</v>
      </c>
      <c r="I1" s="218" t="s">
        <v>107</v>
      </c>
      <c r="J1" s="215"/>
      <c r="K1" s="215"/>
      <c r="L1" s="215"/>
      <c r="M1" s="215"/>
      <c r="N1" s="37"/>
      <c r="O1" s="37"/>
    </row>
    <row r="2" spans="1:15" x14ac:dyDescent="0.25">
      <c r="I2" s="215"/>
      <c r="J2" s="308" t="s">
        <v>336</v>
      </c>
      <c r="K2" s="308" t="s">
        <v>337</v>
      </c>
      <c r="L2" s="308" t="s">
        <v>338</v>
      </c>
      <c r="M2" s="215"/>
      <c r="N2" s="37"/>
      <c r="O2" s="37"/>
    </row>
    <row r="3" spans="1:15" ht="18.75" x14ac:dyDescent="0.3">
      <c r="A3" s="30" t="str">
        <f>Índex!A45</f>
        <v>ANÀLISI SEGONS 7 SECTORS PRODUCTIUS</v>
      </c>
      <c r="I3" s="215" t="s">
        <v>226</v>
      </c>
      <c r="J3" s="309">
        <v>0.23324150596877868</v>
      </c>
      <c r="K3" s="309">
        <v>0.76675849403122132</v>
      </c>
      <c r="L3" s="309">
        <v>-0.69580838323353289</v>
      </c>
      <c r="M3" s="215">
        <v>-581</v>
      </c>
      <c r="N3" s="37"/>
      <c r="O3" s="37"/>
    </row>
    <row r="4" spans="1:15" x14ac:dyDescent="0.25">
      <c r="I4" s="215" t="s">
        <v>225</v>
      </c>
      <c r="J4" s="309">
        <v>0.12409588366720946</v>
      </c>
      <c r="K4" s="309">
        <v>0.87590411633279053</v>
      </c>
      <c r="L4" s="309">
        <v>-0.85832252485948979</v>
      </c>
      <c r="M4" s="215">
        <v>-19853</v>
      </c>
      <c r="N4" s="37"/>
      <c r="O4" s="37"/>
    </row>
    <row r="5" spans="1:15" x14ac:dyDescent="0.25">
      <c r="A5" s="29" t="str">
        <f>Índex!A50</f>
        <v>G7S2</v>
      </c>
      <c r="C5" s="29" t="str">
        <f>Índex!A7</f>
        <v>1r trimestre 2023</v>
      </c>
      <c r="I5" s="215" t="s">
        <v>224</v>
      </c>
      <c r="J5" s="309">
        <v>0.46431375908396511</v>
      </c>
      <c r="K5" s="309">
        <v>0.53568624091603489</v>
      </c>
      <c r="L5" s="309">
        <v>-0.13323560767590617</v>
      </c>
      <c r="M5" s="215">
        <v>-4999</v>
      </c>
      <c r="N5" s="37"/>
      <c r="O5" s="37"/>
    </row>
    <row r="6" spans="1:15" ht="15.75" thickBot="1" x14ac:dyDescent="0.3">
      <c r="A6" s="31" t="str">
        <f>Índex!B50</f>
        <v>Llocs de treball segons sexe.</v>
      </c>
      <c r="B6" s="31"/>
      <c r="C6" s="31"/>
      <c r="D6" s="31"/>
      <c r="E6" s="31"/>
      <c r="F6" s="31"/>
      <c r="I6" s="215" t="s">
        <v>223</v>
      </c>
      <c r="J6" s="309">
        <v>0.32588087018466766</v>
      </c>
      <c r="K6" s="309">
        <v>0.6741191298153324</v>
      </c>
      <c r="L6" s="309">
        <v>-0.5165826694846366</v>
      </c>
      <c r="M6" s="215">
        <v>-19065</v>
      </c>
      <c r="N6" s="37"/>
      <c r="O6" s="37"/>
    </row>
    <row r="7" spans="1:15" ht="15.75" x14ac:dyDescent="0.25">
      <c r="A7" s="305"/>
      <c r="B7" s="305"/>
      <c r="C7" s="305"/>
      <c r="D7" s="305"/>
      <c r="E7" s="305"/>
      <c r="F7" s="305"/>
      <c r="I7" s="215" t="s">
        <v>222</v>
      </c>
      <c r="J7" s="309">
        <v>0.70374627348155594</v>
      </c>
      <c r="K7" s="309">
        <v>0.296253726518444</v>
      </c>
      <c r="L7" s="309">
        <v>1.3754849660523762</v>
      </c>
      <c r="M7" s="215">
        <v>22690</v>
      </c>
      <c r="N7" s="37"/>
      <c r="O7" s="37"/>
    </row>
    <row r="8" spans="1:15" ht="15.75" x14ac:dyDescent="0.25">
      <c r="A8" s="303" t="s">
        <v>296</v>
      </c>
      <c r="B8" s="303"/>
      <c r="C8" s="303"/>
      <c r="D8" s="303"/>
      <c r="E8" s="303"/>
      <c r="F8" s="303"/>
      <c r="G8" s="150"/>
      <c r="H8" s="150"/>
      <c r="I8" s="215" t="s">
        <v>221</v>
      </c>
      <c r="J8" s="309">
        <v>0.56284642973589827</v>
      </c>
      <c r="K8" s="309">
        <v>0.43715357026410173</v>
      </c>
      <c r="L8" s="309">
        <v>0.28752563863509228</v>
      </c>
      <c r="M8" s="215">
        <v>6168</v>
      </c>
      <c r="N8" s="37"/>
      <c r="O8" s="37"/>
    </row>
    <row r="9" spans="1:15" x14ac:dyDescent="0.25">
      <c r="A9" s="162"/>
      <c r="B9" s="163" t="s">
        <v>29</v>
      </c>
      <c r="C9" s="164" t="s">
        <v>227</v>
      </c>
      <c r="D9" s="164" t="s">
        <v>32</v>
      </c>
      <c r="G9" s="126"/>
      <c r="H9" s="126"/>
      <c r="I9" s="215" t="s">
        <v>220</v>
      </c>
      <c r="J9" s="309">
        <v>0.403580547818013</v>
      </c>
      <c r="K9" s="309">
        <v>0.596419452181987</v>
      </c>
      <c r="L9" s="309">
        <v>-0.32332765750425685</v>
      </c>
      <c r="M9" s="215">
        <v>-19938</v>
      </c>
      <c r="N9" s="37"/>
      <c r="O9" s="37"/>
    </row>
    <row r="10" spans="1:15" x14ac:dyDescent="0.25">
      <c r="A10" s="165" t="s">
        <v>234</v>
      </c>
      <c r="B10" s="166">
        <v>0.23324150596877868</v>
      </c>
      <c r="C10" s="251">
        <v>0.22393080249879865</v>
      </c>
      <c r="D10" s="251">
        <v>0.26225057689697301</v>
      </c>
      <c r="G10" s="159"/>
      <c r="H10" s="160"/>
      <c r="I10" s="215" t="s">
        <v>132</v>
      </c>
      <c r="J10" s="309">
        <v>0.45064506284160588</v>
      </c>
      <c r="K10" s="309">
        <v>0.54935493715839412</v>
      </c>
      <c r="L10" s="309">
        <v>-0.17968323872245004</v>
      </c>
      <c r="M10" s="215"/>
      <c r="N10" s="37"/>
      <c r="O10" s="37"/>
    </row>
    <row r="11" spans="1:15" x14ac:dyDescent="0.25">
      <c r="A11" s="167" t="s">
        <v>235</v>
      </c>
      <c r="B11" s="168">
        <v>0.12409588366720946</v>
      </c>
      <c r="C11" s="252">
        <v>0.14502176869193587</v>
      </c>
      <c r="D11" s="252">
        <v>0.13890924087341455</v>
      </c>
      <c r="G11" s="161"/>
      <c r="H11" s="255"/>
      <c r="I11" s="218" t="s">
        <v>227</v>
      </c>
      <c r="J11" s="308"/>
      <c r="K11" s="308"/>
      <c r="L11" s="308"/>
      <c r="M11" s="215"/>
      <c r="N11" s="37"/>
      <c r="O11" s="37"/>
    </row>
    <row r="12" spans="1:15" x14ac:dyDescent="0.25">
      <c r="A12" s="167" t="s">
        <v>236</v>
      </c>
      <c r="B12" s="168">
        <v>0.46431375908396511</v>
      </c>
      <c r="C12" s="252">
        <v>0.49652422886616082</v>
      </c>
      <c r="D12" s="252">
        <v>0.49289481275951597</v>
      </c>
      <c r="G12" s="161"/>
      <c r="H12" s="255"/>
      <c r="I12" s="215"/>
      <c r="J12" s="308" t="s">
        <v>336</v>
      </c>
      <c r="K12" s="308" t="s">
        <v>337</v>
      </c>
      <c r="L12" s="308" t="s">
        <v>338</v>
      </c>
      <c r="M12" s="215"/>
      <c r="N12" s="37"/>
      <c r="O12" s="37"/>
    </row>
    <row r="13" spans="1:15" x14ac:dyDescent="0.25">
      <c r="A13" s="167" t="s">
        <v>237</v>
      </c>
      <c r="B13" s="168">
        <v>0.32588087018466766</v>
      </c>
      <c r="C13" s="252">
        <v>0.3320668322860344</v>
      </c>
      <c r="D13" s="252">
        <v>0.32392233628665773</v>
      </c>
      <c r="G13" s="161"/>
      <c r="H13" s="255"/>
      <c r="I13" s="215" t="s">
        <v>226</v>
      </c>
      <c r="J13" s="309">
        <v>0.22393080249879865</v>
      </c>
      <c r="K13" s="309">
        <v>0.77606919750120129</v>
      </c>
      <c r="L13" s="310">
        <v>-0.71145510835913317</v>
      </c>
      <c r="M13" s="215"/>
      <c r="N13" s="37"/>
      <c r="O13" s="37"/>
    </row>
    <row r="14" spans="1:15" x14ac:dyDescent="0.25">
      <c r="A14" s="167" t="s">
        <v>238</v>
      </c>
      <c r="B14" s="168">
        <v>0.70387268285673232</v>
      </c>
      <c r="C14" s="252">
        <v>2.9421196300973</v>
      </c>
      <c r="D14" s="252">
        <v>0.67413633982025978</v>
      </c>
      <c r="G14" s="161"/>
      <c r="H14" s="255"/>
      <c r="I14" s="215" t="s">
        <v>225</v>
      </c>
      <c r="J14" s="309">
        <v>0.14502176869193587</v>
      </c>
      <c r="K14" s="309">
        <v>0.85497823130806416</v>
      </c>
      <c r="L14" s="310">
        <v>-0.83037957765303394</v>
      </c>
      <c r="M14" s="215"/>
      <c r="N14" s="37"/>
      <c r="O14" s="37"/>
    </row>
    <row r="15" spans="1:15" x14ac:dyDescent="0.25">
      <c r="A15" s="167" t="s">
        <v>239</v>
      </c>
      <c r="B15" s="168">
        <v>0.56284642973589827</v>
      </c>
      <c r="C15" s="252">
        <v>0.54290272705180442</v>
      </c>
      <c r="D15" s="252">
        <v>0.50933654590826949</v>
      </c>
      <c r="G15" s="161"/>
      <c r="H15" s="255"/>
      <c r="I15" s="215" t="s">
        <v>224</v>
      </c>
      <c r="J15" s="309">
        <v>0.49652422886616082</v>
      </c>
      <c r="K15" s="309">
        <v>0.50347577113383923</v>
      </c>
      <c r="L15" s="310">
        <v>-1.3807103869215671E-2</v>
      </c>
      <c r="M15" s="215"/>
      <c r="N15" s="37"/>
      <c r="O15" s="37"/>
    </row>
    <row r="16" spans="1:15" ht="15.75" thickBot="1" x14ac:dyDescent="0.3">
      <c r="A16" s="169" t="s">
        <v>291</v>
      </c>
      <c r="B16" s="170">
        <v>0.403580547818013</v>
      </c>
      <c r="C16" s="253">
        <v>0.44344280118461715</v>
      </c>
      <c r="D16" s="253">
        <v>0.43828255527298643</v>
      </c>
      <c r="G16" s="268"/>
      <c r="H16" s="269"/>
      <c r="I16" s="215" t="s">
        <v>223</v>
      </c>
      <c r="J16" s="309">
        <v>0.3320668322860344</v>
      </c>
      <c r="K16" s="309">
        <v>0.6679331677139656</v>
      </c>
      <c r="L16" s="310">
        <v>-0.50284422403733953</v>
      </c>
      <c r="M16" s="215"/>
      <c r="N16" s="37"/>
      <c r="O16" s="37"/>
    </row>
    <row r="17" spans="1:15" ht="15.75" thickBot="1" x14ac:dyDescent="0.3">
      <c r="A17" s="171" t="s">
        <v>132</v>
      </c>
      <c r="B17" s="172">
        <v>0.4506575661727984</v>
      </c>
      <c r="C17" s="254">
        <v>0.49329837623643902</v>
      </c>
      <c r="D17" s="254">
        <v>0.46990281762376751</v>
      </c>
      <c r="G17" s="268"/>
      <c r="H17" s="269"/>
      <c r="I17" s="215" t="s">
        <v>222</v>
      </c>
      <c r="J17" s="309">
        <v>2.9421196300973</v>
      </c>
      <c r="K17" s="309">
        <v>2.6644267714248442</v>
      </c>
      <c r="L17" s="310">
        <v>0.10422236469420974</v>
      </c>
      <c r="M17" s="311"/>
      <c r="N17" s="37"/>
      <c r="O17" s="37"/>
    </row>
    <row r="18" spans="1:15" x14ac:dyDescent="0.25">
      <c r="A18" s="157" t="s">
        <v>292</v>
      </c>
      <c r="G18" s="270"/>
      <c r="H18" s="270"/>
      <c r="I18" s="215" t="s">
        <v>221</v>
      </c>
      <c r="J18" s="309">
        <v>0.54290272705180442</v>
      </c>
      <c r="K18" s="309">
        <v>0.45709727294819552</v>
      </c>
      <c r="L18" s="310">
        <v>0.18771814924683131</v>
      </c>
      <c r="M18" s="215"/>
      <c r="N18" s="37"/>
      <c r="O18" s="37"/>
    </row>
    <row r="19" spans="1:15" x14ac:dyDescent="0.25">
      <c r="A19" s="158" t="s">
        <v>219</v>
      </c>
      <c r="B19" s="93"/>
      <c r="C19" s="93"/>
      <c r="D19" s="93"/>
      <c r="G19" s="37"/>
      <c r="H19" s="37"/>
      <c r="I19" s="215" t="s">
        <v>220</v>
      </c>
      <c r="J19" s="309">
        <v>0.44344280118461715</v>
      </c>
      <c r="K19" s="309">
        <v>0.5565571988153829</v>
      </c>
      <c r="L19" s="310">
        <v>-0.2032394835095597</v>
      </c>
      <c r="M19" s="215"/>
      <c r="N19" s="37"/>
      <c r="O19" s="37"/>
    </row>
    <row r="20" spans="1:15" x14ac:dyDescent="0.25">
      <c r="B20" s="79"/>
      <c r="C20" s="79"/>
      <c r="D20" s="79"/>
      <c r="E20" s="93"/>
      <c r="F20" s="93"/>
      <c r="G20" s="37"/>
      <c r="H20" s="37"/>
      <c r="I20" s="215" t="s">
        <v>132</v>
      </c>
      <c r="J20" s="309">
        <v>0.49329837623643902</v>
      </c>
      <c r="K20" s="309">
        <v>0.50670162376356098</v>
      </c>
      <c r="L20" s="310">
        <v>-2.6451952980865532E-2</v>
      </c>
      <c r="M20" s="215"/>
      <c r="N20" s="37"/>
      <c r="O20" s="37"/>
    </row>
    <row r="21" spans="1:15" ht="15.75" x14ac:dyDescent="0.25">
      <c r="A21" s="303" t="s">
        <v>293</v>
      </c>
      <c r="B21" s="303"/>
      <c r="C21" s="303"/>
      <c r="D21" s="303"/>
      <c r="E21" s="303"/>
      <c r="F21" s="303"/>
      <c r="G21" s="37"/>
      <c r="H21" s="37"/>
      <c r="I21" s="215"/>
      <c r="J21" s="308"/>
      <c r="K21" s="308"/>
      <c r="L21" s="308"/>
      <c r="M21" s="215"/>
      <c r="N21" s="37"/>
      <c r="O21" s="37"/>
    </row>
    <row r="22" spans="1:15" x14ac:dyDescent="0.25">
      <c r="G22" s="37"/>
      <c r="H22" s="37"/>
      <c r="I22" s="218" t="s">
        <v>339</v>
      </c>
      <c r="J22" s="308"/>
      <c r="K22" s="308"/>
      <c r="L22" s="308"/>
      <c r="M22" s="215"/>
      <c r="N22" s="37"/>
      <c r="O22" s="37"/>
    </row>
    <row r="23" spans="1:15" x14ac:dyDescent="0.25">
      <c r="G23" s="37"/>
      <c r="H23" s="37"/>
      <c r="I23" s="215"/>
      <c r="J23" s="308" t="s">
        <v>336</v>
      </c>
      <c r="K23" s="308" t="s">
        <v>337</v>
      </c>
      <c r="L23" s="308" t="s">
        <v>338</v>
      </c>
      <c r="M23" s="215"/>
      <c r="N23" s="37"/>
      <c r="O23" s="37"/>
    </row>
    <row r="24" spans="1:15" x14ac:dyDescent="0.25">
      <c r="G24" s="37"/>
      <c r="H24" s="37"/>
      <c r="I24" s="215" t="s">
        <v>226</v>
      </c>
      <c r="J24" s="309">
        <v>0.23228672672460907</v>
      </c>
      <c r="K24" s="309">
        <v>0.76771327327539096</v>
      </c>
      <c r="L24" s="310">
        <v>-0.69743036259673452</v>
      </c>
      <c r="M24" s="215"/>
      <c r="N24" s="37"/>
      <c r="O24" s="37"/>
    </row>
    <row r="25" spans="1:15" x14ac:dyDescent="0.25">
      <c r="G25" s="37"/>
      <c r="H25" s="37"/>
      <c r="I25" s="215" t="s">
        <v>225</v>
      </c>
      <c r="J25" s="309">
        <v>0.13740369651056605</v>
      </c>
      <c r="K25" s="309">
        <v>0.86259630348943395</v>
      </c>
      <c r="L25" s="310">
        <v>-0.8407091521784511</v>
      </c>
      <c r="M25" s="215"/>
      <c r="N25" s="37"/>
      <c r="O25" s="37"/>
    </row>
    <row r="26" spans="1:15" x14ac:dyDescent="0.25">
      <c r="G26" s="37"/>
      <c r="H26" s="37"/>
      <c r="I26" s="215" t="s">
        <v>224</v>
      </c>
      <c r="J26" s="309">
        <v>0.48999554994208383</v>
      </c>
      <c r="K26" s="309">
        <v>0.51000445005791617</v>
      </c>
      <c r="L26" s="310">
        <v>-3.9232795152199504E-2</v>
      </c>
      <c r="M26" s="215"/>
      <c r="N26" s="37"/>
      <c r="O26" s="37"/>
    </row>
    <row r="27" spans="1:15" x14ac:dyDescent="0.25">
      <c r="G27" s="37"/>
      <c r="H27" s="37"/>
      <c r="I27" s="215" t="s">
        <v>223</v>
      </c>
      <c r="J27" s="309">
        <v>0.32434913658280967</v>
      </c>
      <c r="K27" s="309">
        <v>0.67565086341719038</v>
      </c>
      <c r="L27" s="310">
        <v>-0.51994564923313713</v>
      </c>
      <c r="M27" s="215"/>
      <c r="N27" s="37"/>
      <c r="O27" s="37"/>
    </row>
    <row r="28" spans="1:15" x14ac:dyDescent="0.25">
      <c r="G28" s="37"/>
      <c r="H28" s="37"/>
      <c r="I28" s="215" t="s">
        <v>222</v>
      </c>
      <c r="J28" s="309">
        <v>0.50865353269356361</v>
      </c>
      <c r="K28" s="309">
        <v>0.49134646730643633</v>
      </c>
      <c r="L28" s="310">
        <v>3.5223750527819453E-2</v>
      </c>
      <c r="M28" s="215"/>
      <c r="N28" s="37"/>
      <c r="O28" s="37"/>
    </row>
    <row r="29" spans="1:15" x14ac:dyDescent="0.25">
      <c r="G29" s="37"/>
      <c r="H29" s="37"/>
      <c r="I29" s="215" t="s">
        <v>221</v>
      </c>
      <c r="J29" s="309">
        <v>0.55314110403427041</v>
      </c>
      <c r="K29" s="309">
        <v>0.44685889596572953</v>
      </c>
      <c r="L29" s="310">
        <v>0.23784288290568545</v>
      </c>
      <c r="M29" s="215"/>
      <c r="N29" s="37"/>
      <c r="O29" s="37"/>
    </row>
    <row r="30" spans="1:15" x14ac:dyDescent="0.25">
      <c r="G30" s="37"/>
      <c r="H30" s="37"/>
      <c r="I30" s="215" t="s">
        <v>220</v>
      </c>
      <c r="J30" s="309">
        <v>0.43764561477089303</v>
      </c>
      <c r="K30" s="309">
        <v>0.56235438522910697</v>
      </c>
      <c r="L30" s="310">
        <v>-0.22176188847074924</v>
      </c>
      <c r="M30" s="215"/>
      <c r="N30" s="37"/>
      <c r="O30" s="37"/>
    </row>
    <row r="31" spans="1:15" x14ac:dyDescent="0.25">
      <c r="G31" s="37"/>
      <c r="H31" s="37"/>
      <c r="I31" s="215" t="s">
        <v>132</v>
      </c>
      <c r="J31" s="309">
        <v>0.47504524448490082</v>
      </c>
      <c r="K31" s="309">
        <v>0.52495475551509918</v>
      </c>
      <c r="L31" s="310">
        <v>-9.5073928764062454E-2</v>
      </c>
      <c r="M31" s="215"/>
      <c r="N31" s="37"/>
      <c r="O31" s="37"/>
    </row>
    <row r="32" spans="1:15" x14ac:dyDescent="0.25">
      <c r="G32" s="37"/>
      <c r="H32" s="37"/>
      <c r="I32" s="37"/>
      <c r="J32" s="37"/>
      <c r="K32" s="37"/>
      <c r="L32" s="37"/>
      <c r="M32" s="37"/>
      <c r="N32" s="37"/>
      <c r="O32" s="37"/>
    </row>
    <row r="33" spans="1:15" x14ac:dyDescent="0.25">
      <c r="G33" s="37"/>
      <c r="H33" s="37"/>
      <c r="I33" s="37"/>
      <c r="J33" s="37"/>
      <c r="K33" s="37"/>
      <c r="L33" s="37"/>
      <c r="M33" s="37"/>
      <c r="N33" s="37"/>
      <c r="O33" s="37"/>
    </row>
    <row r="34" spans="1:15" x14ac:dyDescent="0.25">
      <c r="G34" s="37"/>
      <c r="H34" s="37"/>
      <c r="I34" s="37"/>
      <c r="J34" s="37"/>
      <c r="K34" s="37"/>
      <c r="L34" s="37"/>
      <c r="M34" s="37"/>
      <c r="N34" s="37"/>
      <c r="O34" s="37"/>
    </row>
    <row r="35" spans="1:15" x14ac:dyDescent="0.25">
      <c r="G35" s="37"/>
      <c r="H35" s="37"/>
      <c r="I35" s="37"/>
      <c r="J35" s="37"/>
      <c r="K35" s="37"/>
      <c r="L35" s="37"/>
      <c r="M35" s="37"/>
      <c r="N35" s="37"/>
    </row>
    <row r="36" spans="1:15" x14ac:dyDescent="0.25">
      <c r="G36" s="37"/>
      <c r="H36" s="37"/>
      <c r="I36" s="37"/>
      <c r="J36" s="37"/>
      <c r="K36" s="37"/>
      <c r="L36" s="37"/>
      <c r="M36" s="37"/>
      <c r="N36" s="37"/>
    </row>
    <row r="44" spans="1:15" x14ac:dyDescent="0.25">
      <c r="A44" s="157" t="s">
        <v>292</v>
      </c>
    </row>
  </sheetData>
  <mergeCells count="3">
    <mergeCell ref="A7:F7"/>
    <mergeCell ref="A21:F21"/>
    <mergeCell ref="A8:F8"/>
  </mergeCells>
  <conditionalFormatting sqref="B10:B16">
    <cfRule type="colorScale" priority="3">
      <colorScale>
        <cfvo type="min"/>
        <cfvo type="max"/>
        <color rgb="FFFFEF9C"/>
        <color rgb="FF63BE7B"/>
      </colorScale>
    </cfRule>
  </conditionalFormatting>
  <conditionalFormatting sqref="C10:C16">
    <cfRule type="colorScale" priority="2">
      <colorScale>
        <cfvo type="min"/>
        <cfvo type="max"/>
        <color rgb="FFFFEF9C"/>
        <color rgb="FF63BE7B"/>
      </colorScale>
    </cfRule>
  </conditionalFormatting>
  <conditionalFormatting sqref="D10:D16">
    <cfRule type="colorScale" priority="1">
      <colorScale>
        <cfvo type="min"/>
        <cfvo type="max"/>
        <color rgb="FFFFEF9C"/>
        <color rgb="FF63BE7B"/>
      </colorScale>
    </cfRule>
  </conditionalFormatting>
  <conditionalFormatting sqref="H11:H17">
    <cfRule type="dataBar" priority="8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{D34A3151-F5F0-44DF-B30B-1B386995CF32}</x14:id>
        </ext>
      </extLst>
    </cfRule>
  </conditionalFormatting>
  <hyperlinks>
    <hyperlink ref="A1" location="Índex!A1" display="TORNAR A L'ÍNDEX" xr:uid="{63D8A091-F111-45CF-A486-A4ACB6490997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34A3151-F5F0-44DF-B30B-1B386995CF32}">
            <x14:dataBar minLength="0" maxLength="100">
              <x14:cfvo type="autoMin"/>
              <x14:cfvo type="autoMax"/>
              <x14:negativeFillColor rgb="FFC00000"/>
              <x14:axisColor rgb="FF000000"/>
            </x14:dataBar>
          </x14:cfRule>
          <xm:sqref>H11:H17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D13A7-C05A-417F-8D71-EAF9C6C5EAFB}">
  <dimension ref="A1:I41"/>
  <sheetViews>
    <sheetView workbookViewId="0">
      <selection activeCell="B20" activeCellId="1" sqref="B30 B20"/>
    </sheetView>
  </sheetViews>
  <sheetFormatPr baseColWidth="10" defaultRowHeight="15" x14ac:dyDescent="0.25"/>
  <cols>
    <col min="1" max="1" width="35.5703125" style="1" customWidth="1"/>
    <col min="2" max="2" width="11.42578125" style="1"/>
    <col min="3" max="3" width="13.28515625" style="1" bestFit="1" customWidth="1"/>
    <col min="4" max="4" width="14.42578125" style="1" customWidth="1"/>
    <col min="5" max="6" width="11.42578125" style="1"/>
    <col min="7" max="7" width="12.42578125" style="1" customWidth="1"/>
    <col min="8" max="8" width="12.42578125" style="1" hidden="1" customWidth="1"/>
    <col min="9" max="9" width="12.42578125" style="1" customWidth="1"/>
    <col min="10" max="16384" width="11.42578125" style="1"/>
  </cols>
  <sheetData>
    <row r="1" spans="1:8" x14ac:dyDescent="0.25">
      <c r="A1" s="2" t="s">
        <v>28</v>
      </c>
      <c r="B1" s="214" t="s">
        <v>258</v>
      </c>
    </row>
    <row r="2" spans="1:8" x14ac:dyDescent="0.25">
      <c r="D2" s="148">
        <f>B20+B30</f>
        <v>346830</v>
      </c>
    </row>
    <row r="3" spans="1:8" ht="18.75" x14ac:dyDescent="0.3">
      <c r="A3" s="30" t="str">
        <f>[2]GG!A3</f>
        <v>EMPRESES, LLOCS DE TREBALL, RGSS I RETA</v>
      </c>
      <c r="D3" s="148">
        <f>B25+B35</f>
        <v>1838725</v>
      </c>
    </row>
    <row r="4" spans="1:8" ht="18.75" x14ac:dyDescent="0.3">
      <c r="A4" s="30"/>
    </row>
    <row r="5" spans="1:8" x14ac:dyDescent="0.25">
      <c r="A5" s="29" t="s">
        <v>279</v>
      </c>
      <c r="B5" s="29" t="str">
        <f>Índex!A7</f>
        <v>1r trimestre 2023</v>
      </c>
    </row>
    <row r="6" spans="1:8" x14ac:dyDescent="0.25">
      <c r="A6" s="29"/>
      <c r="B6" s="29"/>
    </row>
    <row r="7" spans="1:8" ht="15.75" thickBot="1" x14ac:dyDescent="0.3">
      <c r="A7" s="256" t="s">
        <v>278</v>
      </c>
      <c r="B7" s="32"/>
      <c r="C7" s="32"/>
      <c r="D7" s="32"/>
      <c r="E7" s="32"/>
      <c r="F7" s="32"/>
      <c r="H7" s="137" t="s">
        <v>277</v>
      </c>
    </row>
    <row r="8" spans="1:8" x14ac:dyDescent="0.25">
      <c r="B8" s="271" t="s">
        <v>55</v>
      </c>
      <c r="C8" s="271" t="s">
        <v>273</v>
      </c>
      <c r="D8" s="271" t="s">
        <v>272</v>
      </c>
      <c r="E8" s="273" t="s">
        <v>271</v>
      </c>
      <c r="F8" s="273"/>
      <c r="H8" s="137" t="s">
        <v>276</v>
      </c>
    </row>
    <row r="9" spans="1:8" x14ac:dyDescent="0.25">
      <c r="A9" s="135" t="s">
        <v>275</v>
      </c>
      <c r="B9" s="272"/>
      <c r="C9" s="272"/>
      <c r="D9" s="272"/>
      <c r="E9" s="134" t="s">
        <v>55</v>
      </c>
      <c r="F9" s="134" t="s">
        <v>56</v>
      </c>
      <c r="H9" s="1" t="s">
        <v>346</v>
      </c>
    </row>
    <row r="10" spans="1:8" x14ac:dyDescent="0.25">
      <c r="A10" s="29" t="s">
        <v>107</v>
      </c>
      <c r="B10" s="133">
        <v>20800</v>
      </c>
      <c r="C10" s="188">
        <f>B10/$B$16</f>
        <v>0.13548635040157372</v>
      </c>
      <c r="D10" s="188">
        <f>B10/$B$17</f>
        <v>8.4983289343585802E-2</v>
      </c>
      <c r="E10" s="133">
        <f>B10-H10</f>
        <v>-113</v>
      </c>
      <c r="F10" s="124">
        <f>E10/H10</f>
        <v>-5.4033376368765838E-3</v>
      </c>
      <c r="H10" s="133">
        <v>20913</v>
      </c>
    </row>
    <row r="11" spans="1:8" x14ac:dyDescent="0.25">
      <c r="A11" s="1" t="s">
        <v>270</v>
      </c>
      <c r="B11" s="133">
        <v>83491</v>
      </c>
      <c r="C11" s="124">
        <f>B11/$B$16</f>
        <v>0.54384090775854765</v>
      </c>
      <c r="D11" s="124">
        <f>B11/$B$17</f>
        <v>0.34112210627814049</v>
      </c>
      <c r="E11" s="133">
        <f t="shared" ref="E11:E17" si="0">B11-H11</f>
        <v>174</v>
      </c>
      <c r="F11" s="124">
        <f t="shared" ref="F11:F17" si="1">E11/H11</f>
        <v>2.0884093282283328E-3</v>
      </c>
      <c r="H11" s="133">
        <v>83317</v>
      </c>
    </row>
    <row r="12" spans="1:8" x14ac:dyDescent="0.25">
      <c r="A12" s="1" t="s">
        <v>269</v>
      </c>
      <c r="B12" s="133">
        <v>11972</v>
      </c>
      <c r="C12" s="124">
        <f>B12/$B$16</f>
        <v>7.7982816683059647E-2</v>
      </c>
      <c r="D12" s="124">
        <f>B12/$B$17</f>
        <v>4.8914420193336985E-2</v>
      </c>
      <c r="E12" s="133">
        <f t="shared" si="0"/>
        <v>-23</v>
      </c>
      <c r="F12" s="124">
        <f t="shared" si="1"/>
        <v>-1.917465610671113E-3</v>
      </c>
      <c r="H12" s="133">
        <v>11995</v>
      </c>
    </row>
    <row r="13" spans="1:8" x14ac:dyDescent="0.25">
      <c r="A13" s="1" t="s">
        <v>268</v>
      </c>
      <c r="B13" s="133">
        <v>25337</v>
      </c>
      <c r="C13" s="124">
        <f>B13/$B$16</f>
        <v>0.16503931058291699</v>
      </c>
      <c r="D13" s="124">
        <f>B13/$B$17</f>
        <v>0.10352026933165545</v>
      </c>
      <c r="E13" s="133">
        <f t="shared" si="0"/>
        <v>-19</v>
      </c>
      <c r="F13" s="124">
        <f t="shared" si="1"/>
        <v>-7.4932954724719989E-4</v>
      </c>
      <c r="H13" s="133">
        <v>25356</v>
      </c>
    </row>
    <row r="14" spans="1:8" x14ac:dyDescent="0.25">
      <c r="A14" s="49" t="s">
        <v>267</v>
      </c>
      <c r="B14" s="130">
        <v>11795</v>
      </c>
      <c r="C14" s="129">
        <f>B14/$B$16</f>
        <v>7.6829879951277019E-2</v>
      </c>
      <c r="D14" s="129">
        <f>B14/$B$17</f>
        <v>4.8191245086903582E-2</v>
      </c>
      <c r="E14" s="130">
        <f t="shared" si="0"/>
        <v>0</v>
      </c>
      <c r="F14" s="129">
        <f t="shared" si="1"/>
        <v>0</v>
      </c>
      <c r="H14" s="130">
        <v>11795</v>
      </c>
    </row>
    <row r="15" spans="1:8" x14ac:dyDescent="0.25">
      <c r="A15" s="1" t="s">
        <v>266</v>
      </c>
      <c r="B15" s="133">
        <v>110305</v>
      </c>
      <c r="C15" s="125" t="s">
        <v>189</v>
      </c>
      <c r="D15" s="124">
        <f>B15/B16</f>
        <v>0.71850105197334568</v>
      </c>
      <c r="E15" s="133">
        <f t="shared" si="0"/>
        <v>91</v>
      </c>
      <c r="F15" s="132">
        <f t="shared" si="1"/>
        <v>8.2566643076197217E-4</v>
      </c>
      <c r="H15" s="133">
        <v>110214</v>
      </c>
    </row>
    <row r="16" spans="1:8" x14ac:dyDescent="0.25">
      <c r="A16" s="1" t="s">
        <v>265</v>
      </c>
      <c r="B16" s="133">
        <v>153521</v>
      </c>
      <c r="C16" s="125" t="s">
        <v>189</v>
      </c>
      <c r="D16" s="124">
        <f>B16/B17</f>
        <v>0.62724613285176134</v>
      </c>
      <c r="E16" s="133">
        <f t="shared" si="0"/>
        <v>14</v>
      </c>
      <c r="F16" s="132">
        <f t="shared" si="1"/>
        <v>9.120105272072283E-5</v>
      </c>
      <c r="H16" s="133">
        <v>153507</v>
      </c>
    </row>
    <row r="17" spans="1:9" ht="15.75" thickBot="1" x14ac:dyDescent="0.3">
      <c r="A17" s="49" t="s">
        <v>32</v>
      </c>
      <c r="B17" s="130">
        <v>244754</v>
      </c>
      <c r="C17" s="131" t="s">
        <v>189</v>
      </c>
      <c r="D17" s="131" t="s">
        <v>189</v>
      </c>
      <c r="E17" s="130">
        <f t="shared" si="0"/>
        <v>718</v>
      </c>
      <c r="F17" s="129">
        <f t="shared" si="1"/>
        <v>2.9421888573816979E-3</v>
      </c>
      <c r="H17" s="130">
        <v>244036</v>
      </c>
    </row>
    <row r="18" spans="1:9" ht="15" customHeight="1" x14ac:dyDescent="0.25">
      <c r="A18" s="136"/>
      <c r="B18" s="274" t="s">
        <v>55</v>
      </c>
      <c r="C18" s="274" t="s">
        <v>273</v>
      </c>
      <c r="D18" s="274" t="s">
        <v>272</v>
      </c>
      <c r="E18" s="275" t="s">
        <v>271</v>
      </c>
      <c r="F18" s="275"/>
      <c r="H18" s="274" t="s">
        <v>55</v>
      </c>
    </row>
    <row r="19" spans="1:9" x14ac:dyDescent="0.25">
      <c r="A19" s="135" t="s">
        <v>274</v>
      </c>
      <c r="B19" s="272"/>
      <c r="C19" s="272"/>
      <c r="D19" s="272"/>
      <c r="E19" s="134" t="s">
        <v>55</v>
      </c>
      <c r="F19" s="134" t="s">
        <v>56</v>
      </c>
      <c r="H19" s="272"/>
      <c r="I19" s="73"/>
    </row>
    <row r="20" spans="1:9" x14ac:dyDescent="0.25">
      <c r="A20" s="29" t="s">
        <v>107</v>
      </c>
      <c r="B20" s="187">
        <v>298275</v>
      </c>
      <c r="C20" s="188">
        <f>B20/$B$26</f>
        <v>0.14339833993976092</v>
      </c>
      <c r="D20" s="188">
        <f t="shared" ref="D20:D26" si="2">B20/$B$27</f>
        <v>9.9866576713367614E-2</v>
      </c>
      <c r="E20" s="133">
        <f t="shared" ref="E20:E27" si="3">B20-H20</f>
        <v>2530</v>
      </c>
      <c r="F20" s="124">
        <f t="shared" ref="F20:F27" si="4">E20/H20</f>
        <v>8.5546670273377399E-3</v>
      </c>
      <c r="H20" s="187">
        <v>295745</v>
      </c>
      <c r="I20" s="73"/>
    </row>
    <row r="21" spans="1:9" x14ac:dyDescent="0.25">
      <c r="A21" s="1" t="s">
        <v>270</v>
      </c>
      <c r="B21" s="133">
        <v>1199835</v>
      </c>
      <c r="C21" s="124">
        <f>B21/$B$26</f>
        <v>0.57683127047732141</v>
      </c>
      <c r="D21" s="124">
        <f t="shared" si="2"/>
        <v>0.40172127758237675</v>
      </c>
      <c r="E21" s="133">
        <f t="shared" si="3"/>
        <v>10240</v>
      </c>
      <c r="F21" s="124">
        <f t="shared" si="4"/>
        <v>8.6079716205935634E-3</v>
      </c>
      <c r="H21" s="133">
        <v>1189595</v>
      </c>
      <c r="I21" s="73"/>
    </row>
    <row r="22" spans="1:9" x14ac:dyDescent="0.25">
      <c r="A22" s="1" t="s">
        <v>269</v>
      </c>
      <c r="B22" s="133">
        <v>107680</v>
      </c>
      <c r="C22" s="124">
        <f>B22/$B$26</f>
        <v>5.1768110786064726E-2</v>
      </c>
      <c r="D22" s="124">
        <f t="shared" si="2"/>
        <v>3.6052746561044083E-2</v>
      </c>
      <c r="E22" s="133">
        <f t="shared" si="3"/>
        <v>3135</v>
      </c>
      <c r="F22" s="124">
        <f t="shared" si="4"/>
        <v>2.9987086900377827E-2</v>
      </c>
      <c r="H22" s="133">
        <v>104545</v>
      </c>
      <c r="I22" s="73"/>
    </row>
    <row r="23" spans="1:9" x14ac:dyDescent="0.25">
      <c r="A23" s="1" t="s">
        <v>268</v>
      </c>
      <c r="B23" s="133">
        <v>346850</v>
      </c>
      <c r="C23" s="124">
        <f>B23/$B$26</f>
        <v>0.16675120009422872</v>
      </c>
      <c r="D23" s="124">
        <f t="shared" si="2"/>
        <v>0.11613015550425465</v>
      </c>
      <c r="E23" s="133">
        <f t="shared" si="3"/>
        <v>4065</v>
      </c>
      <c r="F23" s="124">
        <f t="shared" si="4"/>
        <v>1.1858745277652172E-2</v>
      </c>
      <c r="H23" s="133">
        <v>342785</v>
      </c>
    </row>
    <row r="24" spans="1:9" x14ac:dyDescent="0.25">
      <c r="A24" s="49" t="s">
        <v>267</v>
      </c>
      <c r="B24" s="130">
        <v>126305</v>
      </c>
      <c r="C24" s="129">
        <f>B24/$B$26</f>
        <v>6.0722243989913681E-2</v>
      </c>
      <c r="D24" s="129">
        <f t="shared" si="2"/>
        <v>4.2288652993988415E-2</v>
      </c>
      <c r="E24" s="130">
        <f t="shared" si="3"/>
        <v>2250</v>
      </c>
      <c r="F24" s="129">
        <f t="shared" si="4"/>
        <v>1.8137116601507394E-2</v>
      </c>
      <c r="H24" s="130">
        <v>124055</v>
      </c>
    </row>
    <row r="25" spans="1:9" x14ac:dyDescent="0.25">
      <c r="A25" s="1" t="s">
        <v>266</v>
      </c>
      <c r="B25" s="133">
        <v>1603975</v>
      </c>
      <c r="C25" s="125" t="s">
        <v>189</v>
      </c>
      <c r="D25" s="124">
        <f t="shared" si="2"/>
        <v>0.53703291386748409</v>
      </c>
      <c r="E25" s="133">
        <f t="shared" si="3"/>
        <v>13840</v>
      </c>
      <c r="F25" s="132">
        <f t="shared" si="4"/>
        <v>8.7036635254239426E-3</v>
      </c>
      <c r="H25" s="133">
        <v>1590135</v>
      </c>
    </row>
    <row r="26" spans="1:9" x14ac:dyDescent="0.25">
      <c r="A26" s="1" t="s">
        <v>265</v>
      </c>
      <c r="B26" s="133">
        <v>2080045</v>
      </c>
      <c r="C26" s="125" t="s">
        <v>189</v>
      </c>
      <c r="D26" s="124">
        <f t="shared" si="2"/>
        <v>0.69642770450006442</v>
      </c>
      <c r="E26" s="133">
        <f t="shared" si="3"/>
        <v>22250</v>
      </c>
      <c r="F26" s="132">
        <f t="shared" si="4"/>
        <v>1.0812544495442937E-2</v>
      </c>
      <c r="H26" s="133">
        <v>2057795</v>
      </c>
    </row>
    <row r="27" spans="1:9" ht="15.75" thickBot="1" x14ac:dyDescent="0.3">
      <c r="A27" s="49" t="s">
        <v>32</v>
      </c>
      <c r="B27" s="130">
        <v>2986735</v>
      </c>
      <c r="C27" s="131" t="s">
        <v>189</v>
      </c>
      <c r="D27" s="131" t="s">
        <v>189</v>
      </c>
      <c r="E27" s="130">
        <f t="shared" si="3"/>
        <v>44930</v>
      </c>
      <c r="F27" s="129">
        <f t="shared" si="4"/>
        <v>1.5272936173539715E-2</v>
      </c>
      <c r="H27" s="130">
        <v>2941805</v>
      </c>
    </row>
    <row r="28" spans="1:9" ht="15" customHeight="1" x14ac:dyDescent="0.25">
      <c r="A28" s="136"/>
      <c r="B28" s="274" t="s">
        <v>55</v>
      </c>
      <c r="C28" s="274" t="s">
        <v>273</v>
      </c>
      <c r="D28" s="274" t="s">
        <v>272</v>
      </c>
      <c r="E28" s="275" t="s">
        <v>271</v>
      </c>
      <c r="F28" s="275"/>
      <c r="H28" s="274" t="s">
        <v>55</v>
      </c>
    </row>
    <row r="29" spans="1:9" x14ac:dyDescent="0.25">
      <c r="A29" s="135" t="s">
        <v>282</v>
      </c>
      <c r="B29" s="272"/>
      <c r="C29" s="272"/>
      <c r="D29" s="272"/>
      <c r="E29" s="134" t="s">
        <v>55</v>
      </c>
      <c r="F29" s="134" t="s">
        <v>56</v>
      </c>
      <c r="H29" s="272"/>
    </row>
    <row r="30" spans="1:9" x14ac:dyDescent="0.25">
      <c r="A30" s="29" t="s">
        <v>107</v>
      </c>
      <c r="B30" s="187">
        <v>48555</v>
      </c>
      <c r="C30" s="188">
        <f>B30/$B$36</f>
        <v>0.14094339622641511</v>
      </c>
      <c r="D30" s="188">
        <f t="shared" ref="D30:D36" si="5">B30/$B$37</f>
        <v>8.7539325538838753E-2</v>
      </c>
      <c r="E30" s="133">
        <f t="shared" ref="E30:E37" si="6">B30-H30</f>
        <v>-255</v>
      </c>
      <c r="F30" s="124">
        <f>E30/H30</f>
        <v>-5.2243392747387827E-3</v>
      </c>
      <c r="G30" s="73"/>
      <c r="H30" s="187">
        <v>48810</v>
      </c>
    </row>
    <row r="31" spans="1:9" x14ac:dyDescent="0.25">
      <c r="A31" s="1" t="s">
        <v>270</v>
      </c>
      <c r="B31" s="133">
        <v>172070</v>
      </c>
      <c r="C31" s="124">
        <f>B31/$B$36</f>
        <v>0.49947750362844701</v>
      </c>
      <c r="D31" s="124">
        <f t="shared" si="5"/>
        <v>0.31022328793055265</v>
      </c>
      <c r="E31" s="133">
        <f t="shared" si="6"/>
        <v>-995</v>
      </c>
      <c r="F31" s="124">
        <f t="shared" ref="F31:F37" si="7">E31/H31</f>
        <v>-5.7492849507410513E-3</v>
      </c>
      <c r="H31" s="133">
        <v>173065</v>
      </c>
    </row>
    <row r="32" spans="1:9" x14ac:dyDescent="0.25">
      <c r="A32" s="1" t="s">
        <v>269</v>
      </c>
      <c r="B32" s="133">
        <v>33490</v>
      </c>
      <c r="C32" s="124">
        <f>B32/$B$36</f>
        <v>9.7213352685050797E-2</v>
      </c>
      <c r="D32" s="124">
        <f t="shared" si="5"/>
        <v>6.0378787195874986E-2</v>
      </c>
      <c r="E32" s="133">
        <f t="shared" si="6"/>
        <v>-260</v>
      </c>
      <c r="F32" s="124">
        <f t="shared" si="7"/>
        <v>-7.7037037037037039E-3</v>
      </c>
      <c r="H32" s="133">
        <v>33750</v>
      </c>
    </row>
    <row r="33" spans="1:8" x14ac:dyDescent="0.25">
      <c r="A33" s="1" t="s">
        <v>268</v>
      </c>
      <c r="B33" s="133">
        <v>60750</v>
      </c>
      <c r="C33" s="124">
        <f>B33/$B$36</f>
        <v>0.17634252539912917</v>
      </c>
      <c r="D33" s="124">
        <f t="shared" si="5"/>
        <v>0.10952556948788908</v>
      </c>
      <c r="E33" s="133">
        <f t="shared" si="6"/>
        <v>-255</v>
      </c>
      <c r="F33" s="124">
        <f t="shared" si="7"/>
        <v>-4.1799852471108923E-3</v>
      </c>
      <c r="H33" s="133">
        <v>61005</v>
      </c>
    </row>
    <row r="34" spans="1:8" x14ac:dyDescent="0.25">
      <c r="A34" s="49" t="s">
        <v>267</v>
      </c>
      <c r="B34" s="130">
        <v>29270</v>
      </c>
      <c r="C34" s="129">
        <f>B34/$B$36</f>
        <v>8.4963715529753264E-2</v>
      </c>
      <c r="D34" s="129">
        <f t="shared" si="5"/>
        <v>5.2770591257786229E-2</v>
      </c>
      <c r="E34" s="130">
        <f t="shared" si="6"/>
        <v>-110</v>
      </c>
      <c r="F34" s="129">
        <f t="shared" si="7"/>
        <v>-3.7440435670524166E-3</v>
      </c>
      <c r="H34" s="130">
        <v>29380</v>
      </c>
    </row>
    <row r="35" spans="1:8" x14ac:dyDescent="0.25">
      <c r="A35" s="1" t="s">
        <v>266</v>
      </c>
      <c r="B35" s="133">
        <v>234750</v>
      </c>
      <c r="C35" s="125" t="s">
        <v>189</v>
      </c>
      <c r="D35" s="124">
        <f t="shared" si="5"/>
        <v>0.42322843518159609</v>
      </c>
      <c r="E35" s="133">
        <f t="shared" si="6"/>
        <v>-1300</v>
      </c>
      <c r="F35" s="132">
        <f t="shared" si="7"/>
        <v>-5.5073077737767418E-3</v>
      </c>
      <c r="H35" s="133">
        <v>236050</v>
      </c>
    </row>
    <row r="36" spans="1:8" x14ac:dyDescent="0.25">
      <c r="A36" s="1" t="s">
        <v>265</v>
      </c>
      <c r="B36" s="133">
        <v>344500</v>
      </c>
      <c r="C36" s="125" t="s">
        <v>189</v>
      </c>
      <c r="D36" s="124">
        <f t="shared" si="5"/>
        <v>0.62109561627288545</v>
      </c>
      <c r="E36" s="133">
        <f t="shared" si="6"/>
        <v>-1870</v>
      </c>
      <c r="F36" s="132">
        <f t="shared" si="7"/>
        <v>-5.3988509397465134E-3</v>
      </c>
      <c r="H36" s="133">
        <v>346370</v>
      </c>
    </row>
    <row r="37" spans="1:8" x14ac:dyDescent="0.25">
      <c r="A37" s="49" t="s">
        <v>32</v>
      </c>
      <c r="B37" s="130">
        <v>554665</v>
      </c>
      <c r="C37" s="131" t="s">
        <v>189</v>
      </c>
      <c r="D37" s="131" t="s">
        <v>189</v>
      </c>
      <c r="E37" s="130">
        <f t="shared" si="6"/>
        <v>-2870</v>
      </c>
      <c r="F37" s="129">
        <f t="shared" si="7"/>
        <v>-5.1476588913700484E-3</v>
      </c>
      <c r="H37" s="130">
        <v>557535</v>
      </c>
    </row>
    <row r="38" spans="1:8" x14ac:dyDescent="0.25">
      <c r="A38" s="154" t="s">
        <v>284</v>
      </c>
    </row>
    <row r="39" spans="1:8" ht="15.75" x14ac:dyDescent="0.3">
      <c r="B39" s="228"/>
    </row>
    <row r="41" spans="1:8" x14ac:dyDescent="0.25">
      <c r="B41" s="148">
        <f>B30+B20</f>
        <v>346830</v>
      </c>
    </row>
  </sheetData>
  <mergeCells count="14">
    <mergeCell ref="H18:H19"/>
    <mergeCell ref="H28:H29"/>
    <mergeCell ref="B28:B29"/>
    <mergeCell ref="C28:C29"/>
    <mergeCell ref="D28:D29"/>
    <mergeCell ref="E28:F28"/>
    <mergeCell ref="B8:B9"/>
    <mergeCell ref="C8:C9"/>
    <mergeCell ref="D8:D9"/>
    <mergeCell ref="E8:F8"/>
    <mergeCell ref="B18:B19"/>
    <mergeCell ref="C18:C19"/>
    <mergeCell ref="D18:D19"/>
    <mergeCell ref="E18:F18"/>
  </mergeCells>
  <conditionalFormatting sqref="C10:C14">
    <cfRule type="colorScale" priority="6">
      <colorScale>
        <cfvo type="min"/>
        <cfvo type="max"/>
        <color rgb="FFFFEF9C"/>
        <color rgb="FF63BE7B"/>
      </colorScale>
    </cfRule>
  </conditionalFormatting>
  <conditionalFormatting sqref="C20:C24">
    <cfRule type="colorScale" priority="4">
      <colorScale>
        <cfvo type="min"/>
        <cfvo type="max"/>
        <color rgb="FFFFEF9C"/>
        <color rgb="FF63BE7B"/>
      </colorScale>
    </cfRule>
  </conditionalFormatting>
  <conditionalFormatting sqref="C30:C34">
    <cfRule type="colorScale" priority="2">
      <colorScale>
        <cfvo type="min"/>
        <cfvo type="max"/>
        <color rgb="FFFFEF9C"/>
        <color rgb="FF63BE7B"/>
      </colorScale>
    </cfRule>
  </conditionalFormatting>
  <conditionalFormatting sqref="D10:D14">
    <cfRule type="colorScale" priority="5">
      <colorScale>
        <cfvo type="min"/>
        <cfvo type="max"/>
        <color rgb="FFFFEF9C"/>
        <color rgb="FF63BE7B"/>
      </colorScale>
    </cfRule>
  </conditionalFormatting>
  <conditionalFormatting sqref="D20:D24">
    <cfRule type="colorScale" priority="3">
      <colorScale>
        <cfvo type="min"/>
        <cfvo type="max"/>
        <color rgb="FFFFEF9C"/>
        <color rgb="FF63BE7B"/>
      </colorScale>
    </cfRule>
  </conditionalFormatting>
  <conditionalFormatting sqref="D30:D34">
    <cfRule type="colorScale" priority="1">
      <colorScale>
        <cfvo type="min"/>
        <cfvo type="max"/>
        <color rgb="FFFFEF9C"/>
        <color rgb="FF63BE7B"/>
      </colorScale>
    </cfRule>
  </conditionalFormatting>
  <conditionalFormatting sqref="F10:F17">
    <cfRule type="dataBar" priority="9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{105649F9-53E3-498C-BD15-3F5C0458A439}</x14:id>
        </ext>
      </extLst>
    </cfRule>
  </conditionalFormatting>
  <conditionalFormatting sqref="F20:F27">
    <cfRule type="dataBar" priority="8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{17F2616A-2568-43BB-8CD2-D483B7CCE85E}</x14:id>
        </ext>
      </extLst>
    </cfRule>
  </conditionalFormatting>
  <conditionalFormatting sqref="F30:F37">
    <cfRule type="dataBar" priority="7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{BCC438DE-98B8-4712-A6C3-553F2C578430}</x14:id>
        </ext>
      </extLst>
    </cfRule>
  </conditionalFormatting>
  <hyperlinks>
    <hyperlink ref="A1" location="Índex!A1" display="TORNAR A L'ÍNDEX" xr:uid="{1A0E21C6-F343-4B54-9A68-D21B0A771D33}"/>
  </hyperlink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05649F9-53E3-498C-BD15-3F5C0458A439}">
            <x14:dataBar minLength="0" maxLength="100" axisPosition="middle">
              <x14:cfvo type="autoMin"/>
              <x14:cfvo type="autoMax"/>
              <x14:negativeFillColor rgb="FFC00000"/>
              <x14:axisColor rgb="FF000000"/>
            </x14:dataBar>
          </x14:cfRule>
          <xm:sqref>F10:F17</xm:sqref>
        </x14:conditionalFormatting>
        <x14:conditionalFormatting xmlns:xm="http://schemas.microsoft.com/office/excel/2006/main">
          <x14:cfRule type="dataBar" id="{17F2616A-2568-43BB-8CD2-D483B7CCE85E}">
            <x14:dataBar minLength="0" maxLength="100" axisPosition="middle">
              <x14:cfvo type="autoMin"/>
              <x14:cfvo type="autoMax"/>
              <x14:negativeFillColor rgb="FFC00000"/>
              <x14:axisColor rgb="FF000000"/>
            </x14:dataBar>
          </x14:cfRule>
          <xm:sqref>F20:F27</xm:sqref>
        </x14:conditionalFormatting>
        <x14:conditionalFormatting xmlns:xm="http://schemas.microsoft.com/office/excel/2006/main">
          <x14:cfRule type="dataBar" id="{BCC438DE-98B8-4712-A6C3-553F2C578430}">
            <x14:dataBar minLength="0" maxLength="100" axisPosition="middle">
              <x14:cfvo type="autoMin"/>
              <x14:cfvo type="autoMax"/>
              <x14:negativeFillColor rgb="FFC00000"/>
              <x14:axisColor rgb="FF000000"/>
            </x14:dataBar>
          </x14:cfRule>
          <xm:sqref>F30:F37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75697-DB1E-4A59-B674-D0100162EEBE}">
  <dimension ref="A1:F16"/>
  <sheetViews>
    <sheetView workbookViewId="0">
      <selection activeCell="B1" sqref="B1"/>
    </sheetView>
  </sheetViews>
  <sheetFormatPr baseColWidth="10" defaultRowHeight="15" x14ac:dyDescent="0.25"/>
  <cols>
    <col min="1" max="1" width="31.85546875" style="1" customWidth="1"/>
    <col min="2" max="16384" width="11.42578125" style="1"/>
  </cols>
  <sheetData>
    <row r="1" spans="1:6" x14ac:dyDescent="0.25">
      <c r="A1" s="2" t="s">
        <v>28</v>
      </c>
      <c r="B1" s="218" t="s">
        <v>258</v>
      </c>
    </row>
    <row r="3" spans="1:6" ht="18.75" x14ac:dyDescent="0.3">
      <c r="A3" s="30" t="str">
        <f>Índex!A45</f>
        <v>ANÀLISI SEGONS 7 SECTORS PRODUCTIUS</v>
      </c>
    </row>
    <row r="5" spans="1:6" x14ac:dyDescent="0.25">
      <c r="A5" s="29" t="str">
        <f>Índex!A51</f>
        <v>T7S3</v>
      </c>
      <c r="C5" s="29" t="str">
        <f>Índex!A7</f>
        <v>1r trimestre 2023</v>
      </c>
    </row>
    <row r="6" spans="1:6" ht="15.75" thickBot="1" x14ac:dyDescent="0.3">
      <c r="A6" s="31" t="str">
        <f>Índex!B51</f>
        <v>Diferencial segons sexe de les activitats econòmiques.</v>
      </c>
      <c r="B6" s="31"/>
      <c r="C6" s="31"/>
      <c r="D6" s="31"/>
      <c r="E6" s="31"/>
      <c r="F6" s="31"/>
    </row>
    <row r="7" spans="1:6" x14ac:dyDescent="0.25">
      <c r="A7" s="29"/>
      <c r="B7" s="29"/>
      <c r="C7" s="29"/>
      <c r="D7" s="29"/>
      <c r="E7" s="29"/>
      <c r="F7" s="29"/>
    </row>
    <row r="8" spans="1:6" x14ac:dyDescent="0.25">
      <c r="A8" s="173"/>
      <c r="B8" s="174" t="s">
        <v>56</v>
      </c>
      <c r="C8" s="174" t="s">
        <v>249</v>
      </c>
      <c r="D8" s="126"/>
      <c r="E8" s="126"/>
      <c r="F8" s="126"/>
    </row>
    <row r="9" spans="1:6" x14ac:dyDescent="0.25">
      <c r="A9" s="175" t="s">
        <v>234</v>
      </c>
      <c r="B9" s="176">
        <v>-0.69580838323353289</v>
      </c>
      <c r="C9" s="177">
        <v>-581</v>
      </c>
      <c r="D9" s="126"/>
      <c r="E9" s="126"/>
      <c r="F9" s="126"/>
    </row>
    <row r="10" spans="1:6" x14ac:dyDescent="0.25">
      <c r="A10" s="178" t="s">
        <v>235</v>
      </c>
      <c r="B10" s="179">
        <v>-0.85832252485948979</v>
      </c>
      <c r="C10" s="180">
        <v>-19853</v>
      </c>
      <c r="D10" s="126"/>
      <c r="E10" s="126"/>
      <c r="F10" s="126"/>
    </row>
    <row r="11" spans="1:6" x14ac:dyDescent="0.25">
      <c r="A11" s="178" t="s">
        <v>236</v>
      </c>
      <c r="B11" s="179">
        <v>-0.13323560767590617</v>
      </c>
      <c r="C11" s="180">
        <v>-4999</v>
      </c>
      <c r="D11" s="126"/>
      <c r="E11" s="126"/>
      <c r="F11" s="126"/>
    </row>
    <row r="12" spans="1:6" x14ac:dyDescent="0.25">
      <c r="A12" s="178" t="s">
        <v>237</v>
      </c>
      <c r="B12" s="179">
        <v>-0.5165826694846366</v>
      </c>
      <c r="C12" s="180">
        <v>-19065</v>
      </c>
      <c r="D12" s="126"/>
      <c r="E12" s="126"/>
      <c r="F12" s="126"/>
    </row>
    <row r="13" spans="1:6" x14ac:dyDescent="0.25">
      <c r="A13" s="178" t="s">
        <v>238</v>
      </c>
      <c r="B13" s="179">
        <v>1.3754849660523762</v>
      </c>
      <c r="C13" s="180">
        <v>22690</v>
      </c>
      <c r="D13" s="126"/>
      <c r="E13" s="126"/>
      <c r="F13" s="126"/>
    </row>
    <row r="14" spans="1:6" x14ac:dyDescent="0.25">
      <c r="A14" s="178" t="s">
        <v>239</v>
      </c>
      <c r="B14" s="179">
        <v>0.28752563863509228</v>
      </c>
      <c r="C14" s="180">
        <v>6168</v>
      </c>
      <c r="D14" s="126"/>
      <c r="E14" s="126"/>
      <c r="F14" s="126"/>
    </row>
    <row r="15" spans="1:6" ht="15.75" thickBot="1" x14ac:dyDescent="0.3">
      <c r="A15" s="181" t="s">
        <v>291</v>
      </c>
      <c r="B15" s="182">
        <v>-0.32332765750425685</v>
      </c>
      <c r="C15" s="183">
        <v>-19938</v>
      </c>
      <c r="D15" s="126"/>
      <c r="E15" s="126"/>
      <c r="F15" s="126"/>
    </row>
    <row r="16" spans="1:6" x14ac:dyDescent="0.25">
      <c r="A16" s="157" t="s">
        <v>292</v>
      </c>
    </row>
  </sheetData>
  <conditionalFormatting sqref="B9:B15">
    <cfRule type="dataBar" priority="2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{112E75AF-CFB8-4CAE-896B-FBE80CC54AB3}</x14:id>
        </ext>
      </extLst>
    </cfRule>
  </conditionalFormatting>
  <conditionalFormatting sqref="C9:C15">
    <cfRule type="dataBar" priority="1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{9F826193-1323-4261-B8C0-B872103AE548}</x14:id>
        </ext>
      </extLst>
    </cfRule>
  </conditionalFormatting>
  <hyperlinks>
    <hyperlink ref="A1" location="Índex!A1" display="TORNAR A L'ÍNDEX" xr:uid="{F4B794D9-095F-4FD1-AFCD-6DEF3AA37014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12E75AF-CFB8-4CAE-896B-FBE80CC54AB3}">
            <x14:dataBar minLength="0" maxLength="100" axisPosition="middle">
              <x14:cfvo type="autoMin"/>
              <x14:cfvo type="autoMax"/>
              <x14:negativeFillColor rgb="FFC00000"/>
              <x14:axisColor rgb="FF000000"/>
            </x14:dataBar>
          </x14:cfRule>
          <xm:sqref>B9:B15</xm:sqref>
        </x14:conditionalFormatting>
        <x14:conditionalFormatting xmlns:xm="http://schemas.microsoft.com/office/excel/2006/main">
          <x14:cfRule type="dataBar" id="{9F826193-1323-4261-B8C0-B872103AE548}">
            <x14:dataBar minLength="0" maxLength="100" axisPosition="middle">
              <x14:cfvo type="autoMin"/>
              <x14:cfvo type="autoMax"/>
              <x14:negativeFillColor rgb="FFC00000"/>
              <x14:axisColor rgb="FF000000"/>
            </x14:dataBar>
          </x14:cfRule>
          <xm:sqref>C9:C15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30B90-8997-4531-9472-62D1D6591B08}">
  <dimension ref="A1:M34"/>
  <sheetViews>
    <sheetView workbookViewId="0">
      <selection activeCell="B1" sqref="B1"/>
    </sheetView>
  </sheetViews>
  <sheetFormatPr baseColWidth="10" defaultRowHeight="15" x14ac:dyDescent="0.25"/>
  <cols>
    <col min="1" max="1" width="38.42578125" style="1" customWidth="1"/>
    <col min="2" max="2" width="19" style="1" customWidth="1"/>
    <col min="3" max="3" width="17.85546875" style="1" customWidth="1"/>
    <col min="4" max="6" width="16.85546875" style="1" customWidth="1"/>
    <col min="7" max="9" width="16.85546875" style="37" customWidth="1"/>
    <col min="10" max="12" width="11.42578125" style="37"/>
    <col min="13" max="13" width="15.5703125" style="37" customWidth="1"/>
    <col min="14" max="18" width="15.5703125" style="1" customWidth="1"/>
    <col min="19" max="16384" width="11.42578125" style="1"/>
  </cols>
  <sheetData>
    <row r="1" spans="1:6" x14ac:dyDescent="0.25">
      <c r="A1" s="2" t="s">
        <v>28</v>
      </c>
    </row>
    <row r="3" spans="1:6" ht="18.75" x14ac:dyDescent="0.3">
      <c r="A3" s="30" t="str">
        <f>Índex!A53</f>
        <v xml:space="preserve"> ÚS DE TECNOLOGIA i CONEIXEMENT</v>
      </c>
    </row>
    <row r="5" spans="1:6" x14ac:dyDescent="0.25">
      <c r="A5" s="29" t="str">
        <f>Índex!A55</f>
        <v>TTC1</v>
      </c>
      <c r="C5" s="29" t="str">
        <f>Índex!A7</f>
        <v>1r trimestre 2023</v>
      </c>
    </row>
    <row r="6" spans="1:6" ht="15.75" thickBot="1" x14ac:dyDescent="0.3">
      <c r="A6" s="31" t="str">
        <f>Índex!B55</f>
        <v>Llocs de treball segons ús de tecnologia i coneixement. Baix Llobregat i àmbits territorials.</v>
      </c>
      <c r="B6" s="31"/>
      <c r="C6" s="31"/>
      <c r="D6" s="31"/>
      <c r="E6" s="31"/>
      <c r="F6" s="31"/>
    </row>
    <row r="9" spans="1:6" x14ac:dyDescent="0.25">
      <c r="A9" s="200"/>
      <c r="B9" s="123" t="s">
        <v>223</v>
      </c>
      <c r="C9" s="122" t="s">
        <v>245</v>
      </c>
    </row>
    <row r="10" spans="1:6" ht="45" x14ac:dyDescent="0.25">
      <c r="A10" s="201"/>
      <c r="B10" s="198" t="s">
        <v>244</v>
      </c>
      <c r="C10" s="184" t="s">
        <v>243</v>
      </c>
    </row>
    <row r="11" spans="1:6" x14ac:dyDescent="0.25">
      <c r="A11" s="199" t="s">
        <v>29</v>
      </c>
      <c r="B11" s="186">
        <v>0.37688066535837772</v>
      </c>
      <c r="C11" s="186">
        <v>0.41833455488526811</v>
      </c>
    </row>
    <row r="12" spans="1:6" x14ac:dyDescent="0.25">
      <c r="A12" s="185" t="s">
        <v>31</v>
      </c>
      <c r="B12" s="186">
        <v>0.40395363464821638</v>
      </c>
      <c r="C12" s="186">
        <v>0.51018542569984215</v>
      </c>
    </row>
    <row r="13" spans="1:6" x14ac:dyDescent="0.25">
      <c r="A13" s="202" t="s">
        <v>32</v>
      </c>
      <c r="B13" s="203">
        <v>0.32476103539089468</v>
      </c>
      <c r="C13" s="203">
        <v>0.49264223870812901</v>
      </c>
    </row>
    <row r="14" spans="1:6" x14ac:dyDescent="0.25">
      <c r="A14" s="154" t="s">
        <v>284</v>
      </c>
    </row>
    <row r="19" spans="1:1" ht="15.75" x14ac:dyDescent="0.25">
      <c r="A19" s="7" t="s">
        <v>307</v>
      </c>
    </row>
    <row r="34" spans="1:1" x14ac:dyDescent="0.25">
      <c r="A34" s="154" t="s">
        <v>284</v>
      </c>
    </row>
  </sheetData>
  <conditionalFormatting sqref="B11:C13">
    <cfRule type="colorScale" priority="1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356AD654-D02B-4B13-910F-7F9AFA258A53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F7A79-1EB9-40B5-8B5B-EC8CE834F52C}">
  <dimension ref="A1:F40"/>
  <sheetViews>
    <sheetView workbookViewId="0"/>
  </sheetViews>
  <sheetFormatPr baseColWidth="10" defaultRowHeight="15" x14ac:dyDescent="0.25"/>
  <cols>
    <col min="1" max="1" width="27.85546875" style="1" customWidth="1"/>
    <col min="2" max="2" width="16.7109375" style="1" customWidth="1"/>
    <col min="3" max="3" width="16.28515625" style="1" customWidth="1"/>
    <col min="4" max="4" width="16.85546875" style="1" customWidth="1"/>
    <col min="5" max="16384" width="11.42578125" style="1"/>
  </cols>
  <sheetData>
    <row r="1" spans="1:6" x14ac:dyDescent="0.25">
      <c r="A1" s="2" t="s">
        <v>28</v>
      </c>
      <c r="B1" s="218" t="s">
        <v>258</v>
      </c>
    </row>
    <row r="3" spans="1:6" ht="18.75" x14ac:dyDescent="0.3">
      <c r="A3" s="30" t="str">
        <f>Índex!A53</f>
        <v xml:space="preserve"> ÚS DE TECNOLOGIA i CONEIXEMENT</v>
      </c>
    </row>
    <row r="5" spans="1:6" x14ac:dyDescent="0.25">
      <c r="A5" s="29" t="str">
        <f>Índex!A56</f>
        <v>TTC2</v>
      </c>
      <c r="C5" s="29" t="str">
        <f>Índex!A7</f>
        <v>1r trimestre 2023</v>
      </c>
    </row>
    <row r="6" spans="1:6" ht="15.75" thickBot="1" x14ac:dyDescent="0.3">
      <c r="A6" s="31" t="str">
        <f>Índex!B56</f>
        <v>Llocs de treball segons ús de tecnologia i coneixement. Dades municipals.</v>
      </c>
      <c r="B6" s="31"/>
      <c r="C6" s="31"/>
      <c r="D6" s="31"/>
      <c r="E6" s="31"/>
      <c r="F6" s="31"/>
    </row>
    <row r="8" spans="1:6" x14ac:dyDescent="0.25">
      <c r="A8" s="306"/>
      <c r="B8" s="122" t="s">
        <v>223</v>
      </c>
      <c r="C8" s="122" t="s">
        <v>245</v>
      </c>
      <c r="D8" s="78"/>
    </row>
    <row r="9" spans="1:6" ht="42.75" customHeight="1" x14ac:dyDescent="0.25">
      <c r="A9" s="307"/>
      <c r="B9" s="184" t="s">
        <v>244</v>
      </c>
      <c r="C9" s="184" t="s">
        <v>243</v>
      </c>
      <c r="D9" s="97"/>
      <c r="E9" s="97"/>
      <c r="F9" s="97"/>
    </row>
    <row r="10" spans="1:6" x14ac:dyDescent="0.25">
      <c r="A10" s="235" t="s">
        <v>77</v>
      </c>
      <c r="B10" s="240">
        <v>0.57338965153115096</v>
      </c>
      <c r="C10" s="236">
        <v>0.29768041237113402</v>
      </c>
      <c r="D10" s="97"/>
      <c r="E10" s="97"/>
      <c r="F10" s="97"/>
    </row>
    <row r="11" spans="1:6" x14ac:dyDescent="0.25">
      <c r="A11" s="237" t="s">
        <v>78</v>
      </c>
      <c r="B11" s="241">
        <v>0.13409961685823754</v>
      </c>
      <c r="C11" s="238">
        <v>0.45990180032733224</v>
      </c>
      <c r="D11" s="97"/>
      <c r="E11" s="97"/>
      <c r="F11" s="97"/>
    </row>
    <row r="12" spans="1:6" x14ac:dyDescent="0.25">
      <c r="A12" s="237" t="s">
        <v>79</v>
      </c>
      <c r="B12" s="241">
        <v>0.37865612648221342</v>
      </c>
      <c r="C12" s="238">
        <v>0.38863277549731606</v>
      </c>
      <c r="D12" s="97"/>
      <c r="E12" s="97"/>
      <c r="F12" s="97"/>
    </row>
    <row r="13" spans="1:6" x14ac:dyDescent="0.25">
      <c r="A13" s="237" t="s">
        <v>80</v>
      </c>
      <c r="B13" s="241">
        <v>0.24285714285714285</v>
      </c>
      <c r="C13" s="238">
        <v>0.64071856287425155</v>
      </c>
      <c r="D13" s="97"/>
      <c r="E13" s="97"/>
      <c r="F13" s="97"/>
    </row>
    <row r="14" spans="1:6" x14ac:dyDescent="0.25">
      <c r="A14" s="237" t="s">
        <v>81</v>
      </c>
      <c r="B14" s="241">
        <v>0.60781990521327012</v>
      </c>
      <c r="C14" s="238">
        <v>0.41568449682683589</v>
      </c>
      <c r="D14" s="97"/>
      <c r="E14" s="97"/>
      <c r="F14" s="97"/>
    </row>
    <row r="15" spans="1:6" x14ac:dyDescent="0.25">
      <c r="A15" s="237" t="s">
        <v>82</v>
      </c>
      <c r="B15" s="241">
        <v>0.19696969696969696</v>
      </c>
      <c r="C15" s="238">
        <v>0.47281921618204803</v>
      </c>
      <c r="D15" s="97"/>
      <c r="E15" s="97"/>
      <c r="F15" s="97"/>
    </row>
    <row r="16" spans="1:6" x14ac:dyDescent="0.25">
      <c r="A16" s="237" t="s">
        <v>83</v>
      </c>
      <c r="B16" s="241">
        <v>0.58866995073891626</v>
      </c>
      <c r="C16" s="238">
        <v>0.45242290748898678</v>
      </c>
      <c r="D16" s="97"/>
      <c r="E16" s="97"/>
      <c r="F16" s="97"/>
    </row>
    <row r="17" spans="1:6" x14ac:dyDescent="0.25">
      <c r="A17" s="237" t="s">
        <v>84</v>
      </c>
      <c r="B17" s="241">
        <v>0.39612091560370433</v>
      </c>
      <c r="C17" s="238">
        <v>0.39688832170300581</v>
      </c>
      <c r="D17" s="97"/>
      <c r="E17" s="97"/>
      <c r="F17" s="97"/>
    </row>
    <row r="18" spans="1:6" x14ac:dyDescent="0.25">
      <c r="A18" s="237" t="s">
        <v>87</v>
      </c>
      <c r="B18" s="241">
        <v>0.33718807060255629</v>
      </c>
      <c r="C18" s="238">
        <v>0.41782383419689118</v>
      </c>
      <c r="D18" s="97"/>
      <c r="E18" s="97"/>
      <c r="F18" s="97"/>
    </row>
    <row r="19" spans="1:6" x14ac:dyDescent="0.25">
      <c r="A19" s="237" t="s">
        <v>88</v>
      </c>
      <c r="B19" s="241">
        <v>0.24354975900198469</v>
      </c>
      <c r="C19" s="238">
        <v>0.45183049556655608</v>
      </c>
      <c r="D19" s="97"/>
      <c r="E19" s="97"/>
      <c r="F19" s="97"/>
    </row>
    <row r="20" spans="1:6" x14ac:dyDescent="0.25">
      <c r="A20" s="237" t="s">
        <v>89</v>
      </c>
      <c r="B20" s="241">
        <v>0.50130718954248366</v>
      </c>
      <c r="C20" s="238">
        <v>0.31392931392931395</v>
      </c>
      <c r="D20" s="97"/>
      <c r="E20" s="97"/>
      <c r="F20" s="97"/>
    </row>
    <row r="21" spans="1:6" x14ac:dyDescent="0.25">
      <c r="A21" s="237" t="s">
        <v>91</v>
      </c>
      <c r="B21" s="241">
        <v>0.41155342711762943</v>
      </c>
      <c r="C21" s="238">
        <v>0.54280155642023342</v>
      </c>
      <c r="D21" s="97"/>
      <c r="E21" s="97"/>
      <c r="F21" s="97"/>
    </row>
    <row r="22" spans="1:6" x14ac:dyDescent="0.25">
      <c r="A22" s="237" t="s">
        <v>92</v>
      </c>
      <c r="B22" s="241">
        <v>0.30730793254216116</v>
      </c>
      <c r="C22" s="238">
        <v>0.34187148356529462</v>
      </c>
      <c r="D22" s="97"/>
      <c r="E22" s="97"/>
      <c r="F22" s="97"/>
    </row>
    <row r="23" spans="1:6" x14ac:dyDescent="0.25">
      <c r="A23" s="237" t="s">
        <v>93</v>
      </c>
      <c r="B23" s="241">
        <v>0.44137353433835846</v>
      </c>
      <c r="C23" s="238">
        <v>0.41813261163734777</v>
      </c>
      <c r="D23" s="97"/>
      <c r="E23" s="97"/>
      <c r="F23" s="97"/>
    </row>
    <row r="24" spans="1:6" x14ac:dyDescent="0.25">
      <c r="A24" s="237" t="s">
        <v>94</v>
      </c>
      <c r="B24" s="241">
        <v>0.16216216216216217</v>
      </c>
      <c r="C24" s="238">
        <v>0.35609581694672865</v>
      </c>
      <c r="D24" s="97"/>
      <c r="E24" s="97"/>
      <c r="F24" s="97"/>
    </row>
    <row r="25" spans="1:6" x14ac:dyDescent="0.25">
      <c r="A25" s="237" t="s">
        <v>365</v>
      </c>
      <c r="B25" s="241">
        <v>0.35795454545454547</v>
      </c>
      <c r="C25" s="238">
        <v>0.38980716253443526</v>
      </c>
      <c r="D25" s="97"/>
      <c r="E25" s="97"/>
      <c r="F25" s="97"/>
    </row>
    <row r="26" spans="1:6" x14ac:dyDescent="0.25">
      <c r="A26" s="237" t="s">
        <v>366</v>
      </c>
      <c r="B26" s="241">
        <v>0.29660023446658851</v>
      </c>
      <c r="C26" s="238">
        <v>0.18680555555555556</v>
      </c>
      <c r="D26" s="97"/>
      <c r="E26" s="97"/>
      <c r="F26" s="97"/>
    </row>
    <row r="27" spans="1:6" x14ac:dyDescent="0.25">
      <c r="A27" s="237" t="s">
        <v>367</v>
      </c>
      <c r="B27" s="241">
        <v>0.25929479491484769</v>
      </c>
      <c r="C27" s="238">
        <v>0.38919510574254329</v>
      </c>
      <c r="D27" s="97"/>
      <c r="E27" s="97"/>
      <c r="F27" s="97"/>
    </row>
    <row r="28" spans="1:6" x14ac:dyDescent="0.25">
      <c r="A28" s="237" t="s">
        <v>95</v>
      </c>
      <c r="B28" s="241">
        <v>0.49313121743249644</v>
      </c>
      <c r="C28" s="238">
        <v>0.49494541043267287</v>
      </c>
      <c r="D28" s="97"/>
      <c r="E28" s="97"/>
      <c r="F28" s="97"/>
    </row>
    <row r="29" spans="1:6" x14ac:dyDescent="0.25">
      <c r="A29" s="237" t="s">
        <v>96</v>
      </c>
      <c r="B29" s="241">
        <v>0.30724120346761857</v>
      </c>
      <c r="C29" s="238">
        <v>0.3901091310954552</v>
      </c>
      <c r="D29" s="97"/>
      <c r="E29" s="97"/>
      <c r="F29" s="97"/>
    </row>
    <row r="30" spans="1:6" x14ac:dyDescent="0.25">
      <c r="A30" s="237" t="s">
        <v>97</v>
      </c>
      <c r="B30" s="241">
        <v>0.34082397003745318</v>
      </c>
      <c r="C30" s="238">
        <v>0.41117478510028654</v>
      </c>
      <c r="D30" s="97"/>
      <c r="E30" s="97"/>
      <c r="F30" s="97"/>
    </row>
    <row r="31" spans="1:6" x14ac:dyDescent="0.25">
      <c r="A31" s="237" t="s">
        <v>98</v>
      </c>
      <c r="B31" s="241">
        <v>0.28923766816143498</v>
      </c>
      <c r="C31" s="238">
        <v>0.5731599172332249</v>
      </c>
      <c r="D31" s="97"/>
      <c r="E31" s="97"/>
      <c r="F31" s="97"/>
    </row>
    <row r="32" spans="1:6" x14ac:dyDescent="0.25">
      <c r="A32" s="237" t="s">
        <v>99</v>
      </c>
      <c r="B32" s="241">
        <v>0.35201305767138191</v>
      </c>
      <c r="C32" s="238">
        <v>0.64115934998787294</v>
      </c>
      <c r="D32" s="97"/>
      <c r="E32" s="97"/>
      <c r="F32" s="97"/>
    </row>
    <row r="33" spans="1:6" x14ac:dyDescent="0.25">
      <c r="A33" s="237" t="s">
        <v>100</v>
      </c>
      <c r="B33" s="241">
        <v>0.54148936170212769</v>
      </c>
      <c r="C33" s="238">
        <v>0.51878949118722983</v>
      </c>
      <c r="D33" s="97"/>
      <c r="E33" s="97"/>
      <c r="F33" s="97"/>
    </row>
    <row r="34" spans="1:6" x14ac:dyDescent="0.25">
      <c r="A34" s="237" t="s">
        <v>101</v>
      </c>
      <c r="B34" s="241">
        <v>0.42936906756002235</v>
      </c>
      <c r="C34" s="238">
        <v>0.38773802050638206</v>
      </c>
      <c r="D34" s="97"/>
      <c r="E34" s="97"/>
      <c r="F34" s="97"/>
    </row>
    <row r="35" spans="1:6" x14ac:dyDescent="0.25">
      <c r="A35" s="237" t="s">
        <v>102</v>
      </c>
      <c r="B35" s="241">
        <v>0.23533778767631774</v>
      </c>
      <c r="C35" s="238">
        <v>0.37467071935157042</v>
      </c>
      <c r="D35" s="97"/>
      <c r="E35" s="97"/>
      <c r="F35" s="97"/>
    </row>
    <row r="36" spans="1:6" x14ac:dyDescent="0.25">
      <c r="A36" s="237" t="s">
        <v>103</v>
      </c>
      <c r="B36" s="241">
        <v>0.13513513513513514</v>
      </c>
      <c r="C36" s="238">
        <v>0.45244215938303339</v>
      </c>
      <c r="D36" s="97"/>
      <c r="E36" s="97"/>
      <c r="F36" s="97"/>
    </row>
    <row r="37" spans="1:6" x14ac:dyDescent="0.25">
      <c r="A37" s="237" t="s">
        <v>104</v>
      </c>
      <c r="B37" s="241">
        <v>0.14619883040935672</v>
      </c>
      <c r="C37" s="238">
        <v>0.40594059405940597</v>
      </c>
      <c r="D37" s="97"/>
      <c r="E37" s="97"/>
      <c r="F37" s="97"/>
    </row>
    <row r="38" spans="1:6" x14ac:dyDescent="0.25">
      <c r="A38" s="237" t="s">
        <v>105</v>
      </c>
      <c r="B38" s="241">
        <v>0.21461897356143078</v>
      </c>
      <c r="C38" s="238">
        <v>0.37132181223727229</v>
      </c>
      <c r="D38" s="97"/>
      <c r="E38" s="97"/>
      <c r="F38" s="97"/>
    </row>
    <row r="39" spans="1:6" x14ac:dyDescent="0.25">
      <c r="A39" s="239" t="s">
        <v>106</v>
      </c>
      <c r="B39" s="242">
        <v>0.24960937499999999</v>
      </c>
      <c r="C39" s="234">
        <v>0.29063946940307844</v>
      </c>
      <c r="D39" s="97"/>
      <c r="E39" s="97"/>
      <c r="F39" s="97"/>
    </row>
    <row r="40" spans="1:6" x14ac:dyDescent="0.25">
      <c r="A40" s="230" t="s">
        <v>292</v>
      </c>
      <c r="B40" s="230"/>
      <c r="C40" s="230"/>
      <c r="D40" s="97"/>
      <c r="E40" s="97"/>
      <c r="F40" s="97"/>
    </row>
  </sheetData>
  <mergeCells count="1">
    <mergeCell ref="A8:A9"/>
  </mergeCells>
  <conditionalFormatting sqref="B10:C39">
    <cfRule type="colorScale" priority="12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1C9821A5-DEEC-4EED-979D-1DB42A25FEEE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73949-F487-445E-B26C-87A9A90DBA14}">
  <sheetPr>
    <tabColor theme="4"/>
  </sheetPr>
  <dimension ref="A1:M31"/>
  <sheetViews>
    <sheetView workbookViewId="0"/>
  </sheetViews>
  <sheetFormatPr baseColWidth="10" defaultRowHeight="15" x14ac:dyDescent="0.25"/>
  <sheetData>
    <row r="1" spans="1:13" x14ac:dyDescent="0.25">
      <c r="A1" t="s">
        <v>256</v>
      </c>
      <c r="B1" t="s">
        <v>233</v>
      </c>
      <c r="C1" t="s">
        <v>234</v>
      </c>
      <c r="D1" t="s">
        <v>235</v>
      </c>
      <c r="E1" t="s">
        <v>236</v>
      </c>
      <c r="F1" t="s">
        <v>237</v>
      </c>
      <c r="G1" t="s">
        <v>238</v>
      </c>
      <c r="H1" t="s">
        <v>239</v>
      </c>
      <c r="I1" t="s">
        <v>255</v>
      </c>
      <c r="J1" t="s">
        <v>254</v>
      </c>
      <c r="L1" s="127" t="s">
        <v>258</v>
      </c>
    </row>
    <row r="2" spans="1:13" x14ac:dyDescent="0.25">
      <c r="A2" t="str">
        <f>[4]Empreses!A4</f>
        <v>08001</v>
      </c>
      <c r="B2" t="str">
        <f>[4]Empreses!B4</f>
        <v>Abrera</v>
      </c>
      <c r="C2">
        <v>0.3125</v>
      </c>
      <c r="D2">
        <v>0.15698924731182795</v>
      </c>
      <c r="E2">
        <v>0.35707844905320107</v>
      </c>
      <c r="F2">
        <v>0.22765110387260223</v>
      </c>
      <c r="G2">
        <v>0.6955380577427821</v>
      </c>
      <c r="H2">
        <v>0.58009708737864074</v>
      </c>
      <c r="I2">
        <v>0.25573033707865167</v>
      </c>
      <c r="J2">
        <v>0.27695110841178255</v>
      </c>
    </row>
    <row r="3" spans="1:13" x14ac:dyDescent="0.25">
      <c r="A3" t="str">
        <f>[4]Empreses!A5</f>
        <v>08020</v>
      </c>
      <c r="B3" t="str">
        <f>[4]Empreses!B5</f>
        <v>Begues</v>
      </c>
      <c r="C3">
        <v>0.3125</v>
      </c>
      <c r="D3">
        <v>0.13812154696132597</v>
      </c>
      <c r="E3">
        <v>0.47388059701492535</v>
      </c>
      <c r="F3">
        <v>0.37339055793991416</v>
      </c>
      <c r="G3">
        <v>0.62204724409448819</v>
      </c>
      <c r="H3">
        <v>0.5357142857142857</v>
      </c>
      <c r="I3">
        <v>0.41404358353510895</v>
      </c>
      <c r="J3">
        <v>0.47560975609756095</v>
      </c>
    </row>
    <row r="4" spans="1:13" x14ac:dyDescent="0.25">
      <c r="A4" t="str">
        <f>[4]Empreses!A6</f>
        <v>08056</v>
      </c>
      <c r="B4" t="str">
        <f>[4]Empreses!B6</f>
        <v>Castelldefels</v>
      </c>
      <c r="C4">
        <v>0.4</v>
      </c>
      <c r="D4">
        <v>0.14675516224188789</v>
      </c>
      <c r="E4">
        <v>0.47570657351540169</v>
      </c>
      <c r="F4">
        <v>0.23535353535353534</v>
      </c>
      <c r="G4">
        <v>0.70886551465063863</v>
      </c>
      <c r="H4">
        <v>0.51967493584260049</v>
      </c>
      <c r="I4">
        <v>0.41138716356107663</v>
      </c>
      <c r="J4">
        <v>0.47827110134923123</v>
      </c>
    </row>
    <row r="5" spans="1:13" x14ac:dyDescent="0.25">
      <c r="A5" t="str">
        <f>[4]Empreses!A7</f>
        <v>08066</v>
      </c>
      <c r="B5" t="str">
        <f>[4]Empreses!B7</f>
        <v>Castellví de Rosanes</v>
      </c>
      <c r="C5">
        <v>0</v>
      </c>
      <c r="D5">
        <v>0.26153846153846155</v>
      </c>
      <c r="E5">
        <v>0.40782122905027934</v>
      </c>
      <c r="F5">
        <v>0.38244514106583072</v>
      </c>
      <c r="G5">
        <v>0.69736842105263153</v>
      </c>
      <c r="H5">
        <v>0.43076923076923079</v>
      </c>
      <c r="I5">
        <v>0.24721189591078066</v>
      </c>
      <c r="J5">
        <v>0.35850860420650094</v>
      </c>
    </row>
    <row r="6" spans="1:13" x14ac:dyDescent="0.25">
      <c r="A6" t="str">
        <f>[4]Empreses!A8</f>
        <v>08068</v>
      </c>
      <c r="B6" t="str">
        <f>[4]Empreses!B8</f>
        <v>Cervelló</v>
      </c>
      <c r="C6">
        <v>0.5</v>
      </c>
      <c r="D6">
        <v>0.11522633744855967</v>
      </c>
      <c r="E6">
        <v>0.31756756756756754</v>
      </c>
      <c r="F6">
        <v>0.43270300333704115</v>
      </c>
      <c r="G6">
        <v>0.71052631578947367</v>
      </c>
      <c r="H6">
        <v>0.65753424657534243</v>
      </c>
      <c r="I6">
        <v>0.33796940194714881</v>
      </c>
      <c r="J6">
        <v>0.43682795698924731</v>
      </c>
    </row>
    <row r="7" spans="1:13" x14ac:dyDescent="0.25">
      <c r="A7" t="str">
        <f>[4]Empreses!A9</f>
        <v>08069</v>
      </c>
      <c r="B7" t="str">
        <f>[4]Empreses!B9</f>
        <v>Collbató</v>
      </c>
      <c r="C7">
        <v>0.25</v>
      </c>
      <c r="D7">
        <v>0.14285714285714285</v>
      </c>
      <c r="E7">
        <v>0.49180327868852458</v>
      </c>
      <c r="F7">
        <v>0.34078212290502791</v>
      </c>
      <c r="G7">
        <v>0.6467065868263473</v>
      </c>
      <c r="H7">
        <v>0.57627118644067798</v>
      </c>
      <c r="I7">
        <v>0.4148148148148148</v>
      </c>
      <c r="J7">
        <v>0.45985401459854014</v>
      </c>
    </row>
    <row r="8" spans="1:13" x14ac:dyDescent="0.25">
      <c r="A8" t="str">
        <f>[4]Empreses!A10</f>
        <v>08072</v>
      </c>
      <c r="B8" t="str">
        <f>[4]Empreses!B10</f>
        <v>Corbera de Llobregat</v>
      </c>
      <c r="C8">
        <v>0.25</v>
      </c>
      <c r="D8">
        <v>0.10826210826210826</v>
      </c>
      <c r="E8">
        <v>0.45111111111111113</v>
      </c>
      <c r="F8">
        <v>0.47072599531615927</v>
      </c>
      <c r="G8">
        <v>0.72924187725631773</v>
      </c>
      <c r="H8">
        <v>0.62523900573613767</v>
      </c>
      <c r="I8">
        <v>0.35538261997405968</v>
      </c>
      <c r="J8">
        <v>0.53254023792862137</v>
      </c>
    </row>
    <row r="9" spans="1:13" x14ac:dyDescent="0.25">
      <c r="A9" t="str">
        <f>[4]Empreses!A11</f>
        <v>08073</v>
      </c>
      <c r="B9" t="str">
        <f>[4]Empreses!B11</f>
        <v>Cornellà de Llobregat</v>
      </c>
      <c r="C9">
        <v>0.23255813953488372</v>
      </c>
      <c r="D9">
        <v>0.12028725314183124</v>
      </c>
      <c r="E9">
        <v>0.43981929654727331</v>
      </c>
      <c r="F9">
        <v>0.26254826254826252</v>
      </c>
      <c r="G9">
        <v>0.7125676488274203</v>
      </c>
      <c r="H9">
        <v>0.60129111589302187</v>
      </c>
      <c r="I9">
        <v>0.41069140172087631</v>
      </c>
      <c r="J9">
        <v>0.39583178450177187</v>
      </c>
    </row>
    <row r="10" spans="1:13" x14ac:dyDescent="0.25">
      <c r="A10" t="str">
        <f>[4]Empreses!A12</f>
        <v>08158</v>
      </c>
      <c r="B10" t="str">
        <f>[4]Empreses!B12</f>
        <v>El Papiol</v>
      </c>
      <c r="C10">
        <v>0.4</v>
      </c>
      <c r="D10">
        <v>8.3526682134570762E-2</v>
      </c>
      <c r="E10">
        <v>0.47352721849366147</v>
      </c>
      <c r="F10">
        <v>0.31301068510370839</v>
      </c>
      <c r="G10">
        <v>0.67664670658682635</v>
      </c>
      <c r="H10">
        <v>0.5819032761310452</v>
      </c>
      <c r="I10">
        <v>0.34677904876580373</v>
      </c>
      <c r="J10">
        <v>0.34526112185686653</v>
      </c>
    </row>
    <row r="11" spans="1:13" x14ac:dyDescent="0.25">
      <c r="A11" t="str">
        <f>[4]Empreses!A13</f>
        <v>08169</v>
      </c>
      <c r="B11" t="str">
        <f>[4]Empreses!B13</f>
        <v>El Prat de Llobregat</v>
      </c>
      <c r="C11">
        <v>0.2</v>
      </c>
      <c r="D11">
        <v>0.12820512820512819</v>
      </c>
      <c r="E11">
        <v>0.50957760314341849</v>
      </c>
      <c r="F11">
        <v>0.4510760401721664</v>
      </c>
      <c r="G11">
        <v>0.70612582781456956</v>
      </c>
      <c r="H11">
        <v>0.56971938220578633</v>
      </c>
      <c r="I11">
        <v>0.51358024691358029</v>
      </c>
      <c r="J11">
        <v>0.45089711870020066</v>
      </c>
    </row>
    <row r="12" spans="1:13" x14ac:dyDescent="0.25">
      <c r="A12" t="str">
        <f>[4]Empreses!A14</f>
        <v>08076</v>
      </c>
      <c r="B12" t="str">
        <f>[4]Empreses!B14</f>
        <v>Esparreguera</v>
      </c>
      <c r="C12">
        <v>0.17391304347826086</v>
      </c>
      <c r="D12">
        <v>0.10618181818181818</v>
      </c>
      <c r="E12">
        <v>0.4580152671755725</v>
      </c>
      <c r="F12">
        <v>0.33517292126563647</v>
      </c>
      <c r="G12">
        <v>0.69274908711528427</v>
      </c>
      <c r="H12">
        <v>0.52687224669603527</v>
      </c>
      <c r="I12">
        <v>0.39990432910786894</v>
      </c>
      <c r="J12">
        <v>0.40012033694344162</v>
      </c>
      <c r="M12" s="26" t="s">
        <v>257</v>
      </c>
    </row>
    <row r="13" spans="1:13" x14ac:dyDescent="0.25">
      <c r="A13" t="str">
        <f>[4]Empreses!A15</f>
        <v>08077</v>
      </c>
      <c r="B13" t="str">
        <f>[4]Empreses!B15</f>
        <v>Esplugues de Llobregat</v>
      </c>
      <c r="C13">
        <v>0.3125</v>
      </c>
      <c r="D13">
        <v>0.10784313725490197</v>
      </c>
      <c r="E13">
        <v>0.4341421143847487</v>
      </c>
      <c r="F13">
        <v>0.2626699629171817</v>
      </c>
      <c r="G13">
        <v>0.7072743207712533</v>
      </c>
      <c r="H13">
        <v>0.5458052073288332</v>
      </c>
      <c r="I13">
        <v>0.33378332770840363</v>
      </c>
      <c r="J13">
        <v>0.54211070874288669</v>
      </c>
    </row>
    <row r="14" spans="1:13" x14ac:dyDescent="0.25">
      <c r="A14" t="str">
        <f>[4]Empreses!A16</f>
        <v>08089</v>
      </c>
      <c r="B14" t="str">
        <f>[4]Empreses!B16</f>
        <v>Gavà</v>
      </c>
      <c r="C14">
        <v>0.32258064516129031</v>
      </c>
      <c r="D14">
        <v>0.1301859799713877</v>
      </c>
      <c r="E14">
        <v>0.38778220451527223</v>
      </c>
      <c r="F14">
        <v>0.32123411978221417</v>
      </c>
      <c r="G14">
        <v>0.74363636363636365</v>
      </c>
      <c r="H14">
        <v>0.53863636363636369</v>
      </c>
      <c r="I14">
        <v>0.34288537549407117</v>
      </c>
      <c r="J14">
        <v>0.41533217060409067</v>
      </c>
    </row>
    <row r="15" spans="1:13" x14ac:dyDescent="0.25">
      <c r="A15" t="str">
        <f>[4]Empreses!A17</f>
        <v>08905</v>
      </c>
      <c r="B15" t="str">
        <f>[4]Empreses!B17</f>
        <v>La Palma de Cervelló</v>
      </c>
      <c r="C15">
        <v>0.41666666666666669</v>
      </c>
      <c r="D15">
        <v>0.10920770877944326</v>
      </c>
      <c r="E15">
        <v>0.5304347826086957</v>
      </c>
      <c r="F15">
        <v>0.32075471698113206</v>
      </c>
      <c r="G15">
        <v>0.69795037756202805</v>
      </c>
      <c r="H15">
        <v>0.59883720930232553</v>
      </c>
      <c r="I15">
        <v>0.39207419898819562</v>
      </c>
      <c r="J15">
        <v>0.43044189852700493</v>
      </c>
    </row>
    <row r="16" spans="1:13" x14ac:dyDescent="0.25">
      <c r="A16" t="str">
        <f>[4]Empreses!A18</f>
        <v>08114</v>
      </c>
      <c r="B16" t="str">
        <f>[4]Empreses!B18</f>
        <v>Martorell</v>
      </c>
      <c r="C16">
        <v>0</v>
      </c>
      <c r="D16">
        <v>8.7912087912087919E-2</v>
      </c>
      <c r="E16">
        <v>0.37238095238095237</v>
      </c>
      <c r="F16">
        <v>0.28543689320388349</v>
      </c>
      <c r="G16">
        <v>0.73630136986301364</v>
      </c>
      <c r="H16">
        <v>0.62041884816753923</v>
      </c>
      <c r="I16">
        <v>0.35993975903614456</v>
      </c>
      <c r="J16">
        <v>0.40648055832502494</v>
      </c>
    </row>
    <row r="17" spans="1:10" x14ac:dyDescent="0.25">
      <c r="A17" t="str">
        <f>[4]Empreses!A19</f>
        <v>08123</v>
      </c>
      <c r="B17" t="str">
        <f>[4]Empreses!B19</f>
        <v>Molins de Rei</v>
      </c>
      <c r="C17">
        <v>0.5</v>
      </c>
      <c r="D17">
        <v>0.17575757575757575</v>
      </c>
      <c r="E17">
        <v>0.43835616438356162</v>
      </c>
      <c r="F17">
        <v>0.36594202898550726</v>
      </c>
      <c r="G17">
        <v>0.58823529411764708</v>
      </c>
      <c r="H17">
        <v>0.61764705882352944</v>
      </c>
      <c r="I17">
        <v>0.42276422764227645</v>
      </c>
      <c r="J17">
        <v>0.40494323897111656</v>
      </c>
    </row>
    <row r="18" spans="1:10" x14ac:dyDescent="0.25">
      <c r="A18" t="str">
        <f>[4]Empreses!A20</f>
        <v>08147</v>
      </c>
      <c r="B18" t="str">
        <f>[4]Empreses!B20</f>
        <v>Olesa de Montserrat</v>
      </c>
      <c r="C18">
        <v>0.3125</v>
      </c>
      <c r="D18">
        <v>0.12886597938144329</v>
      </c>
      <c r="E18">
        <v>0.28346456692913385</v>
      </c>
      <c r="F18">
        <v>0.39823008849557523</v>
      </c>
      <c r="G18">
        <v>0.57758620689655171</v>
      </c>
      <c r="H18">
        <v>0.48305084745762711</v>
      </c>
      <c r="I18">
        <v>0.35922330097087379</v>
      </c>
      <c r="J18">
        <v>0.47406034939121228</v>
      </c>
    </row>
    <row r="19" spans="1:10" x14ac:dyDescent="0.25">
      <c r="A19" t="str">
        <f>[4]Empreses!A21</f>
        <v>08157</v>
      </c>
      <c r="B19" t="str">
        <f>[4]Empreses!B21</f>
        <v>Pallejà</v>
      </c>
      <c r="C19">
        <v>0.1388888888888889</v>
      </c>
      <c r="D19">
        <v>0.13235294117647059</v>
      </c>
      <c r="E19">
        <v>0.57162038018514594</v>
      </c>
      <c r="F19">
        <v>0.28657653307580877</v>
      </c>
      <c r="G19">
        <v>0.75698371893744643</v>
      </c>
      <c r="H19">
        <v>0.52449297971918873</v>
      </c>
      <c r="I19">
        <v>0.37863337080456078</v>
      </c>
      <c r="J19">
        <v>0.38751868460388639</v>
      </c>
    </row>
    <row r="20" spans="1:10" x14ac:dyDescent="0.25">
      <c r="A20" t="str">
        <f>[4]Empreses!A22</f>
        <v>08196</v>
      </c>
      <c r="B20" t="str">
        <f>[4]Empreses!B22</f>
        <v>Sant Andreu de la Barca</v>
      </c>
      <c r="C20">
        <v>0.3125</v>
      </c>
      <c r="D20">
        <v>9.4869312681510165E-2</v>
      </c>
      <c r="E20">
        <v>0.39263803680981596</v>
      </c>
      <c r="F20">
        <v>0.29772727272727273</v>
      </c>
      <c r="G20">
        <v>0.81218457101658259</v>
      </c>
      <c r="H20">
        <v>0.65576748410535879</v>
      </c>
      <c r="I20">
        <v>0.40219092331768386</v>
      </c>
      <c r="J20">
        <v>0.37602644769115923</v>
      </c>
    </row>
    <row r="21" spans="1:10" x14ac:dyDescent="0.25">
      <c r="A21" t="str">
        <f>[4]Empreses!A23</f>
        <v>08200</v>
      </c>
      <c r="B21" t="str">
        <f>[4]Empreses!B23</f>
        <v>Sant Boi de Llobregat</v>
      </c>
      <c r="C21">
        <v>0.1497005988023952</v>
      </c>
      <c r="D21">
        <v>8.3725987676694452E-2</v>
      </c>
      <c r="E21">
        <v>0.39216316043038379</v>
      </c>
      <c r="F21">
        <v>0.33026529507309149</v>
      </c>
      <c r="G21">
        <v>0.71933566966326379</v>
      </c>
      <c r="H21">
        <v>0.56287806431072906</v>
      </c>
      <c r="I21">
        <v>0.38893442622950819</v>
      </c>
      <c r="J21">
        <v>0.45242954535585567</v>
      </c>
    </row>
    <row r="22" spans="1:10" x14ac:dyDescent="0.25">
      <c r="A22" t="str">
        <f>[4]Empreses!A24</f>
        <v>08204</v>
      </c>
      <c r="B22" t="str">
        <f>[4]Empreses!B24</f>
        <v>Sant Climent de Llobregat</v>
      </c>
      <c r="C22">
        <v>0.25</v>
      </c>
      <c r="D22">
        <v>0.16806722689075632</v>
      </c>
      <c r="E22">
        <v>0.48888888888888887</v>
      </c>
      <c r="F22">
        <v>0.33103448275862069</v>
      </c>
      <c r="G22">
        <v>0.6067415730337079</v>
      </c>
      <c r="H22">
        <v>0.69026548672566368</v>
      </c>
      <c r="I22">
        <v>0.35161290322580646</v>
      </c>
      <c r="J22">
        <v>0.36859504132231408</v>
      </c>
    </row>
    <row r="23" spans="1:10" x14ac:dyDescent="0.25">
      <c r="A23" t="str">
        <f>[4]Empreses!A25</f>
        <v>08208</v>
      </c>
      <c r="B23" t="str">
        <f>[4]Empreses!B25</f>
        <v>Sant Esteve Sesrovires</v>
      </c>
      <c r="C23">
        <v>0.29411764705882354</v>
      </c>
      <c r="D23">
        <v>0.19607843137254902</v>
      </c>
      <c r="E23">
        <v>0.33415841584158418</v>
      </c>
      <c r="F23">
        <v>0.35259133389974512</v>
      </c>
      <c r="G23">
        <v>0.23740458015267177</v>
      </c>
      <c r="H23">
        <v>0.60691823899371067</v>
      </c>
      <c r="I23">
        <v>0.29841897233201581</v>
      </c>
      <c r="J23">
        <v>0.31707769330613761</v>
      </c>
    </row>
    <row r="24" spans="1:10" x14ac:dyDescent="0.25">
      <c r="A24" t="str">
        <f>[4]Empreses!A26</f>
        <v>08211</v>
      </c>
      <c r="B24" t="str">
        <f>[4]Empreses!B26</f>
        <v>Sant Feliu de Llobregat</v>
      </c>
      <c r="C24">
        <v>0.30952380952380953</v>
      </c>
      <c r="D24">
        <v>0.12885662431941924</v>
      </c>
      <c r="E24">
        <v>0.48423851120394984</v>
      </c>
      <c r="F24">
        <v>0.27713498622589533</v>
      </c>
      <c r="G24">
        <v>0.68125438801778615</v>
      </c>
      <c r="H24">
        <v>0.59513960703205793</v>
      </c>
      <c r="I24">
        <v>0.41832963784183297</v>
      </c>
      <c r="J24">
        <v>0.55222356919543159</v>
      </c>
    </row>
    <row r="25" spans="1:10" x14ac:dyDescent="0.25">
      <c r="A25" t="str">
        <f>[4]Empreses!A27</f>
        <v>08217</v>
      </c>
      <c r="B25" t="str">
        <f>[4]Empreses!B27</f>
        <v>Sant Joan Despí</v>
      </c>
      <c r="C25">
        <v>0.15151515151515152</v>
      </c>
      <c r="D25">
        <v>0.14560161779575329</v>
      </c>
      <c r="E25">
        <v>0.43211920529801323</v>
      </c>
      <c r="F25">
        <v>0.44746646795827122</v>
      </c>
      <c r="G25">
        <v>0.65967588179218306</v>
      </c>
      <c r="H25">
        <v>0.4848744292237443</v>
      </c>
      <c r="I25">
        <v>0.37488457987072943</v>
      </c>
      <c r="J25">
        <v>0.42810360226257815</v>
      </c>
    </row>
    <row r="26" spans="1:10" x14ac:dyDescent="0.25">
      <c r="A26" t="str">
        <f>[4]Empreses!A28</f>
        <v>08221</v>
      </c>
      <c r="B26" t="str">
        <f>[4]Empreses!B28</f>
        <v>Sant Just Desvern</v>
      </c>
      <c r="C26">
        <v>0.33333333333333331</v>
      </c>
      <c r="D26">
        <v>0.19178082191780821</v>
      </c>
      <c r="E26">
        <v>0.43513957307060758</v>
      </c>
      <c r="F26">
        <v>0.28300769686204857</v>
      </c>
      <c r="G26">
        <v>0.72232472324723251</v>
      </c>
      <c r="H26">
        <v>0.56085707974375965</v>
      </c>
      <c r="I26">
        <v>0.42126598066729032</v>
      </c>
      <c r="J26">
        <v>0.45331734612310154</v>
      </c>
    </row>
    <row r="27" spans="1:10" x14ac:dyDescent="0.25">
      <c r="A27" t="str">
        <f>[4]Empreses!A29</f>
        <v>08263</v>
      </c>
      <c r="B27" t="str">
        <f>[4]Empreses!B29</f>
        <v>Sant Vicenç dels Horts</v>
      </c>
      <c r="C27">
        <v>0.19230769230769232</v>
      </c>
      <c r="D27">
        <v>0.12847222222222221</v>
      </c>
      <c r="E27">
        <v>0.44137415982076178</v>
      </c>
      <c r="F27">
        <v>0.3348729792147806</v>
      </c>
      <c r="G27">
        <v>0.67683508102955192</v>
      </c>
      <c r="H27">
        <v>0.67002012072434602</v>
      </c>
      <c r="I27">
        <v>0.36109303838646717</v>
      </c>
      <c r="J27">
        <v>0.40859030837004406</v>
      </c>
    </row>
    <row r="28" spans="1:10" x14ac:dyDescent="0.25">
      <c r="A28" t="str">
        <f>[4]Empreses!A30</f>
        <v>08244</v>
      </c>
      <c r="B28" t="str">
        <f>[4]Empreses!B30</f>
        <v>Santa Coloma de Cervelló</v>
      </c>
      <c r="C28">
        <v>0.13513513513513514</v>
      </c>
      <c r="D28">
        <v>0.14361702127659576</v>
      </c>
      <c r="E28">
        <v>0.57389635316698662</v>
      </c>
      <c r="F28">
        <v>0.34920634920634919</v>
      </c>
      <c r="G28">
        <v>0.76035502958579881</v>
      </c>
      <c r="H28">
        <v>0.59673024523160767</v>
      </c>
      <c r="I28">
        <v>0.49849548645937813</v>
      </c>
      <c r="J28">
        <v>0.55658914728682174</v>
      </c>
    </row>
    <row r="29" spans="1:10" x14ac:dyDescent="0.25">
      <c r="A29" t="str">
        <f>[4]Empreses!A31</f>
        <v>08289</v>
      </c>
      <c r="B29" t="str">
        <f>[4]Empreses!B31</f>
        <v>Torrelles de Llobregat</v>
      </c>
      <c r="C29">
        <v>0</v>
      </c>
      <c r="D29">
        <v>0.15517241379310345</v>
      </c>
      <c r="E29">
        <v>0.54693877551020409</v>
      </c>
      <c r="F29">
        <v>0.32484076433121017</v>
      </c>
      <c r="G29">
        <v>0.61187214611872143</v>
      </c>
      <c r="H29">
        <v>0.52511415525114158</v>
      </c>
      <c r="I29">
        <v>0.36789297658862874</v>
      </c>
      <c r="J29">
        <v>0.48551959114139692</v>
      </c>
    </row>
    <row r="30" spans="1:10" x14ac:dyDescent="0.25">
      <c r="A30" t="str">
        <f>[4]Empreses!A32</f>
        <v>08295</v>
      </c>
      <c r="B30" t="str">
        <f>[4]Empreses!B32</f>
        <v>Vallirana</v>
      </c>
      <c r="C30">
        <v>0</v>
      </c>
      <c r="D30">
        <v>9.2198581560283682E-2</v>
      </c>
      <c r="E30">
        <v>0.43533697632058288</v>
      </c>
      <c r="F30">
        <v>0.29984301412872844</v>
      </c>
      <c r="G30">
        <v>0.68139534883720931</v>
      </c>
      <c r="H30">
        <v>0.62935323383084574</v>
      </c>
      <c r="I30">
        <v>0.36202531645569619</v>
      </c>
      <c r="J30">
        <v>0.3770053475935829</v>
      </c>
    </row>
    <row r="31" spans="1:10" x14ac:dyDescent="0.25">
      <c r="A31" t="str">
        <f>[4]Empreses!A33</f>
        <v>08301</v>
      </c>
      <c r="B31" t="str">
        <f>[4]Empreses!B33</f>
        <v>Viladecans</v>
      </c>
      <c r="C31">
        <v>0.16049382716049382</v>
      </c>
      <c r="D31">
        <v>0.11985526910900045</v>
      </c>
      <c r="E31">
        <v>0.46617283950617283</v>
      </c>
      <c r="F31">
        <v>0.36765270841336917</v>
      </c>
      <c r="G31">
        <v>0.72199453551912574</v>
      </c>
      <c r="H31">
        <v>0.63473589973142341</v>
      </c>
      <c r="I31">
        <v>0.406099518459069</v>
      </c>
      <c r="J31">
        <v>0.47741487143849898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76524-A355-440B-B382-62246335AA21}">
  <dimension ref="A1:I40"/>
  <sheetViews>
    <sheetView topLeftCell="A10" workbookViewId="0">
      <selection activeCell="B32" sqref="B32"/>
    </sheetView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2" t="s">
        <v>28</v>
      </c>
    </row>
    <row r="2" spans="1:9" x14ac:dyDescent="0.25">
      <c r="B2" s="216"/>
    </row>
    <row r="3" spans="1:9" ht="18.75" x14ac:dyDescent="0.3">
      <c r="A3" s="30" t="s">
        <v>3</v>
      </c>
    </row>
    <row r="5" spans="1:9" x14ac:dyDescent="0.25">
      <c r="A5" s="29" t="s">
        <v>4</v>
      </c>
      <c r="C5" s="29" t="str">
        <f>Índex!A7</f>
        <v>1r trimestre 2023</v>
      </c>
    </row>
    <row r="6" spans="1:9" ht="15.75" thickBot="1" x14ac:dyDescent="0.3">
      <c r="A6" s="31" t="s">
        <v>6</v>
      </c>
      <c r="B6" s="32"/>
      <c r="C6" s="32"/>
      <c r="D6" s="32"/>
      <c r="E6" s="32"/>
      <c r="F6" s="32"/>
      <c r="G6" s="32"/>
      <c r="H6" s="32"/>
      <c r="I6" s="32"/>
    </row>
    <row r="29" spans="1:7" x14ac:dyDescent="0.25">
      <c r="A29" s="44" t="s">
        <v>34</v>
      </c>
    </row>
    <row r="30" spans="1:7" x14ac:dyDescent="0.25">
      <c r="A30" s="44"/>
    </row>
    <row r="31" spans="1:7" ht="30" x14ac:dyDescent="0.25">
      <c r="B31" s="140" t="s">
        <v>33</v>
      </c>
      <c r="C31" s="143" t="s">
        <v>341</v>
      </c>
      <c r="D31" s="143" t="s">
        <v>342</v>
      </c>
      <c r="E31" s="143" t="s">
        <v>343</v>
      </c>
      <c r="F31" s="143" t="s">
        <v>344</v>
      </c>
      <c r="G31" s="143" t="s">
        <v>345</v>
      </c>
    </row>
    <row r="32" spans="1:7" x14ac:dyDescent="0.25">
      <c r="A32" s="141" t="s">
        <v>29</v>
      </c>
      <c r="B32" s="144">
        <v>20800</v>
      </c>
      <c r="C32" s="47">
        <v>-1.0089472682276794E-2</v>
      </c>
      <c r="D32" s="47">
        <v>8.1915563957151855E-3</v>
      </c>
      <c r="E32" s="47">
        <v>2.6096393863154259E-2</v>
      </c>
      <c r="F32" s="47">
        <v>-6.9850639477685356E-2</v>
      </c>
      <c r="G32" s="47">
        <v>-0.13459538173496985</v>
      </c>
    </row>
    <row r="33" spans="1:7" x14ac:dyDescent="0.25">
      <c r="A33" s="141" t="s">
        <v>30</v>
      </c>
      <c r="B33" s="145">
        <v>110305</v>
      </c>
      <c r="C33" s="47">
        <v>7.2872053841306949E-3</v>
      </c>
      <c r="D33" s="47">
        <v>2.6112113713743512E-2</v>
      </c>
      <c r="E33" s="47">
        <v>3.2644310883933422E-2</v>
      </c>
      <c r="F33" s="47">
        <v>-7.6450986302287416E-2</v>
      </c>
      <c r="G33" s="47">
        <v>-0.10858163421986246</v>
      </c>
    </row>
    <row r="34" spans="1:7" x14ac:dyDescent="0.25">
      <c r="A34" s="141" t="s">
        <v>31</v>
      </c>
      <c r="B34" s="145">
        <v>153521</v>
      </c>
      <c r="C34" s="47">
        <v>4.771192209016179E-3</v>
      </c>
      <c r="D34" s="47">
        <v>2.3562042043643781E-2</v>
      </c>
      <c r="E34" s="47">
        <v>3.4682392586352147E-2</v>
      </c>
      <c r="F34" s="47">
        <v>-7.2459127324576766E-2</v>
      </c>
      <c r="G34" s="47">
        <v>-0.16807018684701089</v>
      </c>
    </row>
    <row r="35" spans="1:7" x14ac:dyDescent="0.25">
      <c r="A35" s="141" t="s">
        <v>32</v>
      </c>
      <c r="B35" s="145">
        <v>244754</v>
      </c>
      <c r="C35" s="47">
        <v>5.6083060450554459E-3</v>
      </c>
      <c r="D35" s="47">
        <v>2.6824970632656486E-2</v>
      </c>
      <c r="E35" s="47">
        <v>3.7005338530632995E-2</v>
      </c>
      <c r="F35" s="47">
        <v>-6.0982393947415871E-2</v>
      </c>
      <c r="G35" s="47">
        <v>-0.14043590337919942</v>
      </c>
    </row>
    <row r="37" spans="1:7" x14ac:dyDescent="0.25">
      <c r="C37" s="146"/>
    </row>
    <row r="38" spans="1:7" x14ac:dyDescent="0.25">
      <c r="C38" s="146"/>
    </row>
    <row r="39" spans="1:7" x14ac:dyDescent="0.25">
      <c r="C39" s="146"/>
    </row>
    <row r="40" spans="1:7" x14ac:dyDescent="0.25">
      <c r="C40" s="146"/>
    </row>
  </sheetData>
  <phoneticPr fontId="19" type="noConversion"/>
  <hyperlinks>
    <hyperlink ref="A1" location="Índex!A1" display="TORNAR A L'ÍNDEX" xr:uid="{1C1BD0D5-707B-4F30-BA66-6269A2D26112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2FF02-7C1E-4D41-939B-65121E056801}">
  <dimension ref="A1:I43"/>
  <sheetViews>
    <sheetView topLeftCell="A4" workbookViewId="0"/>
  </sheetViews>
  <sheetFormatPr baseColWidth="10" defaultColWidth="11.42578125" defaultRowHeight="15" x14ac:dyDescent="0.25"/>
  <cols>
    <col min="1" max="1" width="9.5703125" style="1" customWidth="1"/>
    <col min="2" max="16384" width="11.42578125" style="1"/>
  </cols>
  <sheetData>
    <row r="1" spans="1:9" x14ac:dyDescent="0.25">
      <c r="A1" s="2" t="s">
        <v>28</v>
      </c>
      <c r="B1" s="214" t="s">
        <v>258</v>
      </c>
    </row>
    <row r="3" spans="1:9" ht="18.75" x14ac:dyDescent="0.3">
      <c r="A3" s="30" t="s">
        <v>3</v>
      </c>
    </row>
    <row r="5" spans="1:9" x14ac:dyDescent="0.25">
      <c r="A5" s="29" t="s">
        <v>5</v>
      </c>
      <c r="C5" s="29" t="str">
        <f>Índex!A7</f>
        <v>1r trimestre 2023</v>
      </c>
    </row>
    <row r="6" spans="1:9" ht="15.75" thickBot="1" x14ac:dyDescent="0.3">
      <c r="A6" s="31" t="str">
        <f>Índex!B18</f>
        <v>Variació interanual comptes de cotització. Baix Llobregat.</v>
      </c>
      <c r="B6" s="32"/>
      <c r="C6" s="32"/>
      <c r="D6" s="32"/>
      <c r="E6" s="32"/>
      <c r="F6" s="32"/>
      <c r="G6" s="32"/>
      <c r="H6" s="32"/>
      <c r="I6" s="32"/>
    </row>
    <row r="29" spans="1:5" x14ac:dyDescent="0.25">
      <c r="A29" s="44" t="s">
        <v>34</v>
      </c>
    </row>
    <row r="30" spans="1:5" x14ac:dyDescent="0.25">
      <c r="A30" s="44"/>
    </row>
    <row r="31" spans="1:5" ht="30" x14ac:dyDescent="0.25">
      <c r="B31" s="140" t="s">
        <v>33</v>
      </c>
      <c r="C31" s="143" t="s">
        <v>39</v>
      </c>
    </row>
    <row r="32" spans="1:5" x14ac:dyDescent="0.25">
      <c r="A32" s="147">
        <v>2016</v>
      </c>
      <c r="B32" s="144">
        <v>21330</v>
      </c>
      <c r="C32" s="47">
        <f>(B32-B40)/B40</f>
        <v>2.2678237522174811E-2</v>
      </c>
      <c r="E32" s="73"/>
    </row>
    <row r="33" spans="1:5" x14ac:dyDescent="0.25">
      <c r="A33" s="147">
        <v>2017</v>
      </c>
      <c r="B33" s="144">
        <v>21915</v>
      </c>
      <c r="C33" s="47">
        <f t="shared" ref="C33:C35" si="0">(B33-B32)/B32</f>
        <v>2.7426160337552744E-2</v>
      </c>
      <c r="E33" s="189"/>
    </row>
    <row r="34" spans="1:5" x14ac:dyDescent="0.25">
      <c r="A34" s="147">
        <v>2018</v>
      </c>
      <c r="B34" s="144">
        <v>22168</v>
      </c>
      <c r="C34" s="47">
        <f t="shared" si="0"/>
        <v>1.1544604152407028E-2</v>
      </c>
    </row>
    <row r="35" spans="1:5" x14ac:dyDescent="0.25">
      <c r="A35" s="147">
        <v>2019</v>
      </c>
      <c r="B35" s="144">
        <v>22362</v>
      </c>
      <c r="C35" s="47">
        <f t="shared" si="0"/>
        <v>8.7513533020570199E-3</v>
      </c>
      <c r="D35" s="73"/>
    </row>
    <row r="36" spans="1:5" x14ac:dyDescent="0.25">
      <c r="A36" s="147">
        <v>2020</v>
      </c>
      <c r="B36" s="144">
        <v>20271</v>
      </c>
      <c r="C36" s="47">
        <f>(B36-B35)/B35</f>
        <v>-9.3506841964046156E-2</v>
      </c>
      <c r="D36" s="73"/>
    </row>
    <row r="37" spans="1:5" x14ac:dyDescent="0.25">
      <c r="A37" s="147">
        <v>2021</v>
      </c>
      <c r="B37" s="144">
        <v>20631</v>
      </c>
      <c r="C37" s="47">
        <f>(B37-B36)/B36</f>
        <v>1.775936066301613E-2</v>
      </c>
      <c r="D37" s="73"/>
    </row>
    <row r="38" spans="1:5" x14ac:dyDescent="0.25">
      <c r="A38" s="147">
        <v>2022</v>
      </c>
      <c r="B38" s="144">
        <v>21012</v>
      </c>
      <c r="C38" s="47">
        <f>(B38-B37)/B37</f>
        <v>1.8467354951286898E-2</v>
      </c>
      <c r="D38" s="257"/>
      <c r="E38" s="73"/>
    </row>
    <row r="39" spans="1:5" x14ac:dyDescent="0.25">
      <c r="A39" s="147">
        <v>2023</v>
      </c>
      <c r="B39" s="144">
        <v>20800</v>
      </c>
      <c r="C39" s="47">
        <f>(B39-B38)/B38</f>
        <v>-1.0089472682276794E-2</v>
      </c>
      <c r="D39" s="73"/>
    </row>
    <row r="40" spans="1:5" ht="15.75" hidden="1" x14ac:dyDescent="0.3">
      <c r="A40" s="205">
        <v>2015</v>
      </c>
      <c r="B40" s="229">
        <v>20857</v>
      </c>
      <c r="C40" s="37"/>
    </row>
    <row r="41" spans="1:5" x14ac:dyDescent="0.25">
      <c r="A41" s="37"/>
      <c r="B41" s="37"/>
      <c r="C41" s="37"/>
    </row>
    <row r="42" spans="1:5" x14ac:dyDescent="0.25">
      <c r="A42" s="37"/>
      <c r="B42" s="37"/>
      <c r="C42" s="37"/>
    </row>
    <row r="43" spans="1:5" x14ac:dyDescent="0.25">
      <c r="A43" s="37"/>
      <c r="B43" s="37"/>
      <c r="C43" s="37"/>
    </row>
  </sheetData>
  <sortState xmlns:xlrd2="http://schemas.microsoft.com/office/spreadsheetml/2017/richdata2" ref="F37:G41">
    <sortCondition ref="F37:F41"/>
  </sortState>
  <hyperlinks>
    <hyperlink ref="A1" location="Índex!A1" display="TORNAR A L'ÍNDEX" xr:uid="{883D4F3E-7B43-4A2F-818D-F044C69B9DB4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7D4DA-FB9D-4376-B2B8-FCDA475CAD77}">
  <dimension ref="A1:I23"/>
  <sheetViews>
    <sheetView topLeftCell="A4" workbookViewId="0"/>
  </sheetViews>
  <sheetFormatPr baseColWidth="10" defaultColWidth="12.140625" defaultRowHeight="21.75" customHeight="1" x14ac:dyDescent="0.25"/>
  <cols>
    <col min="1" max="1" width="40" style="1" customWidth="1"/>
    <col min="2" max="2" width="10" style="1" customWidth="1"/>
    <col min="3" max="3" width="10.140625" style="1" customWidth="1"/>
    <col min="4" max="7" width="12.140625" style="1"/>
    <col min="8" max="8" width="12" style="1" customWidth="1"/>
    <col min="9" max="16384" width="12.140625" style="1"/>
  </cols>
  <sheetData>
    <row r="1" spans="1:9" ht="21.75" customHeight="1" x14ac:dyDescent="0.25">
      <c r="A1" s="2" t="s">
        <v>28</v>
      </c>
      <c r="B1" s="214" t="s">
        <v>258</v>
      </c>
    </row>
    <row r="3" spans="1:9" ht="21.75" customHeight="1" x14ac:dyDescent="0.3">
      <c r="A3" s="30" t="s">
        <v>3</v>
      </c>
    </row>
    <row r="5" spans="1:9" ht="21.75" customHeight="1" x14ac:dyDescent="0.25">
      <c r="A5" s="29" t="str">
        <f>Índex!A19</f>
        <v>TE1</v>
      </c>
      <c r="C5" s="29" t="str">
        <f>Índex!A7</f>
        <v>1r trimestre 2023</v>
      </c>
    </row>
    <row r="6" spans="1:9" ht="21.75" customHeight="1" thickBot="1" x14ac:dyDescent="0.3">
      <c r="A6" s="31" t="str">
        <f>Índex!B19</f>
        <v>Activitats econòmiques més rellevants. Baix Llobregat.</v>
      </c>
      <c r="B6" s="32"/>
      <c r="C6" s="32"/>
      <c r="D6" s="32"/>
      <c r="E6" s="32"/>
      <c r="F6" s="32"/>
      <c r="G6" s="32"/>
      <c r="H6" s="32"/>
    </row>
    <row r="7" spans="1:9" ht="21.75" customHeight="1" x14ac:dyDescent="0.25">
      <c r="A7" s="29"/>
    </row>
    <row r="8" spans="1:9" ht="21.75" customHeight="1" x14ac:dyDescent="0.25">
      <c r="A8" s="7"/>
      <c r="B8" s="138"/>
      <c r="C8" s="138"/>
      <c r="D8" s="276" t="s">
        <v>130</v>
      </c>
      <c r="E8" s="276"/>
      <c r="F8" s="276"/>
      <c r="G8" s="276"/>
      <c r="H8" s="276"/>
    </row>
    <row r="9" spans="1:9" ht="21.75" customHeight="1" x14ac:dyDescent="0.25">
      <c r="A9" s="9"/>
      <c r="B9" s="10">
        <v>2022</v>
      </c>
      <c r="C9" s="10" t="s">
        <v>131</v>
      </c>
      <c r="D9" s="10" t="s">
        <v>354</v>
      </c>
      <c r="E9" s="10" t="s">
        <v>353</v>
      </c>
      <c r="F9" s="10" t="s">
        <v>357</v>
      </c>
      <c r="G9" s="10" t="s">
        <v>356</v>
      </c>
      <c r="H9" s="10" t="s">
        <v>355</v>
      </c>
      <c r="I9" s="37"/>
    </row>
    <row r="10" spans="1:9" ht="21.75" customHeight="1" x14ac:dyDescent="0.25">
      <c r="A10" s="11" t="s">
        <v>132</v>
      </c>
      <c r="B10" s="12">
        <v>20800</v>
      </c>
      <c r="C10" s="13">
        <v>1</v>
      </c>
      <c r="D10" s="13">
        <v>-1.0089472682276794E-2</v>
      </c>
      <c r="E10" s="13">
        <v>8.1915563957151855E-3</v>
      </c>
      <c r="F10" s="13">
        <v>2.6096393863154259E-2</v>
      </c>
      <c r="G10" s="13">
        <v>-6.9850639477685356E-2</v>
      </c>
      <c r="H10" s="13">
        <v>-0.13459538173496985</v>
      </c>
    </row>
    <row r="11" spans="1:9" ht="33" customHeight="1" x14ac:dyDescent="0.25">
      <c r="A11" s="14" t="s">
        <v>309</v>
      </c>
      <c r="B11" s="15">
        <v>2881</v>
      </c>
      <c r="C11" s="16">
        <v>0.1385096153846154</v>
      </c>
      <c r="D11" s="16">
        <v>-5.0115397296406197E-2</v>
      </c>
      <c r="E11" s="16">
        <v>-4.4444444444444446E-2</v>
      </c>
      <c r="F11" s="16">
        <v>-5.5229547808077319E-3</v>
      </c>
      <c r="G11" s="16">
        <v>-0.10360920970752956</v>
      </c>
      <c r="H11" s="16">
        <v>-0.12881765951013002</v>
      </c>
    </row>
    <row r="12" spans="1:9" ht="21.75" customHeight="1" x14ac:dyDescent="0.25">
      <c r="A12" s="14" t="s">
        <v>310</v>
      </c>
      <c r="B12" s="15">
        <v>1989</v>
      </c>
      <c r="C12" s="16">
        <v>9.5625000000000002E-2</v>
      </c>
      <c r="D12" s="16">
        <v>-2.9756097560975608E-2</v>
      </c>
      <c r="E12" s="16">
        <v>4.5741324921135647E-2</v>
      </c>
      <c r="F12" s="16">
        <v>7.5716603569497026E-2</v>
      </c>
      <c r="G12" s="16">
        <v>-6.8820224719101125E-2</v>
      </c>
      <c r="H12" s="16">
        <v>6.6487935656836458E-2</v>
      </c>
    </row>
    <row r="13" spans="1:9" ht="30" customHeight="1" x14ac:dyDescent="0.25">
      <c r="A13" s="14" t="s">
        <v>311</v>
      </c>
      <c r="B13" s="15">
        <v>1982</v>
      </c>
      <c r="C13" s="16">
        <v>9.5288461538461544E-2</v>
      </c>
      <c r="D13" s="16">
        <v>9.1649694501018328E-3</v>
      </c>
      <c r="E13" s="16">
        <v>-2.014098690835851E-3</v>
      </c>
      <c r="F13" s="16">
        <v>1.5889287544848796E-2</v>
      </c>
      <c r="G13" s="16">
        <v>-0.10841205578047683</v>
      </c>
      <c r="H13" s="16">
        <v>-0.12028406569019086</v>
      </c>
    </row>
    <row r="14" spans="1:9" ht="21.75" customHeight="1" x14ac:dyDescent="0.25">
      <c r="A14" s="14" t="s">
        <v>312</v>
      </c>
      <c r="B14" s="15">
        <v>1499</v>
      </c>
      <c r="C14" s="16">
        <v>7.2067307692307694E-2</v>
      </c>
      <c r="D14" s="16">
        <v>-9.9075297225891673E-3</v>
      </c>
      <c r="E14" s="16">
        <v>-3.324468085106383E-3</v>
      </c>
      <c r="F14" s="16">
        <v>5.0455501051156273E-2</v>
      </c>
      <c r="G14" s="16">
        <v>-7.0675759454432732E-2</v>
      </c>
      <c r="H14" s="16">
        <v>-0.35885372112917024</v>
      </c>
    </row>
    <row r="15" spans="1:9" ht="23.25" customHeight="1" x14ac:dyDescent="0.25">
      <c r="A15" s="14" t="s">
        <v>313</v>
      </c>
      <c r="B15" s="15">
        <v>1035</v>
      </c>
      <c r="C15" s="16">
        <v>4.9759615384615381E-2</v>
      </c>
      <c r="D15" s="16">
        <v>0</v>
      </c>
      <c r="E15" s="16">
        <v>5.6122448979591837E-2</v>
      </c>
      <c r="F15" s="16">
        <v>9.7560975609756097E-3</v>
      </c>
      <c r="G15" s="16">
        <v>-8.0817051509769089E-2</v>
      </c>
      <c r="H15" s="16">
        <v>-0.326171875</v>
      </c>
    </row>
    <row r="16" spans="1:9" ht="21.75" customHeight="1" x14ac:dyDescent="0.25">
      <c r="A16" s="14" t="s">
        <v>314</v>
      </c>
      <c r="B16" s="15">
        <v>885</v>
      </c>
      <c r="C16" s="16">
        <v>4.2548076923076925E-2</v>
      </c>
      <c r="D16" s="16">
        <v>1.7241379310344827E-2</v>
      </c>
      <c r="E16" s="16">
        <v>4.9822064056939501E-2</v>
      </c>
      <c r="F16" s="16">
        <v>0.17218543046357615</v>
      </c>
      <c r="G16" s="16">
        <v>9.1245376078914919E-2</v>
      </c>
      <c r="H16" s="16">
        <v>-0.37719915552427868</v>
      </c>
    </row>
    <row r="17" spans="1:8" ht="21.75" customHeight="1" x14ac:dyDescent="0.25">
      <c r="A17" s="14" t="s">
        <v>315</v>
      </c>
      <c r="B17" s="15">
        <v>847</v>
      </c>
      <c r="C17" s="16">
        <v>4.0721153846153844E-2</v>
      </c>
      <c r="D17" s="16">
        <v>7.1343638525564806E-3</v>
      </c>
      <c r="E17" s="16">
        <v>3.0413625304136254E-2</v>
      </c>
      <c r="F17" s="16">
        <v>2.5423728813559324E-2</v>
      </c>
      <c r="G17" s="16">
        <v>-4.8314606741573035E-2</v>
      </c>
      <c r="H17" s="16">
        <v>-4.7003525264394828E-3</v>
      </c>
    </row>
    <row r="18" spans="1:8" ht="21.75" customHeight="1" x14ac:dyDescent="0.25">
      <c r="A18" s="14" t="s">
        <v>316</v>
      </c>
      <c r="B18" s="15">
        <v>697</v>
      </c>
      <c r="C18" s="16">
        <v>3.3509615384615388E-2</v>
      </c>
      <c r="D18" s="16">
        <v>1.7518248175182483E-2</v>
      </c>
      <c r="E18" s="16">
        <v>5.9270516717325229E-2</v>
      </c>
      <c r="F18" s="16">
        <v>7.7279752704791344E-2</v>
      </c>
      <c r="G18" s="16">
        <v>-2.3809523809523808E-2</v>
      </c>
      <c r="H18" s="16">
        <v>0.19965576592082615</v>
      </c>
    </row>
    <row r="19" spans="1:8" ht="27.75" customHeight="1" x14ac:dyDescent="0.25">
      <c r="A19" s="14" t="s">
        <v>317</v>
      </c>
      <c r="B19" s="15">
        <v>632</v>
      </c>
      <c r="C19" s="16">
        <v>3.0384615384615385E-2</v>
      </c>
      <c r="D19" s="16">
        <v>-2.3183925811437404E-2</v>
      </c>
      <c r="E19" s="16">
        <v>4.7694753577106515E-3</v>
      </c>
      <c r="F19" s="16">
        <v>-6.2893081761006293E-3</v>
      </c>
      <c r="G19" s="16">
        <v>-7.7372262773722625E-2</v>
      </c>
      <c r="H19" s="16">
        <v>0.26400000000000001</v>
      </c>
    </row>
    <row r="20" spans="1:8" ht="36" customHeight="1" x14ac:dyDescent="0.25">
      <c r="A20" s="17" t="s">
        <v>318</v>
      </c>
      <c r="B20" s="18">
        <v>597</v>
      </c>
      <c r="C20" s="19">
        <v>2.8701923076923076E-2</v>
      </c>
      <c r="D20" s="19">
        <v>-1.6722408026755853E-3</v>
      </c>
      <c r="E20" s="19">
        <v>-3.7096774193548385E-2</v>
      </c>
      <c r="F20" s="19">
        <v>-3.2414910858995137E-2</v>
      </c>
      <c r="G20" s="19">
        <v>-0.15319148936170213</v>
      </c>
      <c r="H20" s="19">
        <v>-0.16852367688022285</v>
      </c>
    </row>
    <row r="22" spans="1:8" ht="21.75" customHeight="1" x14ac:dyDescent="0.25">
      <c r="A22" s="44" t="s">
        <v>34</v>
      </c>
    </row>
    <row r="23" spans="1:8" ht="21.75" customHeight="1" x14ac:dyDescent="0.25">
      <c r="A23" s="44"/>
    </row>
  </sheetData>
  <mergeCells count="1">
    <mergeCell ref="D8:H8"/>
  </mergeCells>
  <conditionalFormatting sqref="C11:C20">
    <cfRule type="colorScale" priority="2">
      <colorScale>
        <cfvo type="min"/>
        <cfvo type="max"/>
        <color rgb="FFFFEF9C"/>
        <color rgb="FF63BE7B"/>
      </colorScale>
    </cfRule>
  </conditionalFormatting>
  <conditionalFormatting sqref="D10:G20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{2F4AF925-9759-4D5A-85D2-29FA62224AD2}</x14:id>
        </ext>
      </extLst>
    </cfRule>
  </conditionalFormatting>
  <conditionalFormatting sqref="H10:H2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{DFFD9F18-822B-4DB9-92F6-26AF6E609BBA}</x14:id>
        </ext>
      </extLst>
    </cfRule>
  </conditionalFormatting>
  <hyperlinks>
    <hyperlink ref="A1" location="Índex!A1" display="TORNAR A L'ÍNDEX" xr:uid="{F58C9593-FCB1-40B2-83F7-515CE490916D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F4AF925-9759-4D5A-85D2-29FA62224AD2}">
            <x14:dataBar minLength="0" maxLength="100" axisPosition="middle">
              <x14:cfvo type="autoMin"/>
              <x14:cfvo type="autoMax"/>
              <x14:negativeFillColor rgb="FFFF0000"/>
              <x14:axisColor rgb="FF000000"/>
            </x14:dataBar>
          </x14:cfRule>
          <xm:sqref>D10:G20</xm:sqref>
        </x14:conditionalFormatting>
        <x14:conditionalFormatting xmlns:xm="http://schemas.microsoft.com/office/excel/2006/main">
          <x14:cfRule type="dataBar" id="{DFFD9F18-822B-4DB9-92F6-26AF6E609BBA}">
            <x14:dataBar minLength="0" maxLength="100" axisPosition="middle">
              <x14:cfvo type="autoMin"/>
              <x14:cfvo type="autoMax"/>
              <x14:negativeFillColor rgb="FFFF0000"/>
              <x14:axisColor rgb="FF000000"/>
            </x14:dataBar>
          </x14:cfRule>
          <xm:sqref>H10:H20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5DAB8-0461-4FB0-9CE6-A854B5206FBE}">
  <dimension ref="A1:D33"/>
  <sheetViews>
    <sheetView topLeftCell="A4" workbookViewId="0"/>
  </sheetViews>
  <sheetFormatPr baseColWidth="10" defaultColWidth="11.42578125" defaultRowHeight="15" x14ac:dyDescent="0.25"/>
  <cols>
    <col min="1" max="1" width="70.140625" style="1" customWidth="1"/>
    <col min="2" max="16384" width="11.42578125" style="1"/>
  </cols>
  <sheetData>
    <row r="1" spans="1:4" x14ac:dyDescent="0.25">
      <c r="A1" s="2" t="s">
        <v>28</v>
      </c>
      <c r="B1" s="214" t="s">
        <v>258</v>
      </c>
    </row>
    <row r="3" spans="1:4" ht="18.75" x14ac:dyDescent="0.3">
      <c r="A3" s="30" t="str">
        <f>'TE1'!A3</f>
        <v>EMPRESES</v>
      </c>
    </row>
    <row r="5" spans="1:4" x14ac:dyDescent="0.25">
      <c r="A5" s="29" t="str">
        <f>Índex!A20</f>
        <v>TE2</v>
      </c>
      <c r="C5" s="29" t="str">
        <f>Índex!A7</f>
        <v>1r trimestre 2023</v>
      </c>
    </row>
    <row r="6" spans="1:4" ht="15.75" thickBot="1" x14ac:dyDescent="0.3">
      <c r="A6" s="256" t="str">
        <f>Índex!B20</f>
        <v>Dinamisme empresarial.</v>
      </c>
      <c r="B6" s="32"/>
      <c r="C6" s="32"/>
      <c r="D6" s="32"/>
    </row>
    <row r="7" spans="1:4" x14ac:dyDescent="0.25">
      <c r="A7" s="277" t="s">
        <v>123</v>
      </c>
      <c r="B7" s="279" t="s">
        <v>55</v>
      </c>
      <c r="C7" s="281" t="s">
        <v>58</v>
      </c>
      <c r="D7" s="281"/>
    </row>
    <row r="8" spans="1:4" x14ac:dyDescent="0.25">
      <c r="A8" s="278"/>
      <c r="B8" s="280"/>
      <c r="C8" s="33" t="s">
        <v>55</v>
      </c>
      <c r="D8" s="33" t="s">
        <v>56</v>
      </c>
    </row>
    <row r="9" spans="1:4" ht="30" x14ac:dyDescent="0.25">
      <c r="A9" s="34" t="s">
        <v>311</v>
      </c>
      <c r="B9" s="35">
        <v>1982</v>
      </c>
      <c r="C9" s="35">
        <v>18</v>
      </c>
      <c r="D9" s="36">
        <v>9.1649694501018328E-3</v>
      </c>
    </row>
    <row r="10" spans="1:4" x14ac:dyDescent="0.25">
      <c r="A10" s="34" t="s">
        <v>314</v>
      </c>
      <c r="B10" s="38">
        <v>885</v>
      </c>
      <c r="C10" s="38">
        <v>15</v>
      </c>
      <c r="D10" s="39">
        <v>1.7241379310344827E-2</v>
      </c>
    </row>
    <row r="11" spans="1:4" x14ac:dyDescent="0.25">
      <c r="A11" s="34" t="s">
        <v>327</v>
      </c>
      <c r="B11" s="38">
        <v>137</v>
      </c>
      <c r="C11" s="38">
        <v>15</v>
      </c>
      <c r="D11" s="39">
        <v>0.12295081967213115</v>
      </c>
    </row>
    <row r="12" spans="1:4" ht="13.5" customHeight="1" x14ac:dyDescent="0.25">
      <c r="A12" s="34" t="s">
        <v>316</v>
      </c>
      <c r="B12" s="38">
        <v>697</v>
      </c>
      <c r="C12" s="38">
        <v>12</v>
      </c>
      <c r="D12" s="39">
        <v>1.7518248175182483E-2</v>
      </c>
    </row>
    <row r="13" spans="1:4" x14ac:dyDescent="0.25">
      <c r="A13" s="34" t="s">
        <v>329</v>
      </c>
      <c r="B13" s="38">
        <v>142</v>
      </c>
      <c r="C13" s="38">
        <v>8</v>
      </c>
      <c r="D13" s="39">
        <v>5.9701492537313432E-2</v>
      </c>
    </row>
    <row r="14" spans="1:4" x14ac:dyDescent="0.25">
      <c r="A14" s="34" t="s">
        <v>319</v>
      </c>
      <c r="B14" s="35">
        <v>562</v>
      </c>
      <c r="C14" s="35">
        <v>7</v>
      </c>
      <c r="D14" s="36">
        <v>1.2612612612612612E-2</v>
      </c>
    </row>
    <row r="15" spans="1:4" x14ac:dyDescent="0.25">
      <c r="A15" s="34" t="s">
        <v>315</v>
      </c>
      <c r="B15" s="35">
        <v>847</v>
      </c>
      <c r="C15" s="35">
        <v>6</v>
      </c>
      <c r="D15" s="36">
        <v>7.1343638525564806E-3</v>
      </c>
    </row>
    <row r="16" spans="1:4" x14ac:dyDescent="0.25">
      <c r="A16" s="34" t="s">
        <v>321</v>
      </c>
      <c r="B16" s="35">
        <v>314</v>
      </c>
      <c r="C16" s="35">
        <v>5</v>
      </c>
      <c r="D16" s="36">
        <v>1.6181229773462782E-2</v>
      </c>
    </row>
    <row r="17" spans="1:4" x14ac:dyDescent="0.25">
      <c r="A17" s="34" t="s">
        <v>363</v>
      </c>
      <c r="B17" s="38">
        <v>81</v>
      </c>
      <c r="C17" s="38">
        <v>5</v>
      </c>
      <c r="D17" s="39">
        <v>6.5789473684210523E-2</v>
      </c>
    </row>
    <row r="18" spans="1:4" x14ac:dyDescent="0.25">
      <c r="A18" s="34" t="s">
        <v>364</v>
      </c>
      <c r="B18" s="38">
        <v>415</v>
      </c>
      <c r="C18" s="38">
        <v>5</v>
      </c>
      <c r="D18" s="39">
        <v>1.2195121951219513E-2</v>
      </c>
    </row>
    <row r="19" spans="1:4" ht="15" customHeight="1" x14ac:dyDescent="0.25">
      <c r="A19" s="282" t="s">
        <v>124</v>
      </c>
      <c r="B19" s="284" t="s">
        <v>55</v>
      </c>
      <c r="C19" s="285" t="s">
        <v>58</v>
      </c>
      <c r="D19" s="285"/>
    </row>
    <row r="20" spans="1:4" x14ac:dyDescent="0.25">
      <c r="A20" s="283"/>
      <c r="B20" s="280"/>
      <c r="C20" s="33" t="s">
        <v>55</v>
      </c>
      <c r="D20" s="33" t="s">
        <v>56</v>
      </c>
    </row>
    <row r="21" spans="1:4" x14ac:dyDescent="0.25">
      <c r="A21" s="34" t="s">
        <v>309</v>
      </c>
      <c r="B21" s="38">
        <v>2881</v>
      </c>
      <c r="C21" s="38">
        <v>-152</v>
      </c>
      <c r="D21" s="39">
        <v>-5.0115397296406197E-2</v>
      </c>
    </row>
    <row r="22" spans="1:4" x14ac:dyDescent="0.25">
      <c r="A22" s="34" t="s">
        <v>310</v>
      </c>
      <c r="B22" s="38">
        <v>1989</v>
      </c>
      <c r="C22" s="38">
        <v>-61</v>
      </c>
      <c r="D22" s="39">
        <v>-2.9756097560975608E-2</v>
      </c>
    </row>
    <row r="23" spans="1:4" x14ac:dyDescent="0.25">
      <c r="A23" s="34" t="s">
        <v>322</v>
      </c>
      <c r="B23" s="38">
        <v>495</v>
      </c>
      <c r="C23" s="38">
        <v>-24</v>
      </c>
      <c r="D23" s="39">
        <v>-4.6242774566473986E-2</v>
      </c>
    </row>
    <row r="24" spans="1:4" x14ac:dyDescent="0.25">
      <c r="A24" s="34" t="s">
        <v>312</v>
      </c>
      <c r="B24" s="38">
        <v>1499</v>
      </c>
      <c r="C24" s="38">
        <v>-15</v>
      </c>
      <c r="D24" s="39">
        <v>-9.9075297225891673E-3</v>
      </c>
    </row>
    <row r="25" spans="1:4" x14ac:dyDescent="0.25">
      <c r="A25" s="40" t="s">
        <v>317</v>
      </c>
      <c r="B25" s="35">
        <v>632</v>
      </c>
      <c r="C25" s="35">
        <v>-15</v>
      </c>
      <c r="D25" s="36">
        <v>-2.3183925811437404E-2</v>
      </c>
    </row>
    <row r="26" spans="1:4" x14ac:dyDescent="0.25">
      <c r="A26" s="34" t="s">
        <v>360</v>
      </c>
      <c r="B26" s="38">
        <v>124</v>
      </c>
      <c r="C26" s="38">
        <v>-13</v>
      </c>
      <c r="D26" s="39">
        <v>-9.4890510948905105E-2</v>
      </c>
    </row>
    <row r="27" spans="1:4" x14ac:dyDescent="0.25">
      <c r="A27" s="34" t="s">
        <v>361</v>
      </c>
      <c r="B27" s="38">
        <v>59</v>
      </c>
      <c r="C27" s="38">
        <v>-11</v>
      </c>
      <c r="D27" s="39">
        <v>-0.15714285714285714</v>
      </c>
    </row>
    <row r="28" spans="1:4" x14ac:dyDescent="0.25">
      <c r="A28" s="79" t="s">
        <v>324</v>
      </c>
      <c r="B28" s="38">
        <v>462</v>
      </c>
      <c r="C28" s="38">
        <v>-11</v>
      </c>
      <c r="D28" s="39">
        <v>-2.3255813953488372E-2</v>
      </c>
    </row>
    <row r="29" spans="1:4" x14ac:dyDescent="0.25">
      <c r="A29" s="34" t="s">
        <v>323</v>
      </c>
      <c r="B29" s="38">
        <v>157</v>
      </c>
      <c r="C29" s="38">
        <v>-8</v>
      </c>
      <c r="D29" s="39">
        <v>-4.8484848484848485E-2</v>
      </c>
    </row>
    <row r="30" spans="1:4" x14ac:dyDescent="0.25">
      <c r="A30" s="41" t="s">
        <v>325</v>
      </c>
      <c r="B30" s="42">
        <v>252</v>
      </c>
      <c r="C30" s="42">
        <v>-7</v>
      </c>
      <c r="D30" s="43">
        <v>-2.7027027027027029E-2</v>
      </c>
    </row>
    <row r="32" spans="1:4" x14ac:dyDescent="0.25">
      <c r="A32" s="44" t="s">
        <v>34</v>
      </c>
    </row>
    <row r="33" spans="1:1" x14ac:dyDescent="0.25">
      <c r="A33" s="44"/>
    </row>
  </sheetData>
  <mergeCells count="6">
    <mergeCell ref="A7:A8"/>
    <mergeCell ref="B7:B8"/>
    <mergeCell ref="C7:D7"/>
    <mergeCell ref="A19:A20"/>
    <mergeCell ref="B19:B20"/>
    <mergeCell ref="C19:D19"/>
  </mergeCells>
  <conditionalFormatting sqref="B9:B18 B21:B30">
    <cfRule type="dataBar" priority="5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{31D325E2-5F45-4CFA-97BA-A5E8D30EC8A7}</x14:id>
        </ext>
      </extLst>
    </cfRule>
  </conditionalFormatting>
  <conditionalFormatting sqref="B10:B30">
    <cfRule type="dataBar" priority="1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{60A8B9A8-F748-44CD-AB58-8C50CB192DDF}</x14:id>
        </ext>
      </extLst>
    </cfRule>
  </conditionalFormatting>
  <conditionalFormatting sqref="D9:D18 D21:D30">
    <cfRule type="colorScale" priority="6">
      <colorScale>
        <cfvo type="min"/>
        <cfvo type="max"/>
        <color rgb="FFFFEF9C"/>
        <color rgb="FF63BE7B"/>
      </colorScale>
    </cfRule>
  </conditionalFormatting>
  <conditionalFormatting sqref="D9:D18">
    <cfRule type="colorScale" priority="3">
      <colorScale>
        <cfvo type="min"/>
        <cfvo type="max"/>
        <color rgb="FFFCFCFF"/>
        <color rgb="FF63BE7B"/>
      </colorScale>
    </cfRule>
  </conditionalFormatting>
  <conditionalFormatting sqref="D21:D30">
    <cfRule type="colorScale" priority="2">
      <colorScale>
        <cfvo type="min"/>
        <cfvo type="max"/>
        <color rgb="FFF8696B"/>
        <color rgb="FFFCFCFF"/>
      </colorScale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" location="Índex!A1" display="TORNAR A L'ÍNDEX" xr:uid="{7B9C3F86-6630-4CCC-AE6D-8707639622D6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D325E2-5F45-4CFA-97BA-A5E8D30EC8A7}">
            <x14:dataBar minLength="0" maxLength="100" negativeBarColorSameAsPositive="1" axisPosition="none">
              <x14:cfvo type="min"/>
              <x14:cfvo type="max"/>
            </x14:dataBar>
          </x14:cfRule>
          <xm:sqref>B9:B18 B21:B30</xm:sqref>
        </x14:conditionalFormatting>
        <x14:conditionalFormatting xmlns:xm="http://schemas.microsoft.com/office/excel/2006/main">
          <x14:cfRule type="dataBar" id="{60A8B9A8-F748-44CD-AB58-8C50CB192DD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B10:B30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516B5-BACB-4949-9730-45F16227F120}">
  <sheetPr>
    <tabColor theme="8"/>
  </sheetPr>
  <dimension ref="A1:R92"/>
  <sheetViews>
    <sheetView workbookViewId="0"/>
  </sheetViews>
  <sheetFormatPr baseColWidth="10" defaultRowHeight="15" x14ac:dyDescent="0.25"/>
  <cols>
    <col min="1" max="1" width="37" customWidth="1"/>
  </cols>
  <sheetData>
    <row r="1" spans="1:18" x14ac:dyDescent="0.25">
      <c r="A1" s="127" t="s">
        <v>258</v>
      </c>
      <c r="G1" s="25">
        <v>3.0000000000000001E-3</v>
      </c>
      <c r="M1" s="26" t="s">
        <v>182</v>
      </c>
      <c r="Q1" s="26" t="s">
        <v>185</v>
      </c>
    </row>
    <row r="3" spans="1:18" x14ac:dyDescent="0.25">
      <c r="B3">
        <v>2022</v>
      </c>
      <c r="C3" s="22">
        <v>20.22</v>
      </c>
      <c r="D3">
        <v>2021</v>
      </c>
      <c r="H3">
        <v>2022</v>
      </c>
      <c r="I3" s="22">
        <v>20.22</v>
      </c>
      <c r="J3">
        <v>2021</v>
      </c>
      <c r="N3">
        <v>2022</v>
      </c>
      <c r="O3" s="22">
        <v>20.22</v>
      </c>
      <c r="P3">
        <v>2021</v>
      </c>
      <c r="Q3" t="s">
        <v>183</v>
      </c>
      <c r="R3" t="s">
        <v>184</v>
      </c>
    </row>
    <row r="4" spans="1:18" x14ac:dyDescent="0.25">
      <c r="A4" t="s">
        <v>64</v>
      </c>
      <c r="B4">
        <v>25</v>
      </c>
      <c r="C4" s="23">
        <v>1.19002284843869E-3</v>
      </c>
      <c r="D4">
        <v>27</v>
      </c>
      <c r="G4" t="s">
        <v>140</v>
      </c>
      <c r="H4">
        <v>181</v>
      </c>
      <c r="I4" s="20">
        <v>8.6157654226961151E-3</v>
      </c>
      <c r="J4">
        <v>181</v>
      </c>
      <c r="M4" t="s">
        <v>140</v>
      </c>
      <c r="N4">
        <v>2987</v>
      </c>
      <c r="O4" s="20">
        <v>0.14218392993145468</v>
      </c>
      <c r="P4">
        <v>3055</v>
      </c>
      <c r="Q4">
        <v>-68</v>
      </c>
      <c r="R4" s="28">
        <v>-2.2258592471358429E-2</v>
      </c>
    </row>
    <row r="5" spans="1:18" x14ac:dyDescent="0.25">
      <c r="A5" t="s">
        <v>133</v>
      </c>
      <c r="B5">
        <v>10</v>
      </c>
      <c r="C5" s="23">
        <v>4.7600913937547601E-4</v>
      </c>
      <c r="D5">
        <v>8</v>
      </c>
      <c r="G5" t="s">
        <v>145</v>
      </c>
      <c r="H5">
        <v>67</v>
      </c>
      <c r="I5" s="20">
        <v>3.1892612338156891E-3</v>
      </c>
      <c r="J5">
        <v>69</v>
      </c>
      <c r="M5" t="s">
        <v>145</v>
      </c>
      <c r="N5">
        <v>1534</v>
      </c>
      <c r="O5" s="20">
        <v>7.3019801980198015E-2</v>
      </c>
      <c r="P5">
        <v>1560</v>
      </c>
      <c r="Q5">
        <v>-26</v>
      </c>
      <c r="R5" s="28">
        <v>-1.6666666666666666E-2</v>
      </c>
    </row>
    <row r="6" spans="1:18" x14ac:dyDescent="0.25">
      <c r="A6" t="s">
        <v>134</v>
      </c>
      <c r="B6">
        <v>0</v>
      </c>
      <c r="C6" s="23">
        <v>0</v>
      </c>
      <c r="D6" t="s">
        <v>203</v>
      </c>
      <c r="G6" t="s">
        <v>147</v>
      </c>
      <c r="H6">
        <v>184</v>
      </c>
      <c r="I6" s="20">
        <v>8.7585681645087586E-3</v>
      </c>
      <c r="J6">
        <v>186</v>
      </c>
      <c r="M6" t="s">
        <v>147</v>
      </c>
      <c r="N6">
        <v>598</v>
      </c>
      <c r="O6" s="20">
        <v>2.8465346534653466E-2</v>
      </c>
      <c r="P6">
        <v>614</v>
      </c>
      <c r="Q6">
        <v>-16</v>
      </c>
      <c r="R6" s="28">
        <v>-2.6058631921824105E-2</v>
      </c>
    </row>
    <row r="7" spans="1:18" x14ac:dyDescent="0.25">
      <c r="A7" t="s">
        <v>135</v>
      </c>
      <c r="B7">
        <v>0</v>
      </c>
      <c r="C7" s="23">
        <v>0</v>
      </c>
      <c r="G7" t="s">
        <v>127</v>
      </c>
      <c r="H7">
        <v>110</v>
      </c>
      <c r="I7" s="20">
        <v>5.2361005331302357E-3</v>
      </c>
      <c r="J7">
        <v>116</v>
      </c>
      <c r="M7" t="s">
        <v>127</v>
      </c>
      <c r="N7">
        <v>1969</v>
      </c>
      <c r="O7" s="20">
        <v>9.3726199543031227E-2</v>
      </c>
      <c r="P7">
        <v>1985</v>
      </c>
      <c r="Q7">
        <v>-16</v>
      </c>
      <c r="R7" s="28">
        <v>-8.0604534005037781E-3</v>
      </c>
    </row>
    <row r="8" spans="1:18" x14ac:dyDescent="0.25">
      <c r="A8" t="s">
        <v>136</v>
      </c>
      <c r="B8">
        <v>0</v>
      </c>
      <c r="C8" s="23">
        <v>0</v>
      </c>
      <c r="G8" t="s">
        <v>150</v>
      </c>
      <c r="H8">
        <v>124</v>
      </c>
      <c r="I8" s="20">
        <v>5.9025133282559024E-3</v>
      </c>
      <c r="J8">
        <v>125</v>
      </c>
      <c r="M8" t="s">
        <v>150</v>
      </c>
      <c r="N8">
        <v>860</v>
      </c>
      <c r="O8" s="20">
        <v>4.0936785986290934E-2</v>
      </c>
      <c r="P8">
        <v>869</v>
      </c>
      <c r="Q8">
        <v>-9</v>
      </c>
      <c r="R8" s="28">
        <v>-1.0356731875719217E-2</v>
      </c>
    </row>
    <row r="9" spans="1:18" x14ac:dyDescent="0.25">
      <c r="A9" t="s">
        <v>137</v>
      </c>
      <c r="B9">
        <v>0</v>
      </c>
      <c r="C9" s="23">
        <v>0</v>
      </c>
      <c r="D9">
        <v>0</v>
      </c>
      <c r="G9" t="s">
        <v>151</v>
      </c>
      <c r="H9">
        <v>64</v>
      </c>
      <c r="I9" s="20">
        <v>3.0464584920030465E-3</v>
      </c>
      <c r="J9">
        <v>64</v>
      </c>
      <c r="M9" t="s">
        <v>151</v>
      </c>
      <c r="N9">
        <v>328</v>
      </c>
      <c r="O9" s="20">
        <v>1.5613099771515614E-2</v>
      </c>
      <c r="P9">
        <v>337</v>
      </c>
      <c r="Q9">
        <v>-9</v>
      </c>
      <c r="R9" s="28">
        <v>-2.6706231454005934E-2</v>
      </c>
    </row>
    <row r="10" spans="1:18" x14ac:dyDescent="0.25">
      <c r="A10" t="s">
        <v>138</v>
      </c>
      <c r="B10">
        <v>12</v>
      </c>
      <c r="C10" s="23">
        <v>5.7121096725057125E-4</v>
      </c>
      <c r="D10">
        <v>12</v>
      </c>
      <c r="G10" t="s">
        <v>63</v>
      </c>
      <c r="H10">
        <v>516</v>
      </c>
      <c r="I10" s="20">
        <v>2.4562071591774561E-2</v>
      </c>
      <c r="J10">
        <v>521</v>
      </c>
      <c r="M10" t="s">
        <v>63</v>
      </c>
      <c r="N10">
        <v>98</v>
      </c>
      <c r="O10" s="20">
        <v>4.6648895658796645E-3</v>
      </c>
      <c r="P10">
        <v>105</v>
      </c>
      <c r="Q10">
        <v>-7</v>
      </c>
      <c r="R10" s="28">
        <v>-6.6666666666666666E-2</v>
      </c>
    </row>
    <row r="11" spans="1:18" x14ac:dyDescent="0.25">
      <c r="A11" t="s">
        <v>139</v>
      </c>
      <c r="B11">
        <v>0</v>
      </c>
      <c r="C11" s="23">
        <v>0</v>
      </c>
      <c r="D11">
        <v>0</v>
      </c>
      <c r="G11" t="s">
        <v>62</v>
      </c>
      <c r="H11">
        <v>177</v>
      </c>
      <c r="I11" s="20">
        <v>8.4253617669459262E-3</v>
      </c>
      <c r="J11">
        <v>180</v>
      </c>
      <c r="M11" t="s">
        <v>62</v>
      </c>
      <c r="N11">
        <v>110</v>
      </c>
      <c r="O11" s="20">
        <v>5.2361005331302357E-3</v>
      </c>
      <c r="P11">
        <v>116</v>
      </c>
      <c r="Q11">
        <v>-6</v>
      </c>
      <c r="R11" s="28">
        <v>-5.1724137931034482E-2</v>
      </c>
    </row>
    <row r="12" spans="1:18" x14ac:dyDescent="0.25">
      <c r="A12" t="s">
        <v>140</v>
      </c>
      <c r="B12">
        <v>181</v>
      </c>
      <c r="C12" s="23">
        <v>8.6157654226961151E-3</v>
      </c>
      <c r="D12">
        <v>181</v>
      </c>
      <c r="G12" t="s">
        <v>156</v>
      </c>
      <c r="H12">
        <v>88</v>
      </c>
      <c r="I12" s="20">
        <v>4.1888804265041886E-3</v>
      </c>
      <c r="J12">
        <v>90</v>
      </c>
      <c r="M12" t="s">
        <v>156</v>
      </c>
      <c r="N12">
        <v>169</v>
      </c>
      <c r="O12" s="20">
        <v>8.0445544554455448E-3</v>
      </c>
      <c r="P12">
        <v>175</v>
      </c>
      <c r="Q12">
        <v>-6</v>
      </c>
      <c r="R12" s="28">
        <v>-3.4285714285714287E-2</v>
      </c>
    </row>
    <row r="13" spans="1:18" x14ac:dyDescent="0.25">
      <c r="A13" t="s">
        <v>112</v>
      </c>
      <c r="B13">
        <v>18</v>
      </c>
      <c r="C13" s="23">
        <v>8.5681645087585677E-4</v>
      </c>
      <c r="D13">
        <v>15</v>
      </c>
      <c r="G13" t="s">
        <v>129</v>
      </c>
      <c r="H13">
        <v>71</v>
      </c>
      <c r="I13" s="20">
        <v>3.3796648895658798E-3</v>
      </c>
      <c r="J13">
        <v>72</v>
      </c>
      <c r="M13" t="s">
        <v>129</v>
      </c>
      <c r="N13">
        <v>516</v>
      </c>
      <c r="O13" s="20">
        <v>2.4562071591774561E-2</v>
      </c>
      <c r="P13">
        <v>521</v>
      </c>
      <c r="Q13">
        <v>-5</v>
      </c>
      <c r="R13" s="28">
        <v>-9.5969289827255271E-3</v>
      </c>
    </row>
    <row r="14" spans="1:18" x14ac:dyDescent="0.25">
      <c r="A14" t="s">
        <v>141</v>
      </c>
      <c r="B14">
        <v>0</v>
      </c>
      <c r="C14" s="23">
        <v>0</v>
      </c>
      <c r="G14" t="s">
        <v>157</v>
      </c>
      <c r="H14">
        <v>177</v>
      </c>
      <c r="I14" s="20">
        <v>8.4253617669459262E-3</v>
      </c>
      <c r="J14">
        <v>174</v>
      </c>
      <c r="M14" t="s">
        <v>157</v>
      </c>
      <c r="N14">
        <v>160</v>
      </c>
      <c r="O14" s="20">
        <v>7.6161462300076161E-3</v>
      </c>
      <c r="P14">
        <v>164</v>
      </c>
      <c r="Q14">
        <v>-4</v>
      </c>
      <c r="R14" s="28">
        <v>-2.4390243902439025E-2</v>
      </c>
    </row>
    <row r="15" spans="1:18" x14ac:dyDescent="0.25">
      <c r="A15" t="s">
        <v>142</v>
      </c>
      <c r="B15">
        <v>51</v>
      </c>
      <c r="C15" s="23">
        <v>2.4276466108149276E-3</v>
      </c>
      <c r="D15">
        <v>58</v>
      </c>
      <c r="G15" t="s">
        <v>50</v>
      </c>
      <c r="H15">
        <v>860</v>
      </c>
      <c r="I15" s="20">
        <v>4.0936785986290934E-2</v>
      </c>
      <c r="J15">
        <v>869</v>
      </c>
      <c r="M15" t="s">
        <v>50</v>
      </c>
      <c r="N15">
        <v>236</v>
      </c>
      <c r="O15" s="20">
        <v>1.1233815689261234E-2</v>
      </c>
      <c r="P15">
        <v>240</v>
      </c>
      <c r="Q15">
        <v>-4</v>
      </c>
      <c r="R15" s="28">
        <v>-1.6666666666666666E-2</v>
      </c>
    </row>
    <row r="16" spans="1:18" x14ac:dyDescent="0.25">
      <c r="A16" t="s">
        <v>143</v>
      </c>
      <c r="B16">
        <v>52</v>
      </c>
      <c r="C16" s="23">
        <v>2.4752475247524753E-3</v>
      </c>
      <c r="D16">
        <v>59</v>
      </c>
      <c r="G16" t="s">
        <v>125</v>
      </c>
      <c r="H16">
        <v>72</v>
      </c>
      <c r="I16" s="20">
        <v>3.4272658035034271E-3</v>
      </c>
      <c r="J16">
        <v>74</v>
      </c>
      <c r="M16" t="s">
        <v>125</v>
      </c>
      <c r="N16">
        <v>177</v>
      </c>
      <c r="O16" s="20">
        <v>8.4253617669459262E-3</v>
      </c>
      <c r="P16">
        <v>180</v>
      </c>
      <c r="Q16">
        <v>-3</v>
      </c>
      <c r="R16" s="28">
        <v>-1.6666666666666666E-2</v>
      </c>
    </row>
    <row r="17" spans="1:18" x14ac:dyDescent="0.25">
      <c r="A17" t="s">
        <v>144</v>
      </c>
      <c r="B17">
        <v>4</v>
      </c>
      <c r="C17" s="23">
        <v>1.9040365575019041E-4</v>
      </c>
      <c r="D17">
        <v>6</v>
      </c>
      <c r="G17" t="s">
        <v>48</v>
      </c>
      <c r="H17">
        <v>1534</v>
      </c>
      <c r="I17" s="20">
        <v>7.3019801980198015E-2</v>
      </c>
      <c r="J17">
        <v>1560</v>
      </c>
      <c r="M17" t="s">
        <v>48</v>
      </c>
      <c r="N17">
        <v>467</v>
      </c>
      <c r="O17" s="20">
        <v>2.2229626808834731E-2</v>
      </c>
      <c r="P17">
        <v>470</v>
      </c>
      <c r="Q17">
        <v>-3</v>
      </c>
      <c r="R17" s="28">
        <v>-6.382978723404255E-3</v>
      </c>
    </row>
    <row r="18" spans="1:18" x14ac:dyDescent="0.25">
      <c r="A18" t="s">
        <v>145</v>
      </c>
      <c r="B18">
        <v>67</v>
      </c>
      <c r="C18" s="23">
        <v>3.1892612338156891E-3</v>
      </c>
      <c r="D18">
        <v>69</v>
      </c>
      <c r="G18" t="s">
        <v>52</v>
      </c>
      <c r="H18">
        <v>598</v>
      </c>
      <c r="I18" s="20">
        <v>2.8465346534653466E-2</v>
      </c>
      <c r="J18">
        <v>614</v>
      </c>
      <c r="M18" t="s">
        <v>52</v>
      </c>
      <c r="N18">
        <v>100</v>
      </c>
      <c r="O18" s="20">
        <v>4.7600913937547598E-3</v>
      </c>
      <c r="P18">
        <v>103</v>
      </c>
      <c r="Q18">
        <v>-3</v>
      </c>
      <c r="R18" s="28">
        <v>-2.9126213592233011E-2</v>
      </c>
    </row>
    <row r="19" spans="1:18" x14ac:dyDescent="0.25">
      <c r="A19" t="s">
        <v>146</v>
      </c>
      <c r="B19">
        <v>46</v>
      </c>
      <c r="C19" s="23">
        <v>2.1896420411271897E-3</v>
      </c>
      <c r="D19">
        <v>46</v>
      </c>
      <c r="G19" t="s">
        <v>47</v>
      </c>
      <c r="H19">
        <v>1969</v>
      </c>
      <c r="I19" s="20">
        <v>9.3726199543031227E-2</v>
      </c>
      <c r="J19">
        <v>1985</v>
      </c>
      <c r="M19" t="s">
        <v>47</v>
      </c>
      <c r="N19">
        <v>67</v>
      </c>
      <c r="O19" s="20">
        <v>3.1892612338156891E-3</v>
      </c>
      <c r="P19">
        <v>69</v>
      </c>
      <c r="Q19">
        <v>-2</v>
      </c>
      <c r="R19" s="28">
        <v>-2.8985507246376812E-2</v>
      </c>
    </row>
    <row r="20" spans="1:18" x14ac:dyDescent="0.25">
      <c r="A20" t="s">
        <v>147</v>
      </c>
      <c r="B20">
        <v>184</v>
      </c>
      <c r="C20" s="23">
        <v>8.7585681645087586E-3</v>
      </c>
      <c r="D20">
        <v>186</v>
      </c>
      <c r="G20" t="s">
        <v>45</v>
      </c>
      <c r="H20">
        <v>2987</v>
      </c>
      <c r="I20" s="20">
        <v>0.14218392993145468</v>
      </c>
      <c r="J20">
        <v>3055</v>
      </c>
      <c r="M20" t="s">
        <v>45</v>
      </c>
      <c r="N20">
        <v>184</v>
      </c>
      <c r="O20" s="20">
        <v>8.7585681645087586E-3</v>
      </c>
      <c r="P20">
        <v>186</v>
      </c>
      <c r="Q20">
        <v>-2</v>
      </c>
      <c r="R20" s="28">
        <v>-1.0752688172043012E-2</v>
      </c>
    </row>
    <row r="21" spans="1:18" x14ac:dyDescent="0.25">
      <c r="A21" t="s">
        <v>148</v>
      </c>
      <c r="B21">
        <v>0</v>
      </c>
      <c r="C21" s="23">
        <v>0</v>
      </c>
      <c r="D21">
        <v>0</v>
      </c>
      <c r="G21" t="s">
        <v>49</v>
      </c>
      <c r="H21">
        <v>1037</v>
      </c>
      <c r="I21" s="20">
        <v>4.9362147753236864E-2</v>
      </c>
      <c r="J21">
        <v>1014</v>
      </c>
      <c r="M21" t="s">
        <v>49</v>
      </c>
      <c r="N21">
        <v>88</v>
      </c>
      <c r="O21" s="20">
        <v>4.1888804265041886E-3</v>
      </c>
      <c r="P21">
        <v>90</v>
      </c>
      <c r="Q21">
        <v>-2</v>
      </c>
      <c r="R21" s="28">
        <v>-2.2222222222222223E-2</v>
      </c>
    </row>
    <row r="22" spans="1:18" x14ac:dyDescent="0.25">
      <c r="A22" t="s">
        <v>127</v>
      </c>
      <c r="B22">
        <v>110</v>
      </c>
      <c r="C22" s="23">
        <v>5.2361005331302357E-3</v>
      </c>
      <c r="D22">
        <v>116</v>
      </c>
      <c r="G22" t="s">
        <v>70</v>
      </c>
      <c r="H22">
        <v>312</v>
      </c>
      <c r="I22" s="20">
        <v>1.4851485148514851E-2</v>
      </c>
      <c r="J22">
        <v>313</v>
      </c>
      <c r="M22" t="s">
        <v>70</v>
      </c>
      <c r="N22">
        <v>72</v>
      </c>
      <c r="O22" s="20">
        <v>3.4272658035034271E-3</v>
      </c>
      <c r="P22">
        <v>74</v>
      </c>
      <c r="Q22">
        <v>-2</v>
      </c>
      <c r="R22" s="28">
        <v>-2.7027027027027029E-2</v>
      </c>
    </row>
    <row r="23" spans="1:18" x14ac:dyDescent="0.25">
      <c r="A23" t="s">
        <v>149</v>
      </c>
      <c r="B23">
        <v>19</v>
      </c>
      <c r="C23" s="23">
        <v>9.0441736481340445E-4</v>
      </c>
      <c r="D23">
        <v>19</v>
      </c>
      <c r="G23" t="s">
        <v>164</v>
      </c>
      <c r="H23">
        <v>71</v>
      </c>
      <c r="I23" s="20">
        <v>3.3796648895658798E-3</v>
      </c>
      <c r="J23">
        <v>66</v>
      </c>
      <c r="M23" t="s">
        <v>164</v>
      </c>
      <c r="N23">
        <v>257</v>
      </c>
      <c r="O23" s="20">
        <v>1.2233434881949733E-2</v>
      </c>
      <c r="P23">
        <v>259</v>
      </c>
      <c r="Q23">
        <v>-2</v>
      </c>
      <c r="R23" s="28">
        <v>-7.7220077220077222E-3</v>
      </c>
    </row>
    <row r="24" spans="1:18" x14ac:dyDescent="0.25">
      <c r="A24" t="s">
        <v>150</v>
      </c>
      <c r="B24">
        <v>124</v>
      </c>
      <c r="C24" s="23">
        <v>5.9025133282559024E-3</v>
      </c>
      <c r="D24">
        <v>125</v>
      </c>
      <c r="G24" t="s">
        <v>165</v>
      </c>
      <c r="H24">
        <v>82</v>
      </c>
      <c r="I24" s="20">
        <v>3.9032749428789034E-3</v>
      </c>
      <c r="J24">
        <v>81</v>
      </c>
      <c r="M24" t="s">
        <v>165</v>
      </c>
      <c r="N24">
        <v>75</v>
      </c>
      <c r="O24" s="20">
        <v>3.5700685453160701E-3</v>
      </c>
      <c r="P24">
        <v>77</v>
      </c>
      <c r="Q24">
        <v>-2</v>
      </c>
      <c r="R24" s="28">
        <v>-2.5974025974025976E-2</v>
      </c>
    </row>
    <row r="25" spans="1:18" x14ac:dyDescent="0.25">
      <c r="A25" t="s">
        <v>151</v>
      </c>
      <c r="B25">
        <v>64</v>
      </c>
      <c r="C25" s="23">
        <v>3.0464584920030465E-3</v>
      </c>
      <c r="D25">
        <v>64</v>
      </c>
      <c r="G25" t="s">
        <v>46</v>
      </c>
      <c r="H25">
        <v>2098</v>
      </c>
      <c r="I25" s="20">
        <v>9.9866717440974861E-2</v>
      </c>
      <c r="J25">
        <v>2047</v>
      </c>
      <c r="M25" t="s">
        <v>46</v>
      </c>
      <c r="N25">
        <v>124</v>
      </c>
      <c r="O25" s="20">
        <v>5.9025133282559024E-3</v>
      </c>
      <c r="P25">
        <v>125</v>
      </c>
      <c r="Q25">
        <v>-1</v>
      </c>
      <c r="R25" s="28">
        <v>-8.0000000000000002E-3</v>
      </c>
    </row>
    <row r="26" spans="1:18" x14ac:dyDescent="0.25">
      <c r="A26" t="s">
        <v>152</v>
      </c>
      <c r="B26">
        <v>38</v>
      </c>
      <c r="C26" s="23">
        <v>1.8088347296268089E-3</v>
      </c>
      <c r="D26">
        <v>40</v>
      </c>
      <c r="G26" t="s">
        <v>67</v>
      </c>
      <c r="H26">
        <v>257</v>
      </c>
      <c r="I26" s="20">
        <v>1.2233434881949733E-2</v>
      </c>
      <c r="J26">
        <v>259</v>
      </c>
      <c r="M26" t="s">
        <v>67</v>
      </c>
      <c r="N26">
        <v>71</v>
      </c>
      <c r="O26" s="20">
        <v>3.3796648895658798E-3</v>
      </c>
      <c r="P26">
        <v>72</v>
      </c>
      <c r="Q26">
        <v>-1</v>
      </c>
      <c r="R26" s="28">
        <v>-1.3888888888888888E-2</v>
      </c>
    </row>
    <row r="27" spans="1:18" x14ac:dyDescent="0.25">
      <c r="A27" t="s">
        <v>63</v>
      </c>
      <c r="B27">
        <v>516</v>
      </c>
      <c r="C27" s="23">
        <v>2.4562071591774561E-2</v>
      </c>
      <c r="D27">
        <v>521</v>
      </c>
      <c r="G27" t="s">
        <v>172</v>
      </c>
      <c r="H27">
        <v>160</v>
      </c>
      <c r="I27" s="20">
        <v>7.6161462300076161E-3</v>
      </c>
      <c r="J27">
        <v>164</v>
      </c>
      <c r="M27" t="s">
        <v>172</v>
      </c>
      <c r="N27">
        <v>312</v>
      </c>
      <c r="O27" s="20">
        <v>1.4851485148514851E-2</v>
      </c>
      <c r="P27">
        <v>313</v>
      </c>
      <c r="Q27">
        <v>-1</v>
      </c>
      <c r="R27" s="28">
        <v>-3.1948881789137379E-3</v>
      </c>
    </row>
    <row r="28" spans="1:18" x14ac:dyDescent="0.25">
      <c r="A28" t="s">
        <v>153</v>
      </c>
      <c r="B28">
        <v>54</v>
      </c>
      <c r="C28" s="23">
        <v>2.5704493526275706E-3</v>
      </c>
      <c r="D28">
        <v>49</v>
      </c>
      <c r="G28" t="s">
        <v>121</v>
      </c>
      <c r="H28">
        <v>689</v>
      </c>
      <c r="I28" s="20">
        <v>3.2797029702970298E-2</v>
      </c>
      <c r="J28">
        <v>660</v>
      </c>
      <c r="M28" t="s">
        <v>121</v>
      </c>
      <c r="N28">
        <v>181</v>
      </c>
      <c r="O28" s="20">
        <v>8.6157654226961151E-3</v>
      </c>
      <c r="P28">
        <v>181</v>
      </c>
      <c r="Q28">
        <v>0</v>
      </c>
      <c r="R28" s="28">
        <v>0</v>
      </c>
    </row>
    <row r="29" spans="1:18" x14ac:dyDescent="0.25">
      <c r="A29" t="s">
        <v>154</v>
      </c>
      <c r="B29">
        <v>58</v>
      </c>
      <c r="C29" s="23">
        <v>2.7608530083777609E-3</v>
      </c>
      <c r="D29">
        <v>55</v>
      </c>
      <c r="G29" t="s">
        <v>120</v>
      </c>
      <c r="H29">
        <v>467</v>
      </c>
      <c r="I29" s="20">
        <v>2.2229626808834731E-2</v>
      </c>
      <c r="J29">
        <v>470</v>
      </c>
      <c r="M29" t="s">
        <v>120</v>
      </c>
      <c r="N29">
        <v>64</v>
      </c>
      <c r="O29" s="20">
        <v>3.0464584920030465E-3</v>
      </c>
      <c r="P29">
        <v>64</v>
      </c>
      <c r="Q29">
        <v>0</v>
      </c>
      <c r="R29" s="28">
        <v>0</v>
      </c>
    </row>
    <row r="30" spans="1:18" x14ac:dyDescent="0.25">
      <c r="A30" t="s">
        <v>62</v>
      </c>
      <c r="B30">
        <v>177</v>
      </c>
      <c r="C30" s="23">
        <v>8.4253617669459262E-3</v>
      </c>
      <c r="D30">
        <v>180</v>
      </c>
      <c r="G30" t="s">
        <v>65</v>
      </c>
      <c r="H30">
        <v>135</v>
      </c>
      <c r="I30" s="20">
        <v>6.4261233815689264E-3</v>
      </c>
      <c r="J30">
        <v>131</v>
      </c>
      <c r="M30" t="s">
        <v>65</v>
      </c>
      <c r="N30">
        <v>82</v>
      </c>
      <c r="O30" s="20">
        <v>3.9032749428789034E-3</v>
      </c>
      <c r="P30">
        <v>81</v>
      </c>
      <c r="Q30">
        <v>1</v>
      </c>
      <c r="R30" s="28">
        <v>1.2345679012345678E-2</v>
      </c>
    </row>
    <row r="31" spans="1:18" x14ac:dyDescent="0.25">
      <c r="A31" t="s">
        <v>110</v>
      </c>
      <c r="B31">
        <v>50</v>
      </c>
      <c r="C31" s="23">
        <v>2.3800456968773799E-3</v>
      </c>
      <c r="D31">
        <v>55</v>
      </c>
      <c r="G31" t="s">
        <v>126</v>
      </c>
      <c r="H31">
        <v>328</v>
      </c>
      <c r="I31" s="20">
        <v>1.5613099771515614E-2</v>
      </c>
      <c r="J31">
        <v>337</v>
      </c>
      <c r="M31" t="s">
        <v>126</v>
      </c>
      <c r="N31">
        <v>448</v>
      </c>
      <c r="O31" s="20">
        <v>2.1325209444021324E-2</v>
      </c>
      <c r="P31">
        <v>447</v>
      </c>
      <c r="Q31">
        <v>1</v>
      </c>
      <c r="R31" s="28">
        <v>2.2371364653243847E-3</v>
      </c>
    </row>
    <row r="32" spans="1:18" x14ac:dyDescent="0.25">
      <c r="A32" t="s">
        <v>155</v>
      </c>
      <c r="B32">
        <v>14</v>
      </c>
      <c r="C32" s="23">
        <v>6.6641279512566639E-4</v>
      </c>
      <c r="D32">
        <v>11</v>
      </c>
      <c r="G32" t="s">
        <v>66</v>
      </c>
      <c r="H32">
        <v>135</v>
      </c>
      <c r="I32" s="20">
        <v>6.4261233815689264E-3</v>
      </c>
      <c r="J32">
        <v>123</v>
      </c>
      <c r="M32" t="s">
        <v>66</v>
      </c>
      <c r="N32">
        <v>578</v>
      </c>
      <c r="O32" s="20">
        <v>2.7513328255902515E-2</v>
      </c>
      <c r="P32">
        <v>577</v>
      </c>
      <c r="Q32">
        <v>1</v>
      </c>
      <c r="R32" s="28">
        <v>1.7331022530329288E-3</v>
      </c>
    </row>
    <row r="33" spans="1:18" x14ac:dyDescent="0.25">
      <c r="A33" t="s">
        <v>156</v>
      </c>
      <c r="B33">
        <v>88</v>
      </c>
      <c r="C33" s="23">
        <v>4.1888804265041886E-3</v>
      </c>
      <c r="D33">
        <v>90</v>
      </c>
      <c r="G33" t="s">
        <v>122</v>
      </c>
      <c r="H33">
        <v>122</v>
      </c>
      <c r="I33" s="20">
        <v>5.807311500380807E-3</v>
      </c>
      <c r="J33">
        <v>118</v>
      </c>
      <c r="M33" t="s">
        <v>122</v>
      </c>
      <c r="N33">
        <v>88</v>
      </c>
      <c r="O33" s="20">
        <v>4.1888804265041886E-3</v>
      </c>
      <c r="P33">
        <v>87</v>
      </c>
      <c r="Q33">
        <v>1</v>
      </c>
      <c r="R33" s="28">
        <v>1.1494252873563218E-2</v>
      </c>
    </row>
    <row r="34" spans="1:18" x14ac:dyDescent="0.25">
      <c r="A34" t="s">
        <v>129</v>
      </c>
      <c r="B34">
        <v>71</v>
      </c>
      <c r="C34" s="23">
        <v>3.3796648895658798E-3</v>
      </c>
      <c r="D34">
        <v>72</v>
      </c>
      <c r="G34" t="s">
        <v>174</v>
      </c>
      <c r="H34">
        <v>75</v>
      </c>
      <c r="I34" s="20">
        <v>3.5700685453160701E-3</v>
      </c>
      <c r="J34">
        <v>77</v>
      </c>
      <c r="M34" t="s">
        <v>174</v>
      </c>
      <c r="N34">
        <v>177</v>
      </c>
      <c r="O34" s="20">
        <v>8.4253617669459262E-3</v>
      </c>
      <c r="P34">
        <v>174</v>
      </c>
      <c r="Q34">
        <v>3</v>
      </c>
      <c r="R34" s="28">
        <v>1.7241379310344827E-2</v>
      </c>
    </row>
    <row r="35" spans="1:18" x14ac:dyDescent="0.25">
      <c r="A35" t="s">
        <v>157</v>
      </c>
      <c r="B35">
        <v>177</v>
      </c>
      <c r="C35" s="23">
        <v>8.4253617669459262E-3</v>
      </c>
      <c r="D35">
        <v>174</v>
      </c>
      <c r="G35" t="s">
        <v>60</v>
      </c>
      <c r="H35">
        <v>169</v>
      </c>
      <c r="I35" s="20">
        <v>8.0445544554455448E-3</v>
      </c>
      <c r="J35">
        <v>175</v>
      </c>
      <c r="M35" t="s">
        <v>60</v>
      </c>
      <c r="N35">
        <v>77</v>
      </c>
      <c r="O35" s="20">
        <v>3.6652703731911655E-3</v>
      </c>
      <c r="P35">
        <v>74</v>
      </c>
      <c r="Q35">
        <v>3</v>
      </c>
      <c r="R35" s="28">
        <v>4.0540540540540543E-2</v>
      </c>
    </row>
    <row r="36" spans="1:18" x14ac:dyDescent="0.25">
      <c r="A36" t="s">
        <v>158</v>
      </c>
      <c r="B36">
        <v>13</v>
      </c>
      <c r="C36" s="23">
        <v>6.1881188118811882E-4</v>
      </c>
      <c r="D36">
        <v>11</v>
      </c>
      <c r="G36" t="s">
        <v>114</v>
      </c>
      <c r="H36">
        <v>448</v>
      </c>
      <c r="I36" s="20">
        <v>2.1325209444021324E-2</v>
      </c>
      <c r="J36">
        <v>447</v>
      </c>
      <c r="M36" t="s">
        <v>114</v>
      </c>
      <c r="N36">
        <v>135</v>
      </c>
      <c r="O36" s="20">
        <v>6.4261233815689264E-3</v>
      </c>
      <c r="P36">
        <v>131</v>
      </c>
      <c r="Q36">
        <v>4</v>
      </c>
      <c r="R36" s="28">
        <v>3.0534351145038167E-2</v>
      </c>
    </row>
    <row r="37" spans="1:18" x14ac:dyDescent="0.25">
      <c r="A37" t="s">
        <v>159</v>
      </c>
      <c r="B37">
        <v>11</v>
      </c>
      <c r="C37" s="23">
        <v>5.2361005331302357E-4</v>
      </c>
      <c r="D37">
        <v>12</v>
      </c>
      <c r="G37" t="s">
        <v>117</v>
      </c>
      <c r="H37">
        <v>318</v>
      </c>
      <c r="I37" s="20">
        <v>1.5137090632140138E-2</v>
      </c>
      <c r="J37">
        <v>300</v>
      </c>
      <c r="M37" t="s">
        <v>117</v>
      </c>
      <c r="N37">
        <v>122</v>
      </c>
      <c r="O37" s="20">
        <v>5.807311500380807E-3</v>
      </c>
      <c r="P37">
        <v>118</v>
      </c>
      <c r="Q37">
        <v>4</v>
      </c>
      <c r="R37" s="28">
        <v>3.3898305084745763E-2</v>
      </c>
    </row>
    <row r="38" spans="1:18" x14ac:dyDescent="0.25">
      <c r="A38" t="s">
        <v>160</v>
      </c>
      <c r="B38">
        <v>8</v>
      </c>
      <c r="C38" s="23">
        <v>3.8080731150038082E-4</v>
      </c>
      <c r="D38">
        <v>9</v>
      </c>
      <c r="G38" t="s">
        <v>116</v>
      </c>
      <c r="H38">
        <v>236</v>
      </c>
      <c r="I38" s="20">
        <v>1.1233815689261234E-2</v>
      </c>
      <c r="J38">
        <v>240</v>
      </c>
      <c r="M38" t="s">
        <v>116</v>
      </c>
      <c r="N38">
        <v>71</v>
      </c>
      <c r="O38" s="20">
        <v>3.3796648895658798E-3</v>
      </c>
      <c r="P38">
        <v>66</v>
      </c>
      <c r="Q38">
        <v>5</v>
      </c>
      <c r="R38" s="28">
        <v>7.575757575757576E-2</v>
      </c>
    </row>
    <row r="39" spans="1:18" x14ac:dyDescent="0.25">
      <c r="A39" t="s">
        <v>161</v>
      </c>
      <c r="B39">
        <v>54</v>
      </c>
      <c r="C39" s="23">
        <v>2.5704493526275706E-3</v>
      </c>
      <c r="D39">
        <v>51</v>
      </c>
      <c r="G39" t="s">
        <v>53</v>
      </c>
      <c r="H39">
        <v>578</v>
      </c>
      <c r="I39" s="20">
        <v>2.7513328255902515E-2</v>
      </c>
      <c r="J39">
        <v>577</v>
      </c>
      <c r="M39" t="s">
        <v>53</v>
      </c>
      <c r="N39">
        <v>396</v>
      </c>
      <c r="O39" s="20">
        <v>1.884996191926885E-2</v>
      </c>
      <c r="P39">
        <v>389</v>
      </c>
      <c r="Q39">
        <v>7</v>
      </c>
      <c r="R39" s="28">
        <v>1.7994858611825194E-2</v>
      </c>
    </row>
    <row r="40" spans="1:18" x14ac:dyDescent="0.25">
      <c r="A40" t="s">
        <v>162</v>
      </c>
      <c r="B40">
        <v>2</v>
      </c>
      <c r="C40" s="23">
        <v>9.5201827875095204E-5</v>
      </c>
      <c r="D40" t="s">
        <v>203</v>
      </c>
      <c r="G40" t="s">
        <v>68</v>
      </c>
      <c r="H40">
        <v>557</v>
      </c>
      <c r="I40" s="20">
        <v>2.6513709063214014E-2</v>
      </c>
      <c r="J40">
        <v>539</v>
      </c>
      <c r="M40" t="s">
        <v>68</v>
      </c>
      <c r="N40">
        <v>135</v>
      </c>
      <c r="O40" s="20">
        <v>6.4261233815689264E-3</v>
      </c>
      <c r="P40">
        <v>123</v>
      </c>
      <c r="Q40">
        <v>12</v>
      </c>
      <c r="R40" s="28">
        <v>9.7560975609756101E-2</v>
      </c>
    </row>
    <row r="41" spans="1:18" x14ac:dyDescent="0.25">
      <c r="A41" t="s">
        <v>50</v>
      </c>
      <c r="B41">
        <v>860</v>
      </c>
      <c r="C41" s="23">
        <v>4.0936785986290934E-2</v>
      </c>
      <c r="D41">
        <v>869</v>
      </c>
      <c r="G41" t="s">
        <v>111</v>
      </c>
      <c r="H41">
        <v>100</v>
      </c>
      <c r="I41" s="20">
        <v>4.7600913937547598E-3</v>
      </c>
      <c r="J41">
        <v>103</v>
      </c>
      <c r="M41" t="s">
        <v>111</v>
      </c>
      <c r="N41">
        <v>201</v>
      </c>
      <c r="O41" s="20">
        <v>9.5677837014470669E-3</v>
      </c>
      <c r="P41">
        <v>189</v>
      </c>
      <c r="Q41">
        <v>12</v>
      </c>
      <c r="R41" s="28">
        <v>6.3492063492063489E-2</v>
      </c>
    </row>
    <row r="42" spans="1:18" x14ac:dyDescent="0.25">
      <c r="A42" t="s">
        <v>125</v>
      </c>
      <c r="B42">
        <v>72</v>
      </c>
      <c r="C42" s="23">
        <v>3.4272658035034271E-3</v>
      </c>
      <c r="D42">
        <v>74</v>
      </c>
      <c r="G42" t="s">
        <v>118</v>
      </c>
      <c r="H42">
        <v>77</v>
      </c>
      <c r="I42" s="20">
        <v>3.6652703731911655E-3</v>
      </c>
      <c r="J42">
        <v>74</v>
      </c>
      <c r="M42" t="s">
        <v>118</v>
      </c>
      <c r="N42">
        <v>318</v>
      </c>
      <c r="O42" s="20">
        <v>1.5137090632140138E-2</v>
      </c>
      <c r="P42">
        <v>300</v>
      </c>
      <c r="Q42">
        <v>18</v>
      </c>
      <c r="R42" s="28">
        <v>0.06</v>
      </c>
    </row>
    <row r="43" spans="1:18" x14ac:dyDescent="0.25">
      <c r="A43" t="s">
        <v>48</v>
      </c>
      <c r="B43">
        <v>1534</v>
      </c>
      <c r="C43" s="23">
        <v>7.3019801980198015E-2</v>
      </c>
      <c r="D43">
        <v>1560</v>
      </c>
      <c r="G43" t="s">
        <v>119</v>
      </c>
      <c r="H43">
        <v>396</v>
      </c>
      <c r="I43" s="20">
        <v>1.884996191926885E-2</v>
      </c>
      <c r="J43">
        <v>389</v>
      </c>
      <c r="M43" t="s">
        <v>119</v>
      </c>
      <c r="N43">
        <v>557</v>
      </c>
      <c r="O43" s="23">
        <v>2.6513709063214014E-2</v>
      </c>
      <c r="P43">
        <v>539</v>
      </c>
      <c r="Q43">
        <v>18</v>
      </c>
      <c r="R43" s="28">
        <v>3.3395176252319109E-2</v>
      </c>
    </row>
    <row r="44" spans="1:18" x14ac:dyDescent="0.25">
      <c r="A44" t="s">
        <v>52</v>
      </c>
      <c r="B44">
        <v>598</v>
      </c>
      <c r="C44" s="23">
        <v>2.8465346534653466E-2</v>
      </c>
      <c r="D44">
        <v>614</v>
      </c>
      <c r="G44" t="s">
        <v>178</v>
      </c>
      <c r="H44">
        <v>201</v>
      </c>
      <c r="I44" s="20">
        <v>9.5677837014470669E-3</v>
      </c>
      <c r="J44">
        <v>189</v>
      </c>
      <c r="M44" t="s">
        <v>178</v>
      </c>
      <c r="N44">
        <v>1037</v>
      </c>
      <c r="O44" s="20">
        <v>4.9362147753236864E-2</v>
      </c>
      <c r="P44">
        <v>1014</v>
      </c>
      <c r="Q44">
        <v>23</v>
      </c>
      <c r="R44" s="28">
        <v>2.2682445759368838E-2</v>
      </c>
    </row>
    <row r="45" spans="1:18" x14ac:dyDescent="0.25">
      <c r="A45" t="s">
        <v>47</v>
      </c>
      <c r="B45">
        <v>1969</v>
      </c>
      <c r="C45" s="23">
        <v>9.3726199543031227E-2</v>
      </c>
      <c r="D45">
        <v>1985</v>
      </c>
      <c r="G45" t="s">
        <v>59</v>
      </c>
      <c r="H45">
        <v>88</v>
      </c>
      <c r="I45" s="20">
        <v>4.1888804265041886E-3</v>
      </c>
      <c r="J45">
        <v>87</v>
      </c>
      <c r="M45" t="s">
        <v>59</v>
      </c>
      <c r="N45">
        <v>867</v>
      </c>
      <c r="O45" s="23">
        <v>4.1269992383853767E-2</v>
      </c>
      <c r="P45">
        <v>839</v>
      </c>
      <c r="Q45">
        <v>28</v>
      </c>
      <c r="R45" s="28">
        <v>3.3373063170441003E-2</v>
      </c>
    </row>
    <row r="46" spans="1:18" x14ac:dyDescent="0.25">
      <c r="A46" t="s">
        <v>45</v>
      </c>
      <c r="B46">
        <v>2987</v>
      </c>
      <c r="C46" s="23">
        <v>0.14218392993145468</v>
      </c>
      <c r="D46">
        <v>3055</v>
      </c>
      <c r="G46" t="s">
        <v>51</v>
      </c>
      <c r="H46">
        <v>867</v>
      </c>
      <c r="I46" s="20">
        <v>4.1269992383853767E-2</v>
      </c>
      <c r="J46">
        <v>839</v>
      </c>
      <c r="M46" t="s">
        <v>51</v>
      </c>
      <c r="N46">
        <v>689</v>
      </c>
      <c r="O46" s="23">
        <v>3.2797029702970298E-2</v>
      </c>
      <c r="P46">
        <v>660</v>
      </c>
      <c r="Q46">
        <v>29</v>
      </c>
      <c r="R46" s="28">
        <v>4.3939393939393938E-2</v>
      </c>
    </row>
    <row r="47" spans="1:18" x14ac:dyDescent="0.25">
      <c r="A47" t="s">
        <v>49</v>
      </c>
      <c r="B47">
        <v>1037</v>
      </c>
      <c r="C47" s="23">
        <v>4.9362147753236864E-2</v>
      </c>
      <c r="D47">
        <v>1014</v>
      </c>
      <c r="G47" t="s">
        <v>128</v>
      </c>
      <c r="H47">
        <v>98</v>
      </c>
      <c r="I47" s="20">
        <v>4.6648895658796645E-3</v>
      </c>
      <c r="J47">
        <v>105</v>
      </c>
      <c r="M47" t="s">
        <v>128</v>
      </c>
      <c r="N47">
        <v>2098</v>
      </c>
      <c r="O47" s="23">
        <v>9.9866717440974861E-2</v>
      </c>
      <c r="P47">
        <v>2047</v>
      </c>
      <c r="Q47">
        <v>51</v>
      </c>
      <c r="R47" s="28">
        <v>2.4914509037616023E-2</v>
      </c>
    </row>
    <row r="48" spans="1:18" x14ac:dyDescent="0.25">
      <c r="A48" t="s">
        <v>163</v>
      </c>
      <c r="B48">
        <v>1</v>
      </c>
      <c r="C48" s="23">
        <v>4.7600913937547602E-5</v>
      </c>
      <c r="D48" t="s">
        <v>203</v>
      </c>
      <c r="G48" t="s">
        <v>132</v>
      </c>
      <c r="H48">
        <v>21008</v>
      </c>
      <c r="I48" s="20">
        <v>1</v>
      </c>
      <c r="J48">
        <v>20952</v>
      </c>
      <c r="M48" t="s">
        <v>132</v>
      </c>
      <c r="N48">
        <v>21008</v>
      </c>
      <c r="O48" s="23">
        <v>1</v>
      </c>
      <c r="P48">
        <v>20952</v>
      </c>
      <c r="Q48">
        <v>56</v>
      </c>
      <c r="R48" s="28">
        <v>2.6727758686521572E-3</v>
      </c>
    </row>
    <row r="49" spans="1:18" x14ac:dyDescent="0.25">
      <c r="A49" t="s">
        <v>109</v>
      </c>
      <c r="B49">
        <v>27</v>
      </c>
      <c r="C49" s="23">
        <v>1.2852246763137853E-3</v>
      </c>
      <c r="D49">
        <v>21</v>
      </c>
      <c r="I49" s="20"/>
      <c r="O49" s="23"/>
      <c r="R49" s="28"/>
    </row>
    <row r="50" spans="1:18" x14ac:dyDescent="0.25">
      <c r="A50" t="s">
        <v>70</v>
      </c>
      <c r="B50">
        <v>312</v>
      </c>
      <c r="C50" s="23">
        <v>1.4851485148514851E-2</v>
      </c>
      <c r="D50">
        <v>313</v>
      </c>
      <c r="I50" s="20"/>
      <c r="O50" s="23"/>
      <c r="R50" s="28"/>
    </row>
    <row r="51" spans="1:18" x14ac:dyDescent="0.25">
      <c r="A51" t="s">
        <v>164</v>
      </c>
      <c r="B51">
        <v>71</v>
      </c>
      <c r="C51" s="23">
        <v>3.3796648895658798E-3</v>
      </c>
      <c r="D51">
        <v>66</v>
      </c>
      <c r="I51" s="20"/>
      <c r="O51" s="23"/>
      <c r="R51" s="28"/>
    </row>
    <row r="52" spans="1:18" x14ac:dyDescent="0.25">
      <c r="A52" t="s">
        <v>165</v>
      </c>
      <c r="B52">
        <v>82</v>
      </c>
      <c r="C52" s="23">
        <v>3.9032749428789034E-3</v>
      </c>
      <c r="D52">
        <v>81</v>
      </c>
      <c r="I52" s="20"/>
      <c r="O52" s="23"/>
      <c r="R52" s="28"/>
    </row>
    <row r="53" spans="1:18" x14ac:dyDescent="0.25">
      <c r="A53" t="s">
        <v>46</v>
      </c>
      <c r="B53">
        <v>2098</v>
      </c>
      <c r="C53" s="23">
        <v>9.9866717440974861E-2</v>
      </c>
      <c r="D53">
        <v>2047</v>
      </c>
      <c r="I53" s="20"/>
      <c r="O53" s="23"/>
      <c r="R53" s="28"/>
    </row>
    <row r="54" spans="1:18" x14ac:dyDescent="0.25">
      <c r="A54" t="s">
        <v>166</v>
      </c>
      <c r="B54">
        <v>35</v>
      </c>
      <c r="C54" s="23">
        <v>1.6660319878141661E-3</v>
      </c>
      <c r="D54">
        <v>39</v>
      </c>
      <c r="I54" s="23"/>
      <c r="O54" s="23"/>
      <c r="R54" s="28"/>
    </row>
    <row r="55" spans="1:18" x14ac:dyDescent="0.25">
      <c r="A55" t="s">
        <v>167</v>
      </c>
      <c r="B55">
        <v>61</v>
      </c>
      <c r="C55" s="23">
        <v>2.9036557501904035E-3</v>
      </c>
      <c r="D55">
        <v>42</v>
      </c>
      <c r="I55" s="23"/>
      <c r="O55" s="23"/>
      <c r="R55" s="28"/>
    </row>
    <row r="56" spans="1:18" x14ac:dyDescent="0.25">
      <c r="A56" t="s">
        <v>168</v>
      </c>
      <c r="B56">
        <v>7</v>
      </c>
      <c r="C56" s="23">
        <v>3.3320639756283319E-4</v>
      </c>
      <c r="D56">
        <v>6</v>
      </c>
      <c r="I56" s="23"/>
      <c r="O56" s="23"/>
      <c r="R56" s="28"/>
    </row>
    <row r="57" spans="1:18" x14ac:dyDescent="0.25">
      <c r="A57" t="s">
        <v>169</v>
      </c>
      <c r="B57">
        <v>40</v>
      </c>
      <c r="C57" s="23">
        <v>1.904036557501904E-3</v>
      </c>
      <c r="D57">
        <v>43</v>
      </c>
      <c r="I57" s="23"/>
    </row>
    <row r="58" spans="1:18" x14ac:dyDescent="0.25">
      <c r="A58" t="s">
        <v>67</v>
      </c>
      <c r="B58">
        <v>257</v>
      </c>
      <c r="C58" s="23">
        <v>1.2233434881949733E-2</v>
      </c>
      <c r="D58">
        <v>259</v>
      </c>
    </row>
    <row r="59" spans="1:18" x14ac:dyDescent="0.25">
      <c r="A59" t="s">
        <v>170</v>
      </c>
      <c r="B59">
        <v>55</v>
      </c>
      <c r="C59" s="23">
        <v>2.6180502665651179E-3</v>
      </c>
      <c r="D59">
        <v>52</v>
      </c>
    </row>
    <row r="60" spans="1:18" x14ac:dyDescent="0.25">
      <c r="A60" t="s">
        <v>115</v>
      </c>
      <c r="B60">
        <v>54</v>
      </c>
      <c r="C60" s="23">
        <v>2.5704493526275706E-3</v>
      </c>
      <c r="D60">
        <v>52</v>
      </c>
    </row>
    <row r="61" spans="1:18" x14ac:dyDescent="0.25">
      <c r="A61" t="s">
        <v>171</v>
      </c>
      <c r="B61">
        <v>25</v>
      </c>
      <c r="C61" s="23">
        <v>1.19002284843869E-3</v>
      </c>
      <c r="D61">
        <v>26</v>
      </c>
    </row>
    <row r="62" spans="1:18" x14ac:dyDescent="0.25">
      <c r="A62" t="s">
        <v>172</v>
      </c>
      <c r="B62">
        <v>160</v>
      </c>
      <c r="C62" s="23">
        <v>7.6161462300076161E-3</v>
      </c>
      <c r="D62">
        <v>164</v>
      </c>
    </row>
    <row r="63" spans="1:18" x14ac:dyDescent="0.25">
      <c r="A63" t="s">
        <v>121</v>
      </c>
      <c r="B63">
        <v>689</v>
      </c>
      <c r="C63" s="23">
        <v>3.2797029702970298E-2</v>
      </c>
      <c r="D63">
        <v>660</v>
      </c>
    </row>
    <row r="64" spans="1:18" x14ac:dyDescent="0.25">
      <c r="A64" t="s">
        <v>120</v>
      </c>
      <c r="B64">
        <v>467</v>
      </c>
      <c r="C64" s="23">
        <v>2.2229626808834731E-2</v>
      </c>
      <c r="D64">
        <v>470</v>
      </c>
    </row>
    <row r="65" spans="1:4" x14ac:dyDescent="0.25">
      <c r="A65" t="s">
        <v>65</v>
      </c>
      <c r="B65">
        <v>135</v>
      </c>
      <c r="C65" s="23">
        <v>6.4261233815689264E-3</v>
      </c>
      <c r="D65">
        <v>131</v>
      </c>
    </row>
    <row r="66" spans="1:4" x14ac:dyDescent="0.25">
      <c r="A66" t="s">
        <v>126</v>
      </c>
      <c r="B66">
        <v>328</v>
      </c>
      <c r="C66" s="23">
        <v>1.5613099771515614E-2</v>
      </c>
      <c r="D66">
        <v>337</v>
      </c>
    </row>
    <row r="67" spans="1:4" x14ac:dyDescent="0.25">
      <c r="A67" t="s">
        <v>173</v>
      </c>
      <c r="B67">
        <v>46</v>
      </c>
      <c r="C67" s="23">
        <v>2.1896420411271897E-3</v>
      </c>
      <c r="D67">
        <v>43</v>
      </c>
    </row>
    <row r="68" spans="1:4" x14ac:dyDescent="0.25">
      <c r="A68" t="s">
        <v>66</v>
      </c>
      <c r="B68">
        <v>135</v>
      </c>
      <c r="C68" s="23">
        <v>6.4261233815689264E-3</v>
      </c>
      <c r="D68">
        <v>123</v>
      </c>
    </row>
    <row r="69" spans="1:4" x14ac:dyDescent="0.25">
      <c r="A69" t="s">
        <v>122</v>
      </c>
      <c r="B69">
        <v>122</v>
      </c>
      <c r="C69" s="23">
        <v>5.807311500380807E-3</v>
      </c>
      <c r="D69">
        <v>118</v>
      </c>
    </row>
    <row r="70" spans="1:4" x14ac:dyDescent="0.25">
      <c r="A70" t="s">
        <v>174</v>
      </c>
      <c r="B70">
        <v>75</v>
      </c>
      <c r="C70" s="23">
        <v>3.5700685453160701E-3</v>
      </c>
      <c r="D70">
        <v>77</v>
      </c>
    </row>
    <row r="71" spans="1:4" x14ac:dyDescent="0.25">
      <c r="A71" t="s">
        <v>60</v>
      </c>
      <c r="B71">
        <v>169</v>
      </c>
      <c r="C71" s="23">
        <v>8.0445544554455448E-3</v>
      </c>
      <c r="D71">
        <v>175</v>
      </c>
    </row>
    <row r="72" spans="1:4" x14ac:dyDescent="0.25">
      <c r="A72" t="s">
        <v>175</v>
      </c>
      <c r="B72">
        <v>30</v>
      </c>
      <c r="C72" s="23">
        <v>1.4280274181264281E-3</v>
      </c>
      <c r="D72">
        <v>29</v>
      </c>
    </row>
    <row r="73" spans="1:4" x14ac:dyDescent="0.25">
      <c r="A73" t="s">
        <v>61</v>
      </c>
      <c r="B73">
        <v>52</v>
      </c>
      <c r="C73" s="23">
        <v>2.4752475247524753E-3</v>
      </c>
      <c r="D73">
        <v>46</v>
      </c>
    </row>
    <row r="74" spans="1:4" x14ac:dyDescent="0.25">
      <c r="A74" t="s">
        <v>113</v>
      </c>
      <c r="B74">
        <v>39</v>
      </c>
      <c r="C74" s="23">
        <v>1.8564356435643563E-3</v>
      </c>
      <c r="D74">
        <v>39</v>
      </c>
    </row>
    <row r="75" spans="1:4" x14ac:dyDescent="0.25">
      <c r="A75" t="s">
        <v>114</v>
      </c>
      <c r="B75">
        <v>448</v>
      </c>
      <c r="C75" s="23">
        <v>2.1325209444021324E-2</v>
      </c>
      <c r="D75">
        <v>447</v>
      </c>
    </row>
    <row r="76" spans="1:4" x14ac:dyDescent="0.25">
      <c r="A76" t="s">
        <v>117</v>
      </c>
      <c r="B76">
        <v>318</v>
      </c>
      <c r="C76" s="23">
        <v>1.5137090632140138E-2</v>
      </c>
      <c r="D76">
        <v>300</v>
      </c>
    </row>
    <row r="77" spans="1:4" x14ac:dyDescent="0.25">
      <c r="A77" t="s">
        <v>116</v>
      </c>
      <c r="B77">
        <v>236</v>
      </c>
      <c r="C77" s="23">
        <v>1.1233815689261234E-2</v>
      </c>
      <c r="D77">
        <v>240</v>
      </c>
    </row>
    <row r="78" spans="1:4" x14ac:dyDescent="0.25">
      <c r="A78" t="s">
        <v>53</v>
      </c>
      <c r="B78">
        <v>578</v>
      </c>
      <c r="C78" s="23">
        <v>2.7513328255902515E-2</v>
      </c>
      <c r="D78">
        <v>577</v>
      </c>
    </row>
    <row r="79" spans="1:4" x14ac:dyDescent="0.25">
      <c r="A79" t="s">
        <v>68</v>
      </c>
      <c r="B79">
        <v>557</v>
      </c>
      <c r="C79" s="23">
        <v>2.6513709063214014E-2</v>
      </c>
      <c r="D79">
        <v>539</v>
      </c>
    </row>
    <row r="80" spans="1:4" x14ac:dyDescent="0.25">
      <c r="A80" t="s">
        <v>111</v>
      </c>
      <c r="B80">
        <v>100</v>
      </c>
      <c r="C80" s="23">
        <v>4.7600913937547598E-3</v>
      </c>
      <c r="D80">
        <v>103</v>
      </c>
    </row>
    <row r="81" spans="1:4" x14ac:dyDescent="0.25">
      <c r="A81" t="s">
        <v>118</v>
      </c>
      <c r="B81">
        <v>77</v>
      </c>
      <c r="C81" s="23">
        <v>3.6652703731911655E-3</v>
      </c>
      <c r="D81">
        <v>74</v>
      </c>
    </row>
    <row r="82" spans="1:4" x14ac:dyDescent="0.25">
      <c r="A82" t="s">
        <v>69</v>
      </c>
      <c r="B82">
        <v>39</v>
      </c>
      <c r="C82" s="23">
        <v>1.8564356435643563E-3</v>
      </c>
      <c r="D82">
        <v>31</v>
      </c>
    </row>
    <row r="83" spans="1:4" x14ac:dyDescent="0.25">
      <c r="A83" t="s">
        <v>176</v>
      </c>
      <c r="B83">
        <v>15</v>
      </c>
      <c r="C83" s="23">
        <v>7.1401370906321406E-4</v>
      </c>
      <c r="D83">
        <v>15</v>
      </c>
    </row>
    <row r="84" spans="1:4" x14ac:dyDescent="0.25">
      <c r="A84" t="s">
        <v>177</v>
      </c>
      <c r="B84">
        <v>62</v>
      </c>
      <c r="C84" s="23">
        <v>2.9512566641279512E-3</v>
      </c>
      <c r="D84">
        <v>61</v>
      </c>
    </row>
    <row r="85" spans="1:4" x14ac:dyDescent="0.25">
      <c r="A85" t="s">
        <v>119</v>
      </c>
      <c r="B85">
        <v>396</v>
      </c>
      <c r="C85" s="23">
        <v>1.884996191926885E-2</v>
      </c>
      <c r="D85">
        <v>389</v>
      </c>
    </row>
    <row r="86" spans="1:4" x14ac:dyDescent="0.25">
      <c r="A86" t="s">
        <v>178</v>
      </c>
      <c r="B86">
        <v>201</v>
      </c>
      <c r="C86" s="23">
        <v>9.5677837014470669E-3</v>
      </c>
      <c r="D86">
        <v>189</v>
      </c>
    </row>
    <row r="87" spans="1:4" x14ac:dyDescent="0.25">
      <c r="A87" t="s">
        <v>59</v>
      </c>
      <c r="B87">
        <v>88</v>
      </c>
      <c r="C87" s="23">
        <v>4.1888804265041886E-3</v>
      </c>
      <c r="D87">
        <v>87</v>
      </c>
    </row>
    <row r="88" spans="1:4" x14ac:dyDescent="0.25">
      <c r="A88" t="s">
        <v>51</v>
      </c>
      <c r="B88">
        <v>867</v>
      </c>
      <c r="C88" s="23">
        <v>4.1269992383853767E-2</v>
      </c>
      <c r="D88">
        <v>839</v>
      </c>
    </row>
    <row r="89" spans="1:4" x14ac:dyDescent="0.25">
      <c r="A89" t="s">
        <v>128</v>
      </c>
      <c r="B89">
        <v>98</v>
      </c>
      <c r="C89" s="23">
        <v>4.6648895658796645E-3</v>
      </c>
      <c r="D89">
        <v>105</v>
      </c>
    </row>
    <row r="90" spans="1:4" x14ac:dyDescent="0.25">
      <c r="A90" t="s">
        <v>179</v>
      </c>
      <c r="B90">
        <v>0</v>
      </c>
      <c r="C90" s="23">
        <v>0</v>
      </c>
    </row>
    <row r="91" spans="1:4" x14ac:dyDescent="0.25">
      <c r="A91" t="s">
        <v>180</v>
      </c>
      <c r="B91">
        <v>1</v>
      </c>
      <c r="C91" s="23">
        <v>4.7600913937547602E-5</v>
      </c>
      <c r="D91" t="s">
        <v>203</v>
      </c>
    </row>
    <row r="92" spans="1:4" x14ac:dyDescent="0.25">
      <c r="A92" t="s">
        <v>132</v>
      </c>
      <c r="B92">
        <v>21008</v>
      </c>
      <c r="C92" s="23">
        <v>1</v>
      </c>
      <c r="D92">
        <v>20952</v>
      </c>
    </row>
  </sheetData>
  <sortState xmlns:xlrd2="http://schemas.microsoft.com/office/spreadsheetml/2017/richdata2" ref="M4:R42">
    <sortCondition ref="Q4:Q42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C4DB9-A3FA-45AB-AA91-63724EA0D65E}">
  <dimension ref="A1:AE88"/>
  <sheetViews>
    <sheetView topLeftCell="A19" workbookViewId="0"/>
  </sheetViews>
  <sheetFormatPr baseColWidth="10" defaultColWidth="11.42578125" defaultRowHeight="15" x14ac:dyDescent="0.25"/>
  <cols>
    <col min="1" max="1" width="22" style="1" customWidth="1"/>
    <col min="2" max="7" width="11.42578125" style="1"/>
    <col min="8" max="8" width="13.5703125" style="1" customWidth="1"/>
    <col min="9" max="16384" width="11.42578125" style="1"/>
  </cols>
  <sheetData>
    <row r="1" spans="1:9" x14ac:dyDescent="0.25">
      <c r="A1" s="2" t="s">
        <v>28</v>
      </c>
      <c r="B1" s="214" t="s">
        <v>258</v>
      </c>
      <c r="C1" s="37"/>
    </row>
    <row r="3" spans="1:9" ht="18.75" x14ac:dyDescent="0.3">
      <c r="A3" s="30" t="s">
        <v>3</v>
      </c>
    </row>
    <row r="5" spans="1:9" x14ac:dyDescent="0.25">
      <c r="A5" s="29" t="str">
        <f>[3]Índex!A18</f>
        <v>TE3</v>
      </c>
      <c r="C5" s="29" t="str">
        <f>Índex!A7</f>
        <v>1r trimestre 2023</v>
      </c>
    </row>
    <row r="6" spans="1:9" ht="15.75" thickBot="1" x14ac:dyDescent="0.3">
      <c r="A6" s="31" t="str">
        <f>[3]Índex!B18</f>
        <v>Dades municipals.</v>
      </c>
      <c r="B6" s="32"/>
      <c r="C6" s="32"/>
      <c r="D6" s="32"/>
      <c r="E6" s="32"/>
      <c r="F6" s="32"/>
      <c r="G6" s="32"/>
      <c r="H6" s="32"/>
      <c r="I6" s="32"/>
    </row>
    <row r="8" spans="1:9" ht="15" customHeight="1" x14ac:dyDescent="0.25">
      <c r="B8" s="286" t="s">
        <v>33</v>
      </c>
      <c r="C8" s="286" t="s">
        <v>75</v>
      </c>
      <c r="D8" s="287" t="s">
        <v>76</v>
      </c>
      <c r="E8" s="287"/>
      <c r="F8" s="287"/>
      <c r="G8" s="287"/>
      <c r="H8" s="287"/>
    </row>
    <row r="9" spans="1:9" x14ac:dyDescent="0.25">
      <c r="B9" s="286" t="s">
        <v>33</v>
      </c>
      <c r="C9" s="286"/>
      <c r="D9" s="55">
        <v>2022</v>
      </c>
      <c r="E9" s="55">
        <v>2021</v>
      </c>
      <c r="F9" s="55">
        <v>2020</v>
      </c>
      <c r="G9" s="55">
        <v>2019</v>
      </c>
      <c r="H9" s="55">
        <v>2008</v>
      </c>
    </row>
    <row r="10" spans="1:9" x14ac:dyDescent="0.25">
      <c r="A10" s="56" t="s">
        <v>77</v>
      </c>
      <c r="B10" s="57">
        <v>387</v>
      </c>
      <c r="C10" s="58">
        <v>1.8605769230769231E-2</v>
      </c>
      <c r="D10" s="59">
        <v>-2.0253164556962026E-2</v>
      </c>
      <c r="E10" s="59">
        <v>-2.5188916876574308E-2</v>
      </c>
      <c r="F10" s="59">
        <v>-3.2500000000000001E-2</v>
      </c>
      <c r="G10" s="59">
        <v>-9.7902097902097904E-2</v>
      </c>
      <c r="H10" s="59">
        <v>-7.4162679425837319E-2</v>
      </c>
    </row>
    <row r="11" spans="1:9" x14ac:dyDescent="0.25">
      <c r="A11" s="56" t="s">
        <v>78</v>
      </c>
      <c r="B11" s="57">
        <v>146</v>
      </c>
      <c r="C11" s="58">
        <v>7.0192307692307689E-3</v>
      </c>
      <c r="D11" s="59">
        <v>1.3888888888888888E-2</v>
      </c>
      <c r="E11" s="59">
        <v>8.1481481481481488E-2</v>
      </c>
      <c r="F11" s="59">
        <v>8.9552238805970144E-2</v>
      </c>
      <c r="G11" s="59">
        <v>2.097902097902098E-2</v>
      </c>
      <c r="H11" s="59">
        <v>-8.7499999999999994E-2</v>
      </c>
    </row>
    <row r="12" spans="1:9" x14ac:dyDescent="0.25">
      <c r="A12" s="56" t="s">
        <v>79</v>
      </c>
      <c r="B12" s="57">
        <v>1723</v>
      </c>
      <c r="C12" s="58">
        <v>8.2836538461538461E-2</v>
      </c>
      <c r="D12" s="59">
        <v>-5.8004640371229696E-4</v>
      </c>
      <c r="E12" s="59">
        <v>3.0502392344497607E-2</v>
      </c>
      <c r="F12" s="59">
        <v>6.8858560794044663E-2</v>
      </c>
      <c r="G12" s="59">
        <v>-3.6353467561521254E-2</v>
      </c>
      <c r="H12" s="59">
        <v>-7.5147611379495438E-2</v>
      </c>
    </row>
    <row r="13" spans="1:9" x14ac:dyDescent="0.25">
      <c r="A13" s="56" t="s">
        <v>80</v>
      </c>
      <c r="B13" s="57">
        <v>66</v>
      </c>
      <c r="C13" s="58">
        <v>3.173076923076923E-3</v>
      </c>
      <c r="D13" s="59">
        <v>6.4516129032258063E-2</v>
      </c>
      <c r="E13" s="59">
        <v>0.17857142857142858</v>
      </c>
      <c r="F13" s="59">
        <v>6.4516129032258063E-2</v>
      </c>
      <c r="G13" s="59">
        <v>-2.9411764705882353E-2</v>
      </c>
      <c r="H13" s="59">
        <v>-0.3125</v>
      </c>
    </row>
    <row r="14" spans="1:9" x14ac:dyDescent="0.25">
      <c r="A14" s="56" t="s">
        <v>81</v>
      </c>
      <c r="B14" s="57">
        <v>247</v>
      </c>
      <c r="C14" s="58">
        <v>1.1875E-2</v>
      </c>
      <c r="D14" s="59">
        <v>2.4896265560165973E-2</v>
      </c>
      <c r="E14" s="59">
        <v>3.3472803347280332E-2</v>
      </c>
      <c r="F14" s="59">
        <v>2.9166666666666667E-2</v>
      </c>
      <c r="G14" s="59">
        <v>-1.2E-2</v>
      </c>
      <c r="H14" s="59">
        <v>6.4655172413793108E-2</v>
      </c>
    </row>
    <row r="15" spans="1:9" x14ac:dyDescent="0.25">
      <c r="A15" s="56" t="s">
        <v>82</v>
      </c>
      <c r="B15" s="57">
        <v>80</v>
      </c>
      <c r="C15" s="58">
        <v>3.8461538461538464E-3</v>
      </c>
      <c r="D15" s="59">
        <v>-4.7619047619047616E-2</v>
      </c>
      <c r="E15" s="59">
        <v>-4.7619047619047616E-2</v>
      </c>
      <c r="F15" s="59">
        <v>-4.7619047619047616E-2</v>
      </c>
      <c r="G15" s="59">
        <v>-0.13978494623655913</v>
      </c>
      <c r="H15" s="59">
        <v>-0.13043478260869565</v>
      </c>
    </row>
    <row r="16" spans="1:9" x14ac:dyDescent="0.25">
      <c r="A16" s="56" t="s">
        <v>83</v>
      </c>
      <c r="B16" s="57">
        <v>239</v>
      </c>
      <c r="C16" s="58">
        <v>1.1490384615384616E-2</v>
      </c>
      <c r="D16" s="59">
        <v>2.575107296137339E-2</v>
      </c>
      <c r="E16" s="59">
        <v>9.6330275229357804E-2</v>
      </c>
      <c r="F16" s="59">
        <v>0.12735849056603774</v>
      </c>
      <c r="G16" s="59">
        <v>2.575107296137339E-2</v>
      </c>
      <c r="H16" s="59">
        <v>-0.17869415807560138</v>
      </c>
    </row>
    <row r="17" spans="1:8" x14ac:dyDescent="0.25">
      <c r="A17" s="56" t="s">
        <v>84</v>
      </c>
      <c r="B17" s="57">
        <v>2372</v>
      </c>
      <c r="C17" s="58">
        <v>0.11403846153846153</v>
      </c>
      <c r="D17" s="59">
        <v>-4.6160302140159466E-3</v>
      </c>
      <c r="E17" s="59">
        <v>2.959830866807611E-3</v>
      </c>
      <c r="F17" s="59">
        <v>3.8074398249452954E-2</v>
      </c>
      <c r="G17" s="59">
        <v>-5.873015873015873E-2</v>
      </c>
      <c r="H17" s="59">
        <v>-0.11327102803738318</v>
      </c>
    </row>
    <row r="18" spans="1:8" x14ac:dyDescent="0.25">
      <c r="A18" s="56" t="s">
        <v>85</v>
      </c>
      <c r="B18" s="57">
        <v>201</v>
      </c>
      <c r="C18" s="58">
        <v>9.6634615384615392E-3</v>
      </c>
      <c r="D18" s="59">
        <v>-9.852216748768473E-3</v>
      </c>
      <c r="E18" s="59">
        <v>-2.8985507246376812E-2</v>
      </c>
      <c r="F18" s="59">
        <v>-2.4271844660194174E-2</v>
      </c>
      <c r="G18" s="59">
        <v>-0.10267857142857142</v>
      </c>
      <c r="H18" s="59">
        <v>-0.25</v>
      </c>
    </row>
    <row r="19" spans="1:8" x14ac:dyDescent="0.25">
      <c r="A19" s="56" t="s">
        <v>86</v>
      </c>
      <c r="B19" s="57">
        <v>1745</v>
      </c>
      <c r="C19" s="58">
        <v>8.3894230769230763E-2</v>
      </c>
      <c r="D19" s="59">
        <v>-2.2870211549456832E-3</v>
      </c>
      <c r="E19" s="59">
        <v>2.5867136978248089E-2</v>
      </c>
      <c r="F19" s="59">
        <v>3.5608308605341248E-2</v>
      </c>
      <c r="G19" s="59">
        <v>-7.2301967038809145E-2</v>
      </c>
      <c r="H19" s="59">
        <v>-4.6448087431693992E-2</v>
      </c>
    </row>
    <row r="20" spans="1:8" x14ac:dyDescent="0.25">
      <c r="A20" s="56" t="s">
        <v>87</v>
      </c>
      <c r="B20" s="57">
        <v>565</v>
      </c>
      <c r="C20" s="58">
        <v>2.7163461538461539E-2</v>
      </c>
      <c r="D20" s="59">
        <v>-3.5273368606701938E-3</v>
      </c>
      <c r="E20" s="59">
        <v>2.7272727272727271E-2</v>
      </c>
      <c r="F20" s="59">
        <v>3.1021897810218978E-2</v>
      </c>
      <c r="G20" s="59">
        <v>-3.2534246575342464E-2</v>
      </c>
      <c r="H20" s="59">
        <v>-0.17997097242380261</v>
      </c>
    </row>
    <row r="21" spans="1:8" x14ac:dyDescent="0.25">
      <c r="A21" s="56" t="s">
        <v>88</v>
      </c>
      <c r="B21" s="57">
        <v>1180</v>
      </c>
      <c r="C21" s="58">
        <v>5.673076923076923E-2</v>
      </c>
      <c r="D21" s="59">
        <v>-2.800658978583196E-2</v>
      </c>
      <c r="E21" s="59">
        <v>1.1139674378748929E-2</v>
      </c>
      <c r="F21" s="59">
        <v>2.0761245674740483E-2</v>
      </c>
      <c r="G21" s="59">
        <v>-7.8125E-2</v>
      </c>
      <c r="H21" s="59">
        <v>-0.21333333333333335</v>
      </c>
    </row>
    <row r="22" spans="1:8" x14ac:dyDescent="0.25">
      <c r="A22" s="56" t="s">
        <v>89</v>
      </c>
      <c r="B22" s="57">
        <v>1242</v>
      </c>
      <c r="C22" s="58">
        <v>5.9711538461538462E-2</v>
      </c>
      <c r="D22" s="59">
        <v>-1.1933174224343675E-2</v>
      </c>
      <c r="E22" s="59">
        <v>-6.4000000000000003E-3</v>
      </c>
      <c r="F22" s="59">
        <v>2.3907666941467436E-2</v>
      </c>
      <c r="G22" s="59">
        <v>-9.4752186588921289E-2</v>
      </c>
      <c r="H22" s="59">
        <v>-0.17199999999999999</v>
      </c>
    </row>
    <row r="23" spans="1:8" x14ac:dyDescent="0.25">
      <c r="A23" s="56" t="s">
        <v>90</v>
      </c>
      <c r="B23" s="57">
        <v>114</v>
      </c>
      <c r="C23" s="58">
        <v>5.4807692307692309E-3</v>
      </c>
      <c r="D23" s="59">
        <v>3.6363636363636362E-2</v>
      </c>
      <c r="E23" s="59">
        <v>8.8495575221238937E-3</v>
      </c>
      <c r="F23" s="59">
        <v>3.6363636363636362E-2</v>
      </c>
      <c r="G23" s="59">
        <v>-3.3898305084745763E-2</v>
      </c>
      <c r="H23" s="59">
        <v>-0.10236220472440945</v>
      </c>
    </row>
    <row r="24" spans="1:8" x14ac:dyDescent="0.25">
      <c r="A24" s="56" t="s">
        <v>91</v>
      </c>
      <c r="B24" s="57">
        <v>735</v>
      </c>
      <c r="C24" s="58">
        <v>3.5336538461538461E-2</v>
      </c>
      <c r="D24" s="59">
        <v>1.3793103448275862E-2</v>
      </c>
      <c r="E24" s="59">
        <v>3.0855539971949508E-2</v>
      </c>
      <c r="F24" s="59">
        <v>3.2303370786516857E-2</v>
      </c>
      <c r="G24" s="59">
        <v>-7.8947368421052627E-2</v>
      </c>
      <c r="H24" s="59">
        <v>-0.15028901734104047</v>
      </c>
    </row>
    <row r="25" spans="1:8" x14ac:dyDescent="0.25">
      <c r="A25" s="56" t="s">
        <v>92</v>
      </c>
      <c r="B25" s="57">
        <v>833</v>
      </c>
      <c r="C25" s="58">
        <v>4.0048076923076922E-2</v>
      </c>
      <c r="D25" s="59">
        <v>-4.4724770642201837E-2</v>
      </c>
      <c r="E25" s="59">
        <v>-8.3333333333333332E-3</v>
      </c>
      <c r="F25" s="59">
        <v>-2.3952095808383233E-3</v>
      </c>
      <c r="G25" s="59">
        <v>-8.461538461538462E-2</v>
      </c>
      <c r="H25" s="59">
        <v>-0.12223393045310854</v>
      </c>
    </row>
    <row r="26" spans="1:8" x14ac:dyDescent="0.25">
      <c r="A26" s="56" t="s">
        <v>93</v>
      </c>
      <c r="B26" s="57">
        <v>488</v>
      </c>
      <c r="C26" s="58">
        <v>2.3461538461538461E-2</v>
      </c>
      <c r="D26" s="59">
        <v>-1.8108651911468814E-2</v>
      </c>
      <c r="E26" s="59">
        <v>-2.5948103792415168E-2</v>
      </c>
      <c r="F26" s="59">
        <v>2.9535864978902954E-2</v>
      </c>
      <c r="G26" s="59">
        <v>-6.8702290076335881E-2</v>
      </c>
      <c r="H26" s="59">
        <v>-0.26283987915407853</v>
      </c>
    </row>
    <row r="27" spans="1:8" x14ac:dyDescent="0.25">
      <c r="A27" s="56" t="s">
        <v>94</v>
      </c>
      <c r="B27" s="57">
        <v>311</v>
      </c>
      <c r="C27" s="58">
        <v>1.4951923076923076E-2</v>
      </c>
      <c r="D27" s="59">
        <v>6.4724919093851136E-3</v>
      </c>
      <c r="E27" s="59">
        <v>5.7823129251700682E-2</v>
      </c>
      <c r="F27" s="59">
        <v>0.10676156583629894</v>
      </c>
      <c r="G27" s="59">
        <v>-1.5822784810126583E-2</v>
      </c>
      <c r="H27" s="59">
        <v>6.5068493150684928E-2</v>
      </c>
    </row>
    <row r="28" spans="1:8" x14ac:dyDescent="0.25">
      <c r="A28" s="56" t="s">
        <v>95</v>
      </c>
      <c r="B28" s="57">
        <v>771</v>
      </c>
      <c r="C28" s="58">
        <v>3.7067307692307691E-2</v>
      </c>
      <c r="D28" s="59">
        <v>-3.1407035175879394E-2</v>
      </c>
      <c r="E28" s="59">
        <v>-2.1573604060913704E-2</v>
      </c>
      <c r="F28" s="59">
        <v>-1.532567049808429E-2</v>
      </c>
      <c r="G28" s="59">
        <v>-0.11175115207373272</v>
      </c>
      <c r="H28" s="59">
        <v>-0.10867052023121387</v>
      </c>
    </row>
    <row r="29" spans="1:8" x14ac:dyDescent="0.25">
      <c r="A29" s="56" t="s">
        <v>96</v>
      </c>
      <c r="B29" s="57">
        <v>1881</v>
      </c>
      <c r="C29" s="58">
        <v>9.0432692307692311E-2</v>
      </c>
      <c r="D29" s="59">
        <v>5.3447354355959384E-3</v>
      </c>
      <c r="E29" s="59">
        <v>1.0746910263299301E-2</v>
      </c>
      <c r="F29" s="59">
        <v>2.0065075921908895E-2</v>
      </c>
      <c r="G29" s="59">
        <v>-6.4179104477611937E-2</v>
      </c>
      <c r="H29" s="59">
        <v>-0.15989280928986155</v>
      </c>
    </row>
    <row r="30" spans="1:8" x14ac:dyDescent="0.25">
      <c r="A30" s="56" t="s">
        <v>97</v>
      </c>
      <c r="B30" s="57">
        <v>79</v>
      </c>
      <c r="C30" s="58">
        <v>3.7980769230769231E-3</v>
      </c>
      <c r="D30" s="59">
        <v>-1.2500000000000001E-2</v>
      </c>
      <c r="E30" s="59">
        <v>-0.12222222222222222</v>
      </c>
      <c r="F30" s="59">
        <v>-0.11235955056179775</v>
      </c>
      <c r="G30" s="59">
        <v>-0.21</v>
      </c>
      <c r="H30" s="59">
        <v>-0.33613445378151263</v>
      </c>
    </row>
    <row r="31" spans="1:8" x14ac:dyDescent="0.25">
      <c r="A31" s="56" t="s">
        <v>98</v>
      </c>
      <c r="B31" s="57">
        <v>258</v>
      </c>
      <c r="C31" s="58">
        <v>1.2403846153846154E-2</v>
      </c>
      <c r="D31" s="59">
        <v>-7.6923076923076927E-3</v>
      </c>
      <c r="E31" s="59">
        <v>-3.8610038610038611E-3</v>
      </c>
      <c r="F31" s="59">
        <v>1.9762845849802372E-2</v>
      </c>
      <c r="G31" s="59">
        <v>-5.4945054945054944E-2</v>
      </c>
      <c r="H31" s="59">
        <v>-5.8394160583941604E-2</v>
      </c>
    </row>
    <row r="32" spans="1:8" x14ac:dyDescent="0.25">
      <c r="A32" s="56" t="s">
        <v>99</v>
      </c>
      <c r="B32" s="57">
        <v>1011</v>
      </c>
      <c r="C32" s="58">
        <v>4.860576923076923E-2</v>
      </c>
      <c r="D32" s="59">
        <v>-2.6011560693641619E-2</v>
      </c>
      <c r="E32" s="59">
        <v>-1.9398642095053348E-2</v>
      </c>
      <c r="F32" s="59">
        <v>1.5060240963855422E-2</v>
      </c>
      <c r="G32" s="59">
        <v>-5.8659217877094973E-2</v>
      </c>
      <c r="H32" s="59">
        <v>-0.15609348914858096</v>
      </c>
    </row>
    <row r="33" spans="1:11" x14ac:dyDescent="0.25">
      <c r="A33" s="56" t="s">
        <v>100</v>
      </c>
      <c r="B33" s="57">
        <v>809</v>
      </c>
      <c r="C33" s="58">
        <v>3.8894230769230771E-2</v>
      </c>
      <c r="D33" s="59">
        <v>-1.4616321559074299E-2</v>
      </c>
      <c r="E33" s="59">
        <v>-4.9200492004920051E-3</v>
      </c>
      <c r="F33" s="59">
        <v>1.7610062893081761E-2</v>
      </c>
      <c r="G33" s="59">
        <v>-0.10409745293466224</v>
      </c>
      <c r="H33" s="59">
        <v>-0.15287958115183245</v>
      </c>
    </row>
    <row r="34" spans="1:11" x14ac:dyDescent="0.25">
      <c r="A34" s="56" t="s">
        <v>101</v>
      </c>
      <c r="B34" s="57">
        <v>728</v>
      </c>
      <c r="C34" s="58">
        <v>3.5000000000000003E-2</v>
      </c>
      <c r="D34" s="59">
        <v>-2.7397260273972603E-3</v>
      </c>
      <c r="E34" s="59">
        <v>-1.4884979702300407E-2</v>
      </c>
      <c r="F34" s="59">
        <v>-5.4644808743169399E-3</v>
      </c>
      <c r="G34" s="59">
        <v>-0.1111111111111111</v>
      </c>
      <c r="H34" s="59">
        <v>-2.5435073627844713E-2</v>
      </c>
    </row>
    <row r="35" spans="1:11" x14ac:dyDescent="0.25">
      <c r="A35" s="56" t="s">
        <v>102</v>
      </c>
      <c r="B35" s="57">
        <v>587</v>
      </c>
      <c r="C35" s="58">
        <v>2.8221153846153847E-2</v>
      </c>
      <c r="D35" s="59">
        <v>-2.1666666666666667E-2</v>
      </c>
      <c r="E35" s="59">
        <v>-8.4459459459459464E-3</v>
      </c>
      <c r="F35" s="59">
        <v>-1.675041876046901E-2</v>
      </c>
      <c r="G35" s="59">
        <v>-7.1202531645569625E-2</v>
      </c>
      <c r="H35" s="59">
        <v>-0.26256281407035176</v>
      </c>
    </row>
    <row r="36" spans="1:11" x14ac:dyDescent="0.25">
      <c r="A36" s="56" t="s">
        <v>103</v>
      </c>
      <c r="B36" s="57">
        <v>165</v>
      </c>
      <c r="C36" s="58">
        <v>7.9326923076923073E-3</v>
      </c>
      <c r="D36" s="59">
        <v>-5.7142857142857141E-2</v>
      </c>
      <c r="E36" s="59">
        <v>-3.5087719298245612E-2</v>
      </c>
      <c r="F36" s="59">
        <v>-6.024096385542169E-3</v>
      </c>
      <c r="G36" s="59">
        <v>-9.8360655737704916E-2</v>
      </c>
      <c r="H36" s="59">
        <v>-0.19902912621359223</v>
      </c>
    </row>
    <row r="37" spans="1:11" x14ac:dyDescent="0.25">
      <c r="A37" s="56" t="s">
        <v>104</v>
      </c>
      <c r="B37" s="57">
        <v>117</v>
      </c>
      <c r="C37" s="58">
        <v>5.6249999999999998E-3</v>
      </c>
      <c r="D37" s="59">
        <v>2.6315789473684209E-2</v>
      </c>
      <c r="E37" s="59">
        <v>4.4642857142857144E-2</v>
      </c>
      <c r="F37" s="59">
        <v>4.4642857142857144E-2</v>
      </c>
      <c r="G37" s="59">
        <v>-5.6451612903225805E-2</v>
      </c>
      <c r="H37" s="59">
        <v>-6.4000000000000001E-2</v>
      </c>
    </row>
    <row r="38" spans="1:11" x14ac:dyDescent="0.25">
      <c r="A38" s="56" t="s">
        <v>105</v>
      </c>
      <c r="B38" s="57">
        <v>298</v>
      </c>
      <c r="C38" s="58">
        <v>1.4326923076923077E-2</v>
      </c>
      <c r="D38" s="59">
        <v>-3.3444816053511705E-3</v>
      </c>
      <c r="E38" s="59">
        <v>0.11194029850746269</v>
      </c>
      <c r="F38" s="59">
        <v>0.1640625</v>
      </c>
      <c r="G38" s="59">
        <v>-6.6666666666666671E-3</v>
      </c>
      <c r="H38" s="59">
        <v>-0.18579234972677597</v>
      </c>
    </row>
    <row r="39" spans="1:11" x14ac:dyDescent="0.25">
      <c r="A39" s="56" t="s">
        <v>106</v>
      </c>
      <c r="B39" s="57">
        <v>1422</v>
      </c>
      <c r="C39" s="58">
        <v>6.836538461538462E-2</v>
      </c>
      <c r="D39" s="59">
        <v>-2.5359835503769704E-2</v>
      </c>
      <c r="E39" s="59">
        <v>1.2099644128113879E-2</v>
      </c>
      <c r="F39" s="59">
        <v>1.6440314510364547E-2</v>
      </c>
      <c r="G39" s="59">
        <v>-7.9611650485436891E-2</v>
      </c>
      <c r="H39" s="59">
        <v>-0.13080684596577016</v>
      </c>
    </row>
    <row r="40" spans="1:11" x14ac:dyDescent="0.25">
      <c r="A40" s="60" t="s">
        <v>29</v>
      </c>
      <c r="B40" s="204">
        <v>20800</v>
      </c>
      <c r="C40" s="62">
        <v>1</v>
      </c>
      <c r="D40" s="59">
        <v>-1.0089472682276794E-2</v>
      </c>
      <c r="E40" s="59">
        <v>8.1915563957151855E-3</v>
      </c>
      <c r="F40" s="59">
        <v>2.6096393863154259E-2</v>
      </c>
      <c r="G40" s="59">
        <v>-6.9850639477685356E-2</v>
      </c>
      <c r="H40" s="59">
        <v>-0.13459538173496985</v>
      </c>
    </row>
    <row r="42" spans="1:11" x14ac:dyDescent="0.25">
      <c r="A42" s="44" t="s">
        <v>34</v>
      </c>
    </row>
    <row r="43" spans="1:11" hidden="1" x14ac:dyDescent="0.25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</row>
    <row r="44" spans="1:11" s="37" customFormat="1" hidden="1" x14ac:dyDescent="0.25">
      <c r="B44" s="37" t="s">
        <v>181</v>
      </c>
    </row>
    <row r="45" spans="1:11" s="37" customFormat="1" hidden="1" x14ac:dyDescent="0.25">
      <c r="B45" s="37">
        <v>2023</v>
      </c>
      <c r="C45" s="37">
        <v>2022</v>
      </c>
      <c r="D45" s="37">
        <v>2021</v>
      </c>
      <c r="E45" s="37">
        <v>2020</v>
      </c>
      <c r="F45" s="37">
        <v>2019</v>
      </c>
      <c r="G45" s="37">
        <v>2008</v>
      </c>
    </row>
    <row r="46" spans="1:11" s="37" customFormat="1" hidden="1" x14ac:dyDescent="0.25">
      <c r="A46" t="s">
        <v>77</v>
      </c>
      <c r="B46">
        <v>387</v>
      </c>
      <c r="C46">
        <v>395</v>
      </c>
      <c r="D46">
        <v>397</v>
      </c>
      <c r="E46">
        <v>400</v>
      </c>
      <c r="F46">
        <v>429</v>
      </c>
      <c r="G46">
        <v>418</v>
      </c>
    </row>
    <row r="47" spans="1:11" s="37" customFormat="1" hidden="1" x14ac:dyDescent="0.25">
      <c r="A47" t="s">
        <v>78</v>
      </c>
      <c r="B47">
        <v>146</v>
      </c>
      <c r="C47">
        <v>144</v>
      </c>
      <c r="D47">
        <v>135</v>
      </c>
      <c r="E47">
        <v>134</v>
      </c>
      <c r="F47">
        <v>143</v>
      </c>
      <c r="G47">
        <v>160</v>
      </c>
    </row>
    <row r="48" spans="1:11" s="37" customFormat="1" hidden="1" x14ac:dyDescent="0.25">
      <c r="A48" t="s">
        <v>79</v>
      </c>
      <c r="B48">
        <v>1723</v>
      </c>
      <c r="C48">
        <v>1724</v>
      </c>
      <c r="D48">
        <v>1672</v>
      </c>
      <c r="E48">
        <v>1612</v>
      </c>
      <c r="F48">
        <v>1788</v>
      </c>
      <c r="G48">
        <v>1863</v>
      </c>
    </row>
    <row r="49" spans="1:7" s="37" customFormat="1" hidden="1" x14ac:dyDescent="0.25">
      <c r="A49" t="s">
        <v>80</v>
      </c>
      <c r="B49">
        <v>66</v>
      </c>
      <c r="C49">
        <v>62</v>
      </c>
      <c r="D49">
        <v>56</v>
      </c>
      <c r="E49">
        <v>62</v>
      </c>
      <c r="F49">
        <v>68</v>
      </c>
      <c r="G49">
        <v>96</v>
      </c>
    </row>
    <row r="50" spans="1:7" s="37" customFormat="1" hidden="1" x14ac:dyDescent="0.25">
      <c r="A50" t="s">
        <v>81</v>
      </c>
      <c r="B50">
        <v>247</v>
      </c>
      <c r="C50">
        <v>241</v>
      </c>
      <c r="D50">
        <v>239</v>
      </c>
      <c r="E50">
        <v>240</v>
      </c>
      <c r="F50">
        <v>250</v>
      </c>
      <c r="G50">
        <v>232</v>
      </c>
    </row>
    <row r="51" spans="1:7" s="37" customFormat="1" hidden="1" x14ac:dyDescent="0.25">
      <c r="A51" t="s">
        <v>82</v>
      </c>
      <c r="B51">
        <v>80</v>
      </c>
      <c r="C51">
        <v>84</v>
      </c>
      <c r="D51">
        <v>84</v>
      </c>
      <c r="E51">
        <v>84</v>
      </c>
      <c r="F51">
        <v>93</v>
      </c>
      <c r="G51">
        <v>92</v>
      </c>
    </row>
    <row r="52" spans="1:7" s="37" customFormat="1" hidden="1" x14ac:dyDescent="0.25">
      <c r="A52" t="s">
        <v>83</v>
      </c>
      <c r="B52">
        <v>239</v>
      </c>
      <c r="C52">
        <v>233</v>
      </c>
      <c r="D52">
        <v>218</v>
      </c>
      <c r="E52">
        <v>212</v>
      </c>
      <c r="F52">
        <v>233</v>
      </c>
      <c r="G52">
        <v>291</v>
      </c>
    </row>
    <row r="53" spans="1:7" s="37" customFormat="1" hidden="1" x14ac:dyDescent="0.25">
      <c r="A53" t="s">
        <v>84</v>
      </c>
      <c r="B53">
        <v>2372</v>
      </c>
      <c r="C53">
        <v>2383</v>
      </c>
      <c r="D53">
        <v>2365</v>
      </c>
      <c r="E53">
        <v>2285</v>
      </c>
      <c r="F53">
        <v>2520</v>
      </c>
      <c r="G53">
        <v>2675</v>
      </c>
    </row>
    <row r="54" spans="1:7" s="37" customFormat="1" hidden="1" x14ac:dyDescent="0.25">
      <c r="A54" t="s">
        <v>87</v>
      </c>
      <c r="B54">
        <v>565</v>
      </c>
      <c r="C54">
        <v>567</v>
      </c>
      <c r="D54">
        <v>550</v>
      </c>
      <c r="E54">
        <v>548</v>
      </c>
      <c r="F54">
        <v>584</v>
      </c>
      <c r="G54">
        <v>689</v>
      </c>
    </row>
    <row r="55" spans="1:7" s="37" customFormat="1" hidden="1" x14ac:dyDescent="0.25">
      <c r="A55" t="s">
        <v>88</v>
      </c>
      <c r="B55">
        <v>1180</v>
      </c>
      <c r="C55">
        <v>1214</v>
      </c>
      <c r="D55">
        <v>1167</v>
      </c>
      <c r="E55">
        <v>1156</v>
      </c>
      <c r="F55">
        <v>1280</v>
      </c>
      <c r="G55">
        <v>1500</v>
      </c>
    </row>
    <row r="56" spans="1:7" s="37" customFormat="1" hidden="1" x14ac:dyDescent="0.25">
      <c r="A56" t="s">
        <v>89</v>
      </c>
      <c r="B56">
        <v>1242</v>
      </c>
      <c r="C56">
        <v>1257</v>
      </c>
      <c r="D56">
        <v>1250</v>
      </c>
      <c r="E56">
        <v>1213</v>
      </c>
      <c r="F56">
        <v>1372</v>
      </c>
      <c r="G56">
        <v>1500</v>
      </c>
    </row>
    <row r="57" spans="1:7" s="37" customFormat="1" hidden="1" x14ac:dyDescent="0.25">
      <c r="A57" t="s">
        <v>91</v>
      </c>
      <c r="B57">
        <v>735</v>
      </c>
      <c r="C57">
        <v>725</v>
      </c>
      <c r="D57">
        <v>713</v>
      </c>
      <c r="E57">
        <v>712</v>
      </c>
      <c r="F57">
        <v>798</v>
      </c>
      <c r="G57">
        <v>865</v>
      </c>
    </row>
    <row r="58" spans="1:7" s="37" customFormat="1" hidden="1" x14ac:dyDescent="0.25">
      <c r="A58" t="s">
        <v>92</v>
      </c>
      <c r="B58">
        <v>833</v>
      </c>
      <c r="C58">
        <v>872</v>
      </c>
      <c r="D58">
        <v>840</v>
      </c>
      <c r="E58">
        <v>835</v>
      </c>
      <c r="F58">
        <v>910</v>
      </c>
      <c r="G58">
        <v>949</v>
      </c>
    </row>
    <row r="59" spans="1:7" s="37" customFormat="1" hidden="1" x14ac:dyDescent="0.25">
      <c r="A59" t="s">
        <v>93</v>
      </c>
      <c r="B59">
        <v>488</v>
      </c>
      <c r="C59">
        <v>497</v>
      </c>
      <c r="D59">
        <v>501</v>
      </c>
      <c r="E59">
        <v>474</v>
      </c>
      <c r="F59">
        <v>524</v>
      </c>
      <c r="G59">
        <v>662</v>
      </c>
    </row>
    <row r="60" spans="1:7" s="37" customFormat="1" hidden="1" x14ac:dyDescent="0.25">
      <c r="A60" t="s">
        <v>94</v>
      </c>
      <c r="B60">
        <v>311</v>
      </c>
      <c r="C60">
        <v>309</v>
      </c>
      <c r="D60">
        <v>294</v>
      </c>
      <c r="E60">
        <v>281</v>
      </c>
      <c r="F60">
        <v>316</v>
      </c>
      <c r="G60">
        <v>292</v>
      </c>
    </row>
    <row r="61" spans="1:7" s="37" customFormat="1" hidden="1" x14ac:dyDescent="0.25">
      <c r="A61" t="s">
        <v>190</v>
      </c>
      <c r="B61">
        <v>114</v>
      </c>
      <c r="C61">
        <v>110</v>
      </c>
      <c r="D61">
        <v>113</v>
      </c>
      <c r="E61">
        <v>110</v>
      </c>
      <c r="F61">
        <v>118</v>
      </c>
      <c r="G61">
        <v>127</v>
      </c>
    </row>
    <row r="62" spans="1:7" s="37" customFormat="1" hidden="1" x14ac:dyDescent="0.25">
      <c r="A62" t="s">
        <v>191</v>
      </c>
      <c r="B62">
        <v>201</v>
      </c>
      <c r="C62">
        <v>203</v>
      </c>
      <c r="D62">
        <v>207</v>
      </c>
      <c r="E62">
        <v>206</v>
      </c>
      <c r="F62">
        <v>224</v>
      </c>
      <c r="G62">
        <v>268</v>
      </c>
    </row>
    <row r="63" spans="1:7" s="37" customFormat="1" hidden="1" x14ac:dyDescent="0.25">
      <c r="A63" t="s">
        <v>192</v>
      </c>
      <c r="B63">
        <v>1745</v>
      </c>
      <c r="C63">
        <v>1749</v>
      </c>
      <c r="D63">
        <v>1701</v>
      </c>
      <c r="E63">
        <v>1685</v>
      </c>
      <c r="F63">
        <v>1881</v>
      </c>
      <c r="G63">
        <v>1830</v>
      </c>
    </row>
    <row r="64" spans="1:7" s="37" customFormat="1" hidden="1" x14ac:dyDescent="0.25">
      <c r="A64" t="s">
        <v>95</v>
      </c>
      <c r="B64">
        <v>771</v>
      </c>
      <c r="C64">
        <v>796</v>
      </c>
      <c r="D64">
        <v>788</v>
      </c>
      <c r="E64">
        <v>783</v>
      </c>
      <c r="F64">
        <v>868</v>
      </c>
      <c r="G64">
        <v>865</v>
      </c>
    </row>
    <row r="65" spans="1:31" s="37" customFormat="1" hidden="1" x14ac:dyDescent="0.25">
      <c r="A65" t="s">
        <v>96</v>
      </c>
      <c r="B65">
        <v>1881</v>
      </c>
      <c r="C65">
        <v>1871</v>
      </c>
      <c r="D65">
        <v>1861</v>
      </c>
      <c r="E65">
        <v>1844</v>
      </c>
      <c r="F65">
        <v>2010</v>
      </c>
      <c r="G65">
        <v>2239</v>
      </c>
    </row>
    <row r="66" spans="1:31" s="37" customFormat="1" hidden="1" x14ac:dyDescent="0.25">
      <c r="A66" t="s">
        <v>97</v>
      </c>
      <c r="B66">
        <v>79</v>
      </c>
      <c r="C66">
        <v>80</v>
      </c>
      <c r="D66">
        <v>90</v>
      </c>
      <c r="E66">
        <v>89</v>
      </c>
      <c r="F66">
        <v>100</v>
      </c>
      <c r="G66">
        <v>119</v>
      </c>
    </row>
    <row r="67" spans="1:31" s="37" customFormat="1" hidden="1" x14ac:dyDescent="0.25">
      <c r="A67" t="s">
        <v>98</v>
      </c>
      <c r="B67">
        <v>258</v>
      </c>
      <c r="C67">
        <v>260</v>
      </c>
      <c r="D67">
        <v>259</v>
      </c>
      <c r="E67">
        <v>253</v>
      </c>
      <c r="F67">
        <v>273</v>
      </c>
      <c r="G67">
        <v>274</v>
      </c>
    </row>
    <row r="68" spans="1:31" s="37" customFormat="1" hidden="1" x14ac:dyDescent="0.25">
      <c r="A68" t="s">
        <v>99</v>
      </c>
      <c r="B68">
        <v>1011</v>
      </c>
      <c r="C68">
        <v>1038</v>
      </c>
      <c r="D68">
        <v>1031</v>
      </c>
      <c r="E68">
        <v>996</v>
      </c>
      <c r="F68">
        <v>1074</v>
      </c>
      <c r="G68">
        <v>1198</v>
      </c>
    </row>
    <row r="69" spans="1:31" s="37" customFormat="1" hidden="1" x14ac:dyDescent="0.25">
      <c r="A69" t="s">
        <v>100</v>
      </c>
      <c r="B69">
        <v>809</v>
      </c>
      <c r="C69">
        <v>821</v>
      </c>
      <c r="D69">
        <v>813</v>
      </c>
      <c r="E69">
        <v>795</v>
      </c>
      <c r="F69">
        <v>903</v>
      </c>
      <c r="G69">
        <v>955</v>
      </c>
    </row>
    <row r="70" spans="1:31" s="37" customFormat="1" hidden="1" x14ac:dyDescent="0.25">
      <c r="A70" t="s">
        <v>101</v>
      </c>
      <c r="B70">
        <v>728</v>
      </c>
      <c r="C70">
        <v>730</v>
      </c>
      <c r="D70">
        <v>739</v>
      </c>
      <c r="E70">
        <v>732</v>
      </c>
      <c r="F70">
        <v>819</v>
      </c>
      <c r="G70">
        <v>747</v>
      </c>
    </row>
    <row r="71" spans="1:31" s="37" customFormat="1" hidden="1" x14ac:dyDescent="0.25">
      <c r="A71" t="s">
        <v>102</v>
      </c>
      <c r="B71">
        <v>587</v>
      </c>
      <c r="C71">
        <v>600</v>
      </c>
      <c r="D71">
        <v>592</v>
      </c>
      <c r="E71">
        <v>597</v>
      </c>
      <c r="F71">
        <v>632</v>
      </c>
      <c r="G71">
        <v>796</v>
      </c>
    </row>
    <row r="72" spans="1:31" s="37" customFormat="1" hidden="1" x14ac:dyDescent="0.25">
      <c r="A72" t="s">
        <v>103</v>
      </c>
      <c r="B72">
        <v>165</v>
      </c>
      <c r="C72">
        <v>175</v>
      </c>
      <c r="D72">
        <v>171</v>
      </c>
      <c r="E72">
        <v>166</v>
      </c>
      <c r="F72">
        <v>183</v>
      </c>
      <c r="G72">
        <v>206</v>
      </c>
    </row>
    <row r="73" spans="1:31" s="37" customFormat="1" hidden="1" x14ac:dyDescent="0.25">
      <c r="A73" t="s">
        <v>104</v>
      </c>
      <c r="B73">
        <v>117</v>
      </c>
      <c r="C73">
        <v>114</v>
      </c>
      <c r="D73">
        <v>112</v>
      </c>
      <c r="E73">
        <v>112</v>
      </c>
      <c r="F73">
        <v>124</v>
      </c>
      <c r="G73">
        <v>125</v>
      </c>
    </row>
    <row r="74" spans="1:31" s="37" customFormat="1" hidden="1" x14ac:dyDescent="0.25">
      <c r="A74" t="s">
        <v>105</v>
      </c>
      <c r="B74">
        <v>298</v>
      </c>
      <c r="C74">
        <v>299</v>
      </c>
      <c r="D74">
        <v>268</v>
      </c>
      <c r="E74">
        <v>256</v>
      </c>
      <c r="F74">
        <v>300</v>
      </c>
      <c r="G74">
        <v>366</v>
      </c>
    </row>
    <row r="75" spans="1:31" s="37" customFormat="1" hidden="1" x14ac:dyDescent="0.25">
      <c r="A75" t="s">
        <v>106</v>
      </c>
      <c r="B75">
        <v>1422</v>
      </c>
      <c r="C75">
        <v>1459</v>
      </c>
      <c r="D75">
        <v>1405</v>
      </c>
      <c r="E75">
        <v>1399</v>
      </c>
      <c r="F75">
        <v>1545</v>
      </c>
      <c r="G75">
        <v>1636</v>
      </c>
    </row>
    <row r="76" spans="1:31" hidden="1" x14ac:dyDescent="0.25">
      <c r="A76" t="s">
        <v>29</v>
      </c>
      <c r="B76">
        <v>20800</v>
      </c>
      <c r="C76">
        <v>21012</v>
      </c>
      <c r="D76">
        <v>20631</v>
      </c>
      <c r="E76">
        <v>20271</v>
      </c>
      <c r="F76">
        <v>22362</v>
      </c>
      <c r="G76">
        <v>24035</v>
      </c>
      <c r="H76" s="37"/>
      <c r="I76" s="37"/>
      <c r="J76" s="37"/>
      <c r="K76" s="37"/>
      <c r="L76" s="215"/>
      <c r="M76" s="215"/>
      <c r="N76" s="215"/>
      <c r="O76" s="215"/>
      <c r="P76" s="215"/>
      <c r="Q76" s="215"/>
      <c r="R76" s="215"/>
      <c r="S76" s="215"/>
      <c r="T76" s="215"/>
      <c r="U76" s="215"/>
      <c r="V76" s="215"/>
      <c r="W76" s="215"/>
      <c r="X76" s="215"/>
      <c r="Y76" s="215"/>
      <c r="Z76" s="215"/>
      <c r="AA76" s="215"/>
      <c r="AB76" s="215"/>
      <c r="AC76" s="215"/>
      <c r="AD76" s="215"/>
      <c r="AE76" s="215"/>
    </row>
    <row r="77" spans="1:31" hidden="1" x14ac:dyDescent="0.25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215"/>
      <c r="M77" s="215"/>
      <c r="N77" s="215"/>
      <c r="O77" s="215"/>
      <c r="P77" s="215"/>
      <c r="Q77" s="215"/>
      <c r="R77" s="215"/>
      <c r="S77" s="215"/>
      <c r="T77" s="215"/>
      <c r="U77" s="215"/>
      <c r="V77" s="215"/>
      <c r="W77" s="215"/>
      <c r="X77" s="215"/>
      <c r="Y77" s="215"/>
      <c r="Z77" s="215"/>
      <c r="AA77" s="215"/>
      <c r="AB77" s="215"/>
      <c r="AC77" s="215"/>
      <c r="AD77" s="215"/>
      <c r="AE77" s="215"/>
    </row>
    <row r="78" spans="1:31" s="37" customFormat="1" hidden="1" x14ac:dyDescent="0.25">
      <c r="A78" s="258" t="s">
        <v>211</v>
      </c>
      <c r="B78" s="259" t="s">
        <v>347</v>
      </c>
      <c r="C78" s="259" t="s">
        <v>348</v>
      </c>
      <c r="D78" s="259" t="s">
        <v>349</v>
      </c>
      <c r="E78" s="259" t="s">
        <v>350</v>
      </c>
      <c r="F78" s="259" t="s">
        <v>351</v>
      </c>
      <c r="G78" s="259" t="s">
        <v>352</v>
      </c>
      <c r="H78" s="259" t="s">
        <v>355</v>
      </c>
      <c r="I78" s="259" t="s">
        <v>356</v>
      </c>
      <c r="J78" s="259" t="s">
        <v>357</v>
      </c>
      <c r="K78" s="259" t="s">
        <v>353</v>
      </c>
      <c r="L78" s="259" t="s">
        <v>354</v>
      </c>
      <c r="M78" s="37" t="s">
        <v>216</v>
      </c>
      <c r="N78" s="215"/>
      <c r="O78" s="215"/>
      <c r="P78" s="215"/>
      <c r="Q78" s="215"/>
      <c r="R78" s="215"/>
      <c r="S78" s="215"/>
      <c r="T78" s="215"/>
      <c r="U78" s="215"/>
      <c r="V78" s="215"/>
      <c r="W78" s="215"/>
      <c r="X78" s="215"/>
      <c r="Y78" s="215"/>
      <c r="Z78" s="215"/>
      <c r="AA78" s="215"/>
      <c r="AB78" s="215"/>
      <c r="AC78" s="215"/>
      <c r="AD78" s="215"/>
      <c r="AE78" s="215"/>
    </row>
    <row r="79" spans="1:31" s="37" customFormat="1" hidden="1" x14ac:dyDescent="0.25">
      <c r="A79" s="37" t="s">
        <v>212</v>
      </c>
      <c r="B79" s="189">
        <f>+B53+B57+B69+B70+B68</f>
        <v>5655</v>
      </c>
      <c r="C79" s="189">
        <f>+C53+C57+C69+C70+C68</f>
        <v>5697</v>
      </c>
      <c r="D79" s="189">
        <f t="shared" ref="D79:G79" si="0">+D53+D57+D69+D70+D68</f>
        <v>5661</v>
      </c>
      <c r="E79" s="189">
        <f t="shared" si="0"/>
        <v>5520</v>
      </c>
      <c r="F79" s="189">
        <f t="shared" si="0"/>
        <v>6114</v>
      </c>
      <c r="G79" s="189">
        <f t="shared" si="0"/>
        <v>6440</v>
      </c>
      <c r="H79" s="260">
        <f>($B79-G79)/G79</f>
        <v>-0.12189440993788819</v>
      </c>
      <c r="I79" s="260">
        <f>($B79-F79)/F79</f>
        <v>-7.5073601570166834E-2</v>
      </c>
      <c r="J79" s="260">
        <f>($B79-E79)/E79</f>
        <v>2.4456521739130436E-2</v>
      </c>
      <c r="K79" s="260">
        <f>($B79-D79)/D79</f>
        <v>-1.0598834128245894E-3</v>
      </c>
      <c r="L79" s="260">
        <f>($B79-C79)/C79</f>
        <v>-7.37230121116377E-3</v>
      </c>
      <c r="M79" s="37" t="s">
        <v>209</v>
      </c>
      <c r="N79" s="215"/>
      <c r="O79" s="215"/>
      <c r="P79" s="215"/>
      <c r="Q79" s="215"/>
      <c r="R79" s="215"/>
      <c r="S79" s="215"/>
      <c r="T79" s="215"/>
      <c r="U79" s="215"/>
      <c r="V79" s="215"/>
      <c r="W79" s="215"/>
      <c r="X79" s="215"/>
      <c r="Y79" s="215"/>
      <c r="Z79" s="215"/>
      <c r="AA79" s="215"/>
      <c r="AB79" s="215"/>
      <c r="AC79" s="215"/>
      <c r="AD79" s="215"/>
      <c r="AE79" s="215"/>
    </row>
    <row r="80" spans="1:31" s="37" customFormat="1" hidden="1" x14ac:dyDescent="0.25">
      <c r="A80" s="37" t="s">
        <v>213</v>
      </c>
      <c r="B80" s="189">
        <f>+B47+B48+B55+B58+B65+B66+B75</f>
        <v>7264</v>
      </c>
      <c r="C80" s="189">
        <f>+C47+C48+C55+C58+C65+C66+C75</f>
        <v>7364</v>
      </c>
      <c r="D80" s="189">
        <f t="shared" ref="D80:G80" si="1">+D47+D48+D55+D58+D65+D66+D75</f>
        <v>7170</v>
      </c>
      <c r="E80" s="189">
        <f t="shared" si="1"/>
        <v>7069</v>
      </c>
      <c r="F80" s="189">
        <f t="shared" si="1"/>
        <v>7776</v>
      </c>
      <c r="G80" s="189">
        <f t="shared" si="1"/>
        <v>8466</v>
      </c>
      <c r="H80" s="260">
        <f t="shared" ref="H80:H83" si="2">($B80-G80)/G80</f>
        <v>-0.14197968343964093</v>
      </c>
      <c r="I80" s="260">
        <f t="shared" ref="I80:I83" si="3">($B80-F80)/F80</f>
        <v>-6.584362139917696E-2</v>
      </c>
      <c r="J80" s="260">
        <f t="shared" ref="J80:J83" si="4">($B80-E80)/E80</f>
        <v>2.7585231291554674E-2</v>
      </c>
      <c r="K80" s="260">
        <f t="shared" ref="K80:K83" si="5">($B80-D80)/D80</f>
        <v>1.3110181311018132E-2</v>
      </c>
      <c r="L80" s="260">
        <f t="shared" ref="L80:L83" si="6">($B80-C80)/C80</f>
        <v>-1.3579576317218903E-2</v>
      </c>
      <c r="M80" s="37" t="s">
        <v>210</v>
      </c>
      <c r="N80" s="215"/>
      <c r="O80" s="215"/>
      <c r="P80" s="215"/>
      <c r="Q80" s="215"/>
      <c r="R80" s="215"/>
      <c r="S80" s="215"/>
      <c r="T80" s="215"/>
      <c r="U80" s="215"/>
      <c r="V80" s="215"/>
      <c r="W80" s="215"/>
      <c r="X80" s="215"/>
      <c r="Y80" s="215"/>
      <c r="Z80" s="215"/>
      <c r="AA80" s="215"/>
      <c r="AB80" s="215"/>
      <c r="AC80" s="215"/>
      <c r="AD80" s="215"/>
      <c r="AE80" s="215"/>
    </row>
    <row r="81" spans="1:31" s="37" customFormat="1" hidden="1" x14ac:dyDescent="0.25">
      <c r="A81" s="37" t="s">
        <v>214</v>
      </c>
      <c r="B81" s="189">
        <f>+B46+B49+B51+B56+B60+B62+B67+B64</f>
        <v>3316</v>
      </c>
      <c r="C81" s="189">
        <f>+C46+C49+C51+C56+C60+C62+C67+C64</f>
        <v>3366</v>
      </c>
      <c r="D81" s="189">
        <f t="shared" ref="D81:G81" si="7">+D46+D49+D51+D56+D60+D62+D67+D64</f>
        <v>3335</v>
      </c>
      <c r="E81" s="189">
        <f t="shared" si="7"/>
        <v>3282</v>
      </c>
      <c r="F81" s="189">
        <f t="shared" si="7"/>
        <v>3643</v>
      </c>
      <c r="G81" s="189">
        <f t="shared" si="7"/>
        <v>3805</v>
      </c>
      <c r="H81" s="260">
        <f t="shared" si="2"/>
        <v>-0.12851511169513799</v>
      </c>
      <c r="I81" s="260">
        <f t="shared" si="3"/>
        <v>-8.9761185835849577E-2</v>
      </c>
      <c r="J81" s="260">
        <f t="shared" si="4"/>
        <v>1.0359536867763558E-2</v>
      </c>
      <c r="K81" s="260">
        <f t="shared" si="5"/>
        <v>-5.6971514242878558E-3</v>
      </c>
      <c r="L81" s="260">
        <f t="shared" si="6"/>
        <v>-1.4854426619132501E-2</v>
      </c>
      <c r="M81" s="37" t="s">
        <v>217</v>
      </c>
      <c r="N81" s="215"/>
      <c r="O81" s="215"/>
      <c r="P81" s="215"/>
      <c r="Q81" s="215"/>
      <c r="R81" s="215"/>
      <c r="S81" s="215"/>
      <c r="T81" s="215"/>
      <c r="U81" s="215"/>
      <c r="V81" s="215"/>
      <c r="W81" s="215"/>
      <c r="X81" s="215"/>
      <c r="Y81" s="215"/>
      <c r="Z81" s="215"/>
      <c r="AA81" s="215"/>
      <c r="AB81" s="215"/>
      <c r="AC81" s="215"/>
      <c r="AD81" s="215"/>
      <c r="AE81" s="215"/>
    </row>
    <row r="82" spans="1:31" s="37" customFormat="1" hidden="1" x14ac:dyDescent="0.25">
      <c r="A82" s="261" t="s">
        <v>215</v>
      </c>
      <c r="B82" s="189">
        <f>+B50+B52+B54+B59+B61+B63+B71+B72+B73+B74</f>
        <v>4565</v>
      </c>
      <c r="C82" s="189">
        <f>+C50+C52+C54+C59+C61+C63+C71+C72+C73+C74</f>
        <v>4585</v>
      </c>
      <c r="D82" s="189">
        <f t="shared" ref="D82:G82" si="8">+D50+D52+D54+D59+D61+D63+D71+D72+D73+D74</f>
        <v>4465</v>
      </c>
      <c r="E82" s="189">
        <f t="shared" si="8"/>
        <v>4400</v>
      </c>
      <c r="F82" s="189">
        <f t="shared" si="8"/>
        <v>4829</v>
      </c>
      <c r="G82" s="189">
        <f t="shared" si="8"/>
        <v>5324</v>
      </c>
      <c r="H82" s="260">
        <f t="shared" si="2"/>
        <v>-0.14256198347107438</v>
      </c>
      <c r="I82" s="260">
        <f t="shared" si="3"/>
        <v>-5.4669703872437359E-2</v>
      </c>
      <c r="J82" s="260">
        <f t="shared" si="4"/>
        <v>3.7499999999999999E-2</v>
      </c>
      <c r="K82" s="260">
        <f t="shared" si="5"/>
        <v>2.2396416573348264E-2</v>
      </c>
      <c r="L82" s="260">
        <f t="shared" si="6"/>
        <v>-4.3620501635768813E-3</v>
      </c>
      <c r="M82" s="215"/>
      <c r="N82" s="215"/>
      <c r="O82" s="215"/>
      <c r="P82" s="215"/>
      <c r="Q82" s="215"/>
      <c r="R82" s="215"/>
      <c r="S82" s="215"/>
      <c r="T82" s="215"/>
      <c r="U82" s="215"/>
      <c r="V82" s="215"/>
      <c r="W82" s="215"/>
      <c r="X82" s="215"/>
      <c r="Y82" s="215"/>
      <c r="Z82" s="215"/>
      <c r="AA82" s="215"/>
      <c r="AB82" s="215"/>
      <c r="AC82" s="215"/>
      <c r="AD82" s="215"/>
      <c r="AE82" s="215"/>
    </row>
    <row r="83" spans="1:31" s="37" customFormat="1" hidden="1" x14ac:dyDescent="0.25">
      <c r="A83" s="258" t="s">
        <v>132</v>
      </c>
      <c r="B83" s="262">
        <f>SUM(B79:B82)</f>
        <v>20800</v>
      </c>
      <c r="C83" s="262">
        <f>SUM(C79:C82)</f>
        <v>21012</v>
      </c>
      <c r="D83" s="262">
        <f>SUM(D79:D82)</f>
        <v>20631</v>
      </c>
      <c r="E83" s="262">
        <f t="shared" ref="E83:G83" si="9">SUM(E79:E82)</f>
        <v>20271</v>
      </c>
      <c r="F83" s="262">
        <f t="shared" si="9"/>
        <v>22362</v>
      </c>
      <c r="G83" s="262">
        <f t="shared" si="9"/>
        <v>24035</v>
      </c>
      <c r="H83" s="260">
        <f t="shared" si="2"/>
        <v>-0.13459538173496985</v>
      </c>
      <c r="I83" s="260">
        <f t="shared" si="3"/>
        <v>-6.9850639477685356E-2</v>
      </c>
      <c r="J83" s="260">
        <f t="shared" si="4"/>
        <v>2.6096393863154259E-2</v>
      </c>
      <c r="K83" s="260">
        <f t="shared" si="5"/>
        <v>8.1915563957151855E-3</v>
      </c>
      <c r="L83" s="260">
        <f t="shared" si="6"/>
        <v>-1.0089472682276794E-2</v>
      </c>
      <c r="M83" s="215"/>
      <c r="N83" s="215"/>
      <c r="O83" s="215"/>
      <c r="P83" s="215"/>
      <c r="Q83" s="215"/>
      <c r="R83" s="215"/>
      <c r="S83" s="215"/>
      <c r="T83" s="215"/>
      <c r="U83" s="215"/>
      <c r="V83" s="215"/>
      <c r="W83" s="215"/>
      <c r="X83" s="215"/>
      <c r="Y83" s="215"/>
      <c r="Z83" s="215"/>
      <c r="AA83" s="215"/>
      <c r="AB83" s="215"/>
      <c r="AC83" s="215"/>
      <c r="AD83" s="215"/>
      <c r="AE83" s="215"/>
    </row>
    <row r="84" spans="1:31" hidden="1" x14ac:dyDescent="0.25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215"/>
      <c r="M84" s="215"/>
      <c r="N84" s="215"/>
      <c r="O84" s="215"/>
      <c r="P84" s="215"/>
      <c r="Q84" s="215"/>
      <c r="R84" s="215"/>
      <c r="S84" s="215"/>
      <c r="T84" s="215"/>
      <c r="U84" s="215"/>
      <c r="V84" s="215"/>
      <c r="W84" s="215"/>
      <c r="X84" s="215"/>
      <c r="Y84" s="215"/>
      <c r="Z84" s="215"/>
      <c r="AA84" s="215"/>
      <c r="AB84" s="215"/>
      <c r="AC84" s="215"/>
      <c r="AD84" s="215"/>
      <c r="AE84" s="215"/>
    </row>
    <row r="85" spans="1:31" hidden="1" x14ac:dyDescent="0.25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215"/>
      <c r="M85" s="215"/>
      <c r="N85" s="215"/>
      <c r="O85" s="215"/>
      <c r="P85" s="215"/>
      <c r="Q85" s="215"/>
      <c r="R85" s="215"/>
      <c r="S85" s="215"/>
      <c r="T85" s="215"/>
      <c r="U85" s="215"/>
      <c r="V85" s="215"/>
      <c r="W85" s="215"/>
      <c r="X85" s="215"/>
      <c r="Y85" s="215"/>
      <c r="Z85" s="215"/>
      <c r="AA85" s="215"/>
      <c r="AB85" s="215"/>
      <c r="AC85" s="215"/>
      <c r="AD85" s="215"/>
      <c r="AE85" s="215"/>
    </row>
    <row r="86" spans="1:31" hidden="1" x14ac:dyDescent="0.25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215"/>
      <c r="M86" s="215"/>
      <c r="N86" s="215"/>
      <c r="O86" s="215"/>
      <c r="P86" s="215"/>
      <c r="Q86" s="215"/>
      <c r="R86" s="215"/>
      <c r="S86" s="215"/>
      <c r="T86" s="215"/>
      <c r="U86" s="215"/>
      <c r="V86" s="215"/>
      <c r="W86" s="215"/>
      <c r="X86" s="215"/>
      <c r="Y86" s="215"/>
      <c r="Z86" s="215"/>
      <c r="AA86" s="215"/>
      <c r="AB86" s="215"/>
      <c r="AC86" s="215"/>
      <c r="AD86" s="215"/>
      <c r="AE86" s="215"/>
    </row>
    <row r="87" spans="1:31" x14ac:dyDescent="0.25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215"/>
      <c r="M87" s="215"/>
      <c r="N87" s="215"/>
      <c r="O87" s="215"/>
      <c r="P87" s="215"/>
      <c r="Q87" s="215"/>
      <c r="R87" s="215"/>
      <c r="S87" s="215"/>
      <c r="T87" s="215"/>
      <c r="U87" s="215"/>
      <c r="V87" s="215"/>
      <c r="W87" s="215"/>
      <c r="X87" s="215"/>
      <c r="Y87" s="215"/>
      <c r="Z87" s="215"/>
      <c r="AA87" s="215"/>
      <c r="AB87" s="215"/>
      <c r="AC87" s="215"/>
      <c r="AD87" s="215"/>
      <c r="AE87" s="215"/>
    </row>
    <row r="88" spans="1:31" x14ac:dyDescent="0.25">
      <c r="A88" s="215"/>
      <c r="B88" s="215"/>
      <c r="C88" s="215"/>
      <c r="D88" s="215"/>
      <c r="E88" s="215"/>
      <c r="F88" s="215"/>
      <c r="G88" s="215"/>
      <c r="H88" s="215"/>
      <c r="I88" s="215"/>
      <c r="J88" s="215"/>
      <c r="K88" s="215"/>
      <c r="L88" s="215"/>
      <c r="M88" s="215"/>
      <c r="N88" s="215"/>
      <c r="O88" s="215"/>
      <c r="P88" s="215"/>
      <c r="Q88" s="215"/>
      <c r="R88" s="215"/>
      <c r="S88" s="215"/>
      <c r="T88" s="215"/>
      <c r="U88" s="215"/>
      <c r="V88" s="215"/>
      <c r="W88" s="215"/>
      <c r="X88" s="215"/>
      <c r="Y88" s="215"/>
      <c r="Z88" s="215"/>
      <c r="AA88" s="215"/>
      <c r="AB88" s="215"/>
      <c r="AC88" s="215"/>
      <c r="AD88" s="215"/>
      <c r="AE88" s="215"/>
    </row>
  </sheetData>
  <sortState xmlns:xlrd2="http://schemas.microsoft.com/office/spreadsheetml/2017/richdata2" ref="A10:H39">
    <sortCondition ref="A10:A39"/>
  </sortState>
  <mergeCells count="3">
    <mergeCell ref="B8:B9"/>
    <mergeCell ref="C8:C9"/>
    <mergeCell ref="D8:H8"/>
  </mergeCells>
  <phoneticPr fontId="19" type="noConversion"/>
  <conditionalFormatting sqref="C10:C39">
    <cfRule type="colorScale" priority="3">
      <colorScale>
        <cfvo type="min"/>
        <cfvo type="max"/>
        <color rgb="FFFFEF9C"/>
        <color rgb="FF63BE7B"/>
      </colorScale>
    </cfRule>
  </conditionalFormatting>
  <conditionalFormatting sqref="D10:H40">
    <cfRule type="dataBar" priority="4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{5A6C7267-8056-4AC4-9033-81A6F5FD57C3}</x14:id>
        </ext>
      </extLst>
    </cfRule>
  </conditionalFormatting>
  <conditionalFormatting sqref="J79:J83">
    <cfRule type="colorScale" priority="2">
      <colorScale>
        <cfvo type="min"/>
        <cfvo type="max"/>
        <color rgb="FF63BE7B"/>
        <color rgb="FFFFEF9C"/>
      </colorScale>
    </cfRule>
  </conditionalFormatting>
  <conditionalFormatting sqref="K79:L83">
    <cfRule type="colorScale" priority="1">
      <colorScale>
        <cfvo type="min"/>
        <cfvo type="max"/>
        <color rgb="FF63BE7B"/>
        <color rgb="FFFFEF9C"/>
      </colorScale>
    </cfRule>
  </conditionalFormatting>
  <hyperlinks>
    <hyperlink ref="A1" location="Índex!A1" display="TORNAR A L'ÍNDEX" xr:uid="{BACB3BBC-6F2C-415D-915D-BD49FEE65875}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A6C7267-8056-4AC4-9033-81A6F5FD57C3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D10:H40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33</vt:i4>
      </vt:variant>
    </vt:vector>
  </HeadingPairs>
  <TitlesOfParts>
    <vt:vector size="33" baseType="lpstr">
      <vt:lpstr>Índex</vt:lpstr>
      <vt:lpstr>GG</vt:lpstr>
      <vt:lpstr>TG</vt:lpstr>
      <vt:lpstr>GE1</vt:lpstr>
      <vt:lpstr>GE2</vt:lpstr>
      <vt:lpstr>TE1</vt:lpstr>
      <vt:lpstr>TE2</vt:lpstr>
      <vt:lpstr>DIN_Empreses</vt:lpstr>
      <vt:lpstr>TE3</vt:lpstr>
      <vt:lpstr>GRGSS1</vt:lpstr>
      <vt:lpstr>GRGSS2</vt:lpstr>
      <vt:lpstr>GRGSS3</vt:lpstr>
      <vt:lpstr>TRGSS1</vt:lpstr>
      <vt:lpstr>TRGSS2</vt:lpstr>
      <vt:lpstr>DIN_RGSS</vt:lpstr>
      <vt:lpstr>TRGSS3</vt:lpstr>
      <vt:lpstr>TRGSS4</vt:lpstr>
      <vt:lpstr>TRGS5</vt:lpstr>
      <vt:lpstr>TRGSS6</vt:lpstr>
      <vt:lpstr>GRETA1</vt:lpstr>
      <vt:lpstr>GRETA2</vt:lpstr>
      <vt:lpstr>TRETA1</vt:lpstr>
      <vt:lpstr>TRETA2</vt:lpstr>
      <vt:lpstr>DIN_RETA</vt:lpstr>
      <vt:lpstr>TRETA3</vt:lpstr>
      <vt:lpstr>T7S1</vt:lpstr>
      <vt:lpstr>G7S1</vt:lpstr>
      <vt:lpstr>T7S2</vt:lpstr>
      <vt:lpstr>G7S2</vt:lpstr>
      <vt:lpstr>T7S3</vt:lpstr>
      <vt:lpstr>TTC1</vt:lpstr>
      <vt:lpstr>TTC2</vt:lpstr>
      <vt:lpstr>Instamaps dones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Lopez</dc:creator>
  <cp:lastModifiedBy>Nuria Garcia Saladrigas</cp:lastModifiedBy>
  <dcterms:created xsi:type="dcterms:W3CDTF">2015-06-05T18:19:34Z</dcterms:created>
  <dcterms:modified xsi:type="dcterms:W3CDTF">2023-05-26T08:21:31Z</dcterms:modified>
</cp:coreProperties>
</file>