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4\1T 2024\"/>
    </mc:Choice>
  </mc:AlternateContent>
  <xr:revisionPtr revIDLastSave="0" documentId="13_ncr:1_{931CD65D-DE9E-4F4B-8D4E-24456D2C8881}" xr6:coauthVersionLast="47" xr6:coauthVersionMax="47" xr10:uidLastSave="{00000000-0000-0000-0000-000000000000}"/>
  <bookViews>
    <workbookView xWindow="28680" yWindow="360" windowWidth="25440" windowHeight="15270" tabRatio="684" firstSheet="10" activeTab="25" xr2:uid="{13EB4DCB-7F3F-4171-858D-217EF9C34B1E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39" l="1"/>
  <c r="D66" i="39"/>
  <c r="B66" i="39"/>
  <c r="C11" i="32" l="1"/>
  <c r="C10" i="32"/>
  <c r="C14" i="32"/>
  <c r="C15" i="32"/>
  <c r="C16" i="32"/>
  <c r="C17" i="32"/>
  <c r="C20" i="32"/>
  <c r="C21" i="32"/>
  <c r="C22" i="32"/>
  <c r="C23" i="32"/>
  <c r="C26" i="32"/>
  <c r="C27" i="32"/>
  <c r="C28" i="32"/>
  <c r="C29" i="32"/>
  <c r="C32" i="32"/>
  <c r="C33" i="32"/>
  <c r="C34" i="32"/>
  <c r="C35" i="32"/>
  <c r="C38" i="32"/>
  <c r="C39" i="32"/>
  <c r="C12" i="32"/>
  <c r="B40" i="49"/>
  <c r="C37" i="32" l="1"/>
  <c r="C31" i="32"/>
  <c r="C25" i="32"/>
  <c r="C19" i="32"/>
  <c r="C13" i="32"/>
  <c r="C36" i="32"/>
  <c r="C30" i="32"/>
  <c r="C24" i="32"/>
  <c r="C18" i="32"/>
  <c r="C40" i="21" l="1"/>
  <c r="C40" i="20"/>
  <c r="C40" i="19"/>
  <c r="H41" i="47" l="1"/>
  <c r="E11" i="50"/>
  <c r="E41" i="50" l="1"/>
  <c r="E40" i="50" l="1"/>
  <c r="B33" i="39" l="1"/>
  <c r="C28" i="4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M10" i="42" l="1"/>
  <c r="C33" i="20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C39" i="21" l="1"/>
  <c r="C37" i="19"/>
  <c r="C38" i="19"/>
  <c r="B79" i="6"/>
  <c r="C79" i="6"/>
  <c r="D79" i="6"/>
  <c r="E79" i="6"/>
  <c r="C80" i="6"/>
  <c r="D80" i="6"/>
  <c r="E80" i="6"/>
  <c r="C81" i="6"/>
  <c r="D81" i="6"/>
  <c r="E81" i="6"/>
  <c r="C82" i="6"/>
  <c r="D82" i="6"/>
  <c r="E82" i="6"/>
  <c r="C13" i="47"/>
  <c r="E10" i="47"/>
  <c r="C39" i="19"/>
  <c r="C39" i="20"/>
  <c r="B5" i="47"/>
  <c r="I79" i="6" l="1"/>
  <c r="H79" i="6"/>
  <c r="C83" i="6"/>
  <c r="G79" i="6"/>
  <c r="F79" i="6"/>
  <c r="D83" i="6"/>
  <c r="J79" i="6"/>
  <c r="E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E65" i="39" l="1"/>
  <c r="D65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J82" i="6" s="1"/>
  <c r="B81" i="6"/>
  <c r="J81" i="6" s="1"/>
  <c r="B80" i="6"/>
  <c r="J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H82" i="6" l="1"/>
  <c r="I82" i="6"/>
  <c r="F82" i="6"/>
  <c r="G82" i="6"/>
  <c r="I80" i="6"/>
  <c r="G80" i="6"/>
  <c r="F80" i="6"/>
  <c r="H80" i="6"/>
  <c r="F81" i="6"/>
  <c r="G81" i="6"/>
  <c r="H81" i="6"/>
  <c r="I81" i="6"/>
  <c r="B83" i="6"/>
  <c r="J83" i="6" s="1"/>
  <c r="H83" i="6" l="1"/>
  <c r="F83" i="6"/>
  <c r="G83" i="6"/>
  <c r="I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<sst xmlns="http://schemas.openxmlformats.org/spreadsheetml/2006/main" count="1613" uniqueCount="396">
  <si>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</si>
  <si>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</si>
  <si>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</si>
  <si>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</si>
  <si>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</si>
  <si>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</si>
  <si>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</si>
  <si>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</si>
  <si>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</si>
  <si>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</si>
  <si>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</si>
  <si>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</si>
  <si>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</si>
  <si>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</si>
  <si>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</si>
  <si>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</si>
  <si>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</si>
  <si>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</si>
  <si>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</si>
  <si>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</si>
  <si>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</si>
  <si>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</si>
  <si>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</si>
  <si>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</si>
  <si>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</si>
  <si>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</si>
  <si>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</si>
  <si>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</si>
  <si>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</si>
  <si>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</si>
  <si>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</si>
  <si>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</si>
  <si>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</si>
  <si>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</si>
  <si>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</si>
  <si>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</si>
  <si>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</si>
  <si>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</si>
  <si>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</si>
  <si>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</si>
  <si>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</si>
  <si>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</si>
  <si>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</si>
  <si>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</si>
  <si>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</si>
  <si>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</si>
  <si>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</si>
  <si>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</si>
  <si>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</si>
  <si>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</si>
  <si>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</si>
  <si>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</si>
  <si>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</si>
  <si>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</si>
  <si>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</si>
  <si>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</si>
  <si>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</si>
  <si>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</si>
  <si>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</si>
  <si>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</si>
  <si>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</si>
  <si>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</si>
  <si>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</si>
  <si>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</si>
  <si>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</si>
  <si>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</si>
  <si>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</si>
  <si>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</si>
  <si>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</si>
  <si>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</si>
  <si>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</si>
  <si>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</si>
  <si>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</si>
  <si>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</si>
  <si>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</si>
  <si>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</si>
  <si>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</si>
  <si>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</si>
  <si>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</si>
  <si>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</si>
  <si>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</si>
  <si>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</si>
  <si>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</si>
  <si>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</si>
  <si>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</si>
  <si>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</si>
  <si>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</si>
  <si>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</si>
  <si>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</si>
  <si>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</si>
  <si>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</si>
  <si>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</si>
  <si>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</si>
  <si>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</si>
  <si>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</si>
  <si>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</si>
  <si>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</si>
  <si>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</si>
  <si>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</si>
  <si>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</si>
  <si>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</si>
  <si>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</si>
  <si>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</si>
  <si>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</si>
  <si>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</si>
  <si>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</si>
  <si>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</si>
  <si>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</si>
  <si>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</si>
  <si>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</si>
  <si>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</si>
  <si>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</si>
  <si>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</si>
  <si>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</si>
  <si>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</si>
  <si>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</si>
  <si>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</si>
  <si>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</si>
  <si>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</si>
  <si>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</si>
  <si>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</si>
  <si>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</si>
  <si>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</si>
  <si>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</si>
  <si>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</si>
  <si>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</si>
  <si>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</si>
  <si>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</si>
  <si>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</si>
  <si>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</si>
  <si>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</si>
  <si>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</si>
  <si>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</si>
  <si>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</si>
  <si>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</si>
  <si>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</si>
  <si>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</si>
  <si>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</si>
  <si>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</si>
  <si>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</si>
  <si>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</si>
  <si>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</si>
  <si>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</si>
  <si>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</si>
  <si>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</si>
  <si>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</si>
  <si>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</si>
  <si>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</si>
  <si>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</si>
  <si>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</si>
  <si>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</si>
  <si>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</si>
  <si>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</si>
  <si>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</si>
  <si>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</si>
  <si>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</si>
  <si>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</si>
  <si>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</si>
  <si>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</si>
  <si>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</si>
  <si>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</si>
  <si>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</si>
  <si>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</si>
  <si>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</si>
  <si>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</si>
  <si>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</si>
  <si>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</si>
  <si>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</si>
  <si>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</si>
  <si>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</si>
  <si>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</si>
  <si>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</si>
  <si>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</si>
  <si>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</si>
  <si>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</si>
  <si>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</si>
  <si>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</si>
  <si>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</si>
  <si>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</si>
  <si>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</si>
  <si>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</si>
  <si>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</si>
  <si>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</si>
  <si>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</si>
  <si>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</si>
  <si>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</si>
  <si>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</si>
  <si>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</si>
  <si>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</si>
  <si>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</si>
  <si>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</si>
  <si>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</si>
  <si>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</si>
  <si>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</si>
  <si>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</si>
  <si>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</si>
  <si>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</si>
  <si>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</si>
  <si>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</si>
  <si>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</si>
  <si>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</si>
  <si>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</si>
  <si>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</si>
  <si>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</si>
  <si>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</si>
  <si>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</si>
  <si>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</si>
  <si>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</si>
  <si>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</si>
  <si>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</si>
  <si>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</si>
  <si>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</si>
  <si>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</si>
  <si>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</si>
  <si>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</si>
  <si>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</si>
  <si>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</si>
  <si>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</si>
  <si>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</si>
  <si>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</si>
  <si>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</si>
  <si>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</si>
  <si>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</si>
  <si>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</si>
  <si>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</si>
  <si>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</si>
  <si>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</si>
  <si>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</si>
  <si>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</si>
  <si>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</si>
  <si>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</si>
  <si>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</si>
  <si>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</si>
  <si>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</si>
  <si>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</si>
  <si>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</si>
  <si>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</si>
  <si>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</si>
  <si>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</si>
  <si>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</si>
  <si>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</si>
  <si>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</si>
  <si>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</si>
  <si>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</si>
  <si>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</si>
  <si>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</si>
  <si>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</si>
  <si>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</si>
  <si>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</si>
  <si>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</si>
  <si>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</si>
  <si>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</si>
  <si>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</si>
  <si>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</si>
  <si>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</si>
  <si>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</si>
  <si>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</si>
  <si>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</si>
  <si>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</si>
  <si>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</si>
  <si>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</si>
  <si>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</si>
  <si>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</si>
  <si>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</si>
  <si>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</si>
  <si>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</si>
  <si>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</si>
  <si>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</si>
  <si>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</si>
  <si>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</si>
  <si>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</si>
  <si>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</si>
  <si>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</si>
  <si>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</si>
  <si>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</si>
  <si>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</si>
  <si>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</si>
  <si>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</si>
  <si>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</si>
  <si>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</si>
  <si>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</si>
  <si>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</si>
  <si>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</si>
  <si>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</si>
  <si>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</si>
  <si>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</si>
  <si>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</si>
  <si>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</si>
  <si>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</si>
  <si>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</si>
  <si>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</si>
  <si>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</si>
  <si>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</si>
  <si>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</si>
  <si>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</si>
  <si>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</si>
  <si>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</si>
  <si>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</si>
  <si>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</si>
  <si>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</si>
  <si>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</si>
  <si>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</si>
  <si>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</si>
  <si>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</si>
  <si>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</si>
  <si>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</si>
  <si>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</si>
  <si>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</si>
  <si>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</si>
  <si>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</si>
  <si>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</si>
  <si>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2023 1T</t>
  </si>
  <si>
    <t>2022 1T</t>
  </si>
  <si>
    <t>2021 1T</t>
  </si>
  <si>
    <t>2008 1T</t>
  </si>
  <si>
    <t>2021-2023</t>
  </si>
  <si>
    <t>2022-2023</t>
  </si>
  <si>
    <t>2008-2023</t>
  </si>
  <si>
    <t>2019-2023</t>
  </si>
  <si>
    <t>2020-2023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</si>
  <si>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</si>
  <si>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</si>
  <si>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</si>
  <si>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</si>
  <si>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</si>
  <si>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</si>
  <si>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</si>
  <si>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</si>
  <si>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</si>
  <si>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</si>
  <si>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</si>
  <si>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</si>
  <si>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</si>
  <si>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</si>
  <si>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</si>
  <si>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</si>
  <si>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</si>
  <si>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70 Activitats de les seus centrals; activitats de consultoria de gestió empresarial</t>
  </si>
  <si>
    <t>69 Activitats jurídiques i de comptabilitat</t>
  </si>
  <si>
    <t>79 Activitats de les agències de viatges, operadors turístics i altres serveis de reserves i activitats que s'hi relacionen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</si>
  <si>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</si>
  <si>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</si>
  <si>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</si>
  <si>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97 Activitats de les llars que donen ocupació a personal domèstic</t>
  </si>
  <si>
    <t>62 Serveis de tecnologies de la informació</t>
  </si>
  <si>
    <t>58 Edició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</si>
  <si>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</si>
  <si>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</si>
  <si>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</si>
  <si>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</si>
  <si>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</si>
  <si>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</si>
  <si>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</si>
  <si>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</si>
  <si>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</si>
  <si>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</si>
  <si>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</si>
  <si>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</si>
  <si>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</si>
  <si>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</si>
  <si>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</si>
  <si>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</si>
  <si>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</si>
  <si>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</si>
  <si>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</si>
  <si>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</si>
  <si>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</si>
  <si>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</si>
  <si>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</si>
  <si>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</si>
  <si>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</si>
  <si>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</si>
  <si>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</si>
  <si>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</si>
  <si>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</si>
  <si>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</si>
  <si>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348.330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</si>
  <si>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</si>
  <si>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</si>
  <si>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4T 2023</t>
  </si>
  <si>
    <t>93 Activitats esportives, recreatives i d'entreteniment</t>
  </si>
  <si>
    <t>1r trimestre 2024</t>
  </si>
  <si>
    <t>4t 2023</t>
  </si>
  <si>
    <t>variació 2024-2023</t>
  </si>
  <si>
    <t>variació 2024-2019</t>
  </si>
  <si>
    <t>variació 2024-2008</t>
  </si>
  <si>
    <t>2023-2024</t>
  </si>
  <si>
    <t>2019-2024</t>
  </si>
  <si>
    <t>2008-2024</t>
  </si>
  <si>
    <t>77 Activitats de lloguer</t>
  </si>
  <si>
    <t>94 Activitats associatives</t>
  </si>
  <si>
    <t>28 Fabricació de maquinària i equips ncaa</t>
  </si>
  <si>
    <t>22 Fabricació de productes de cautxú i matèries plàstiques</t>
  </si>
  <si>
    <t>66 Activitats auxiliars de la mediació financera i d'assegurances</t>
  </si>
  <si>
    <t>Palma de Cervelló, la (segregat de Cervelló (DOGC 2690 28/7/1998))</t>
  </si>
  <si>
    <t>1T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</si>
</sst>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20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164" fontId="59" fillId="2" borderId="9" xfId="0" applyNumberFormat="1" applyFont="1" applyFill="1" applyBorder="1"/>
    <xf numFmtId="0" fontId="60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61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0" fontId="12" fillId="2" borderId="58" xfId="0" applyFont="1" applyFill="1" applyBorder="1"/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164" fontId="38" fillId="0" borderId="0" xfId="2" applyNumberFormat="1" applyFont="1"/>
    <xf numFmtId="9" fontId="38" fillId="2" borderId="0" xfId="2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1.1442307692307693E-2</c:v>
                </c:pt>
                <c:pt idx="1">
                  <c:v>2.9236225240031138E-2</c:v>
                </c:pt>
                <c:pt idx="2">
                  <c:v>3.2587377420165951E-2</c:v>
                </c:pt>
                <c:pt idx="3">
                  <c:v>8.6499845535990116E-3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2.9608811930556186E-2</c:v>
                </c:pt>
                <c:pt idx="1">
                  <c:v>2.4100939509714613E-2</c:v>
                </c:pt>
                <c:pt idx="2">
                  <c:v>2.5193659502174285E-2</c:v>
                </c:pt>
                <c:pt idx="3">
                  <c:v>1.6634717784877528E-2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9.3407416574931117E-3</c:v>
                </c:pt>
                <c:pt idx="1">
                  <c:v>2.896832189132394E-2</c:v>
                </c:pt>
                <c:pt idx="2">
                  <c:v>3.1220478403111471E-2</c:v>
                </c:pt>
                <c:pt idx="3">
                  <c:v>1.5370101596516691E-2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1.1623916258774116E-2</c:v>
                </c:pt>
                <c:pt idx="1">
                  <c:v>3.2533743717173998E-2</c:v>
                </c:pt>
                <c:pt idx="2">
                  <c:v>3.5932213604487846E-2</c:v>
                </c:pt>
                <c:pt idx="3">
                  <c:v>1.4233816808343775E-2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-4.2553191489361653E-2</c:v>
                </c:pt>
                <c:pt idx="1">
                  <c:v>1.3653846153846239E-2</c:v>
                </c:pt>
                <c:pt idx="2">
                  <c:v>-7.0671378091913262E-5</c:v>
                </c:pt>
                <c:pt idx="3">
                  <c:v>1.5548044422984075E-2</c:v>
                </c:pt>
                <c:pt idx="4">
                  <c:v>2.442346104957327E-2</c:v>
                </c:pt>
                <c:pt idx="5">
                  <c:v>2.9002320185613772E-3</c:v>
                </c:pt>
                <c:pt idx="6">
                  <c:v>5.299690460557116E-3</c:v>
                </c:pt>
                <c:pt idx="7">
                  <c:v>8.9604974913433111E-3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2.9572295485296224E-3</c:v>
                </c:pt>
                <c:pt idx="1">
                  <c:v>7.201056500638707E-2</c:v>
                </c:pt>
                <c:pt idx="2">
                  <c:v>0.19226313131449529</c:v>
                </c:pt>
                <c:pt idx="3">
                  <c:v>0.14834489668601245</c:v>
                </c:pt>
                <c:pt idx="4">
                  <c:v>0.15340054391418362</c:v>
                </c:pt>
                <c:pt idx="5">
                  <c:v>0.13268373307695008</c:v>
                </c:pt>
                <c:pt idx="6">
                  <c:v>0.29833990045344189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0.23835616438356164</c:v>
                </c:pt>
                <c:pt idx="1">
                  <c:v>0.12650015001500151</c:v>
                </c:pt>
                <c:pt idx="2">
                  <c:v>0.46512901911758509</c:v>
                </c:pt>
                <c:pt idx="3">
                  <c:v>0.32977115913269855</c:v>
                </c:pt>
                <c:pt idx="4">
                  <c:v>0.70670233736975496</c:v>
                </c:pt>
                <c:pt idx="5">
                  <c:v>0.55593323834724206</c:v>
                </c:pt>
                <c:pt idx="6">
                  <c:v>0.40525396265015523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0.76164383561643834</c:v>
                </c:pt>
                <c:pt idx="1">
                  <c:v>0.87349984998499852</c:v>
                </c:pt>
                <c:pt idx="2">
                  <c:v>0.53487098088241491</c:v>
                </c:pt>
                <c:pt idx="3">
                  <c:v>0.67022884086730139</c:v>
                </c:pt>
                <c:pt idx="4">
                  <c:v>0.29329766263024498</c:v>
                </c:pt>
                <c:pt idx="5">
                  <c:v>0.44406676165275799</c:v>
                </c:pt>
                <c:pt idx="6">
                  <c:v>0.59474603734984477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0.38382147838214786</c:v>
                </c:pt>
                <c:pt idx="1">
                  <c:v>0.42694366324956906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0.40813409792677546</c:v>
                </c:pt>
                <c:pt idx="1">
                  <c:v>0.5115479091671068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0.32802679031427101</c:v>
                </c:pt>
                <c:pt idx="1">
                  <c:v>0.49326544077767837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1.1442307692307693E-2</c:v>
                </c:pt>
                <c:pt idx="1">
                  <c:v>2.6759153110533878E-2</c:v>
                </c:pt>
                <c:pt idx="2">
                  <c:v>3.2587377420165951E-2</c:v>
                </c:pt>
                <c:pt idx="3">
                  <c:v>8.6499845535990116E-3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-5.9207584294785801E-2</c:v>
                </c:pt>
                <c:pt idx="1">
                  <c:v>7.6704649209305725E-2</c:v>
                </c:pt>
                <c:pt idx="2">
                  <c:v>0.12700349880224587</c:v>
                </c:pt>
                <c:pt idx="3">
                  <c:v>-2.9833006477684672E-2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1.1442307692307693E-2</c:v>
                </c:pt>
                <c:pt idx="1">
                  <c:v>-5.9207584294785801E-2</c:v>
                </c:pt>
                <c:pt idx="2">
                  <c:v>-0.12469315581443728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2.9608811930556186E-2</c:v>
                </c:pt>
                <c:pt idx="1">
                  <c:v>-4.9105797247061191E-2</c:v>
                </c:pt>
                <c:pt idx="2">
                  <c:v>-8.2187795476034622E-2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9.3407416574931117E-3</c:v>
                </c:pt>
                <c:pt idx="1">
                  <c:v>-6.3795207656149933E-2</c:v>
                </c:pt>
                <c:pt idx="2">
                  <c:v>-0.16029934538518228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1.1623916258774116E-2</c:v>
                </c:pt>
                <c:pt idx="1">
                  <c:v>-5.0067331929146093E-2</c:v>
                </c:pt>
                <c:pt idx="2">
                  <c:v>-0.13044440230103041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'GE2'!$C$33:$C$40</c:f>
              <c:numCache>
                <c:formatCode>0.0%</c:formatCode>
                <c:ptCount val="8"/>
                <c:pt idx="0">
                  <c:v>2.7426160337552744E-2</c:v>
                </c:pt>
                <c:pt idx="1">
                  <c:v>1.1544604152407028E-2</c:v>
                </c:pt>
                <c:pt idx="2">
                  <c:v>8.7513533020570199E-3</c:v>
                </c:pt>
                <c:pt idx="3">
                  <c:v>-9.3506841964046156E-2</c:v>
                </c:pt>
                <c:pt idx="4">
                  <c:v>1.775936066301613E-2</c:v>
                </c:pt>
                <c:pt idx="5">
                  <c:v>1.8467354951286898E-2</c:v>
                </c:pt>
                <c:pt idx="6">
                  <c:v>-1.0089472682276794E-2</c:v>
                </c:pt>
                <c:pt idx="7">
                  <c:v>1.1442307692307693E-2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3.2587377420165951E-2</c:v>
                </c:pt>
                <c:pt idx="1">
                  <c:v>0.12700349880224587</c:v>
                </c:pt>
                <c:pt idx="2">
                  <c:v>0.19766069191481161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90086402910413E-3"/>
                  <c:y val="1.006289175286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-1.8190086402910413E-3"/>
                  <c:y val="2.012578350573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2.5193659502174285E-2</c:v>
                </c:pt>
                <c:pt idx="1">
                  <c:v>6.9194778461922013E-2</c:v>
                </c:pt>
                <c:pt idx="2">
                  <c:v>0.12237664860386484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1.8190086402910413E-3"/>
                  <c:y val="1.341718900382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3.1220478403111471E-2</c:v>
                </c:pt>
                <c:pt idx="1">
                  <c:v>6.8104022865147593E-2</c:v>
                </c:pt>
                <c:pt idx="2">
                  <c:v>6.4010075138970515E-2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492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3.5932213604487846E-2</c:v>
                </c:pt>
                <c:pt idx="1">
                  <c:v>7.5816686471566488E-2</c:v>
                </c:pt>
                <c:pt idx="2">
                  <c:v>8.8097445640393235E-2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GRGSS2!$C$33:$C$40</c:f>
              <c:numCache>
                <c:formatCode>0.0%</c:formatCode>
                <c:ptCount val="8"/>
                <c:pt idx="0">
                  <c:v>4.604649737571298E-2</c:v>
                </c:pt>
                <c:pt idx="1">
                  <c:v>6.5922615311221025E-2</c:v>
                </c:pt>
                <c:pt idx="2">
                  <c:v>3.9051488918987888E-2</c:v>
                </c:pt>
                <c:pt idx="3">
                  <c:v>5.8376344167277508E-3</c:v>
                </c:pt>
                <c:pt idx="4">
                  <c:v>2.8879781523400962E-2</c:v>
                </c:pt>
                <c:pt idx="5">
                  <c:v>5.0585078223406778E-2</c:v>
                </c:pt>
                <c:pt idx="6">
                  <c:v>3.6576889661164208E-2</c:v>
                </c:pt>
                <c:pt idx="7">
                  <c:v>3.2587377420165951E-2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GRGSS3!$B$32:$D$32</c:f>
              <c:numCache>
                <c:formatCode>0.0%</c:formatCode>
                <c:ptCount val="3"/>
                <c:pt idx="0">
                  <c:v>1.3577904279991566E-2</c:v>
                </c:pt>
                <c:pt idx="1">
                  <c:v>8.2126738586983869E-3</c:v>
                </c:pt>
                <c:pt idx="2">
                  <c:v>-8.133002102044716E-2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GRGSS3!$B$33:$D$33</c:f>
              <c:numCache>
                <c:formatCode>0.0%</c:formatCode>
                <c:ptCount val="3"/>
                <c:pt idx="0">
                  <c:v>2.1386706571891758E-2</c:v>
                </c:pt>
                <c:pt idx="1">
                  <c:v>0.15093305603957058</c:v>
                </c:pt>
                <c:pt idx="2">
                  <c:v>0.20966193563632604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GRGSS3!$B$34:$D$34</c:f>
              <c:numCache>
                <c:formatCode>0.0%</c:formatCode>
                <c:ptCount val="3"/>
                <c:pt idx="0">
                  <c:v>6.4315144206612399E-2</c:v>
                </c:pt>
                <c:pt idx="1">
                  <c:v>0.48138305312333901</c:v>
                </c:pt>
                <c:pt idx="2">
                  <c:v>1.0966464742447639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GRGSS3!$B$35:$D$35</c:f>
              <c:numCache>
                <c:formatCode>0.0%</c:formatCode>
                <c:ptCount val="3"/>
                <c:pt idx="0">
                  <c:v>3.2587377420165951E-2</c:v>
                </c:pt>
                <c:pt idx="1">
                  <c:v>0.17616396297314638</c:v>
                </c:pt>
                <c:pt idx="2">
                  <c:v>0.23668931290353667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8.6499845535990116E-3</c:v>
                </c:pt>
                <c:pt idx="1">
                  <c:v>-2.9833006477684672E-2</c:v>
                </c:pt>
                <c:pt idx="2">
                  <c:v>-0.11907545642593759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531383481591019E-3"/>
                  <c:y val="6.8114063703811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1.6634717784877528E-2</c:v>
                </c:pt>
                <c:pt idx="1">
                  <c:v>7.1426968057644397E-2</c:v>
                </c:pt>
                <c:pt idx="2">
                  <c:v>3.4652435164873277E-2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019E-3"/>
                  <c:y val="6.8116745359863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1.5370101596516691E-2</c:v>
                </c:pt>
                <c:pt idx="1">
                  <c:v>-5.926854259842456E-2</c:v>
                </c:pt>
                <c:pt idx="2">
                  <c:v>-5.926854259842456E-2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1.4233816808343775E-2</c:v>
                </c:pt>
                <c:pt idx="1">
                  <c:v>2.1833109310858429E-2</c:v>
                </c:pt>
                <c:pt idx="2">
                  <c:v>-5.5781024985145873E-2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GRETA2!$A$32:$A$42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5.3451496244485948E-3</c:v>
                </c:pt>
                <c:pt idx="1">
                  <c:v>-2.2531870738215238E-3</c:v>
                </c:pt>
                <c:pt idx="2">
                  <c:v>0</c:v>
                </c:pt>
                <c:pt idx="3">
                  <c:v>-1.1984707117529367E-2</c:v>
                </c:pt>
                <c:pt idx="4">
                  <c:v>-2.5683695565001202E-2</c:v>
                </c:pt>
                <c:pt idx="5">
                  <c:v>8.3341907603662925E-3</c:v>
                </c:pt>
                <c:pt idx="6">
                  <c:v>-9.0816326530612241E-3</c:v>
                </c:pt>
                <c:pt idx="7">
                  <c:v>8.6499845535990116E-3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180974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400675"/>
          <a:ext cx="71151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quart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primer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topLeftCell="A7"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381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278</v>
      </c>
      <c r="B12" s="1" t="s">
        <v>279</v>
      </c>
    </row>
    <row r="13" spans="1:11" x14ac:dyDescent="0.25">
      <c r="A13" s="2" t="s">
        <v>277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297</v>
      </c>
      <c r="B34" s="1" t="s">
        <v>300</v>
      </c>
    </row>
    <row r="35" spans="1:2" x14ac:dyDescent="0.25">
      <c r="A35" s="2" t="s">
        <v>299</v>
      </c>
      <c r="B35" s="1" t="s">
        <v>298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292</v>
      </c>
    </row>
    <row r="56" spans="1:2" x14ac:dyDescent="0.25">
      <c r="A56" s="2" t="s">
        <v>293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>
      <selection activeCell="J23" sqref="J23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1r trimestre 2024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383</v>
      </c>
      <c r="D31" s="142" t="s">
        <v>384</v>
      </c>
      <c r="E31" s="142" t="s">
        <v>385</v>
      </c>
    </row>
    <row r="32" spans="1:8" x14ac:dyDescent="0.25">
      <c r="A32" s="140" t="s">
        <v>29</v>
      </c>
      <c r="B32" s="143">
        <v>307995</v>
      </c>
      <c r="C32" s="47">
        <v>3.2587377420165951E-2</v>
      </c>
      <c r="D32" s="47">
        <v>0.12700349880224587</v>
      </c>
      <c r="E32" s="47">
        <v>0.19766069191481161</v>
      </c>
      <c r="H32" s="73"/>
    </row>
    <row r="33" spans="1:5" x14ac:dyDescent="0.25">
      <c r="A33" s="140" t="s">
        <v>30</v>
      </c>
      <c r="B33" s="143">
        <v>1644385</v>
      </c>
      <c r="C33" s="47">
        <v>2.5193659502174285E-2</v>
      </c>
      <c r="D33" s="47">
        <v>6.9194778461922013E-2</v>
      </c>
      <c r="E33" s="47">
        <v>0.12237664860386484</v>
      </c>
    </row>
    <row r="34" spans="1:5" x14ac:dyDescent="0.25">
      <c r="A34" s="140" t="s">
        <v>31</v>
      </c>
      <c r="B34" s="144">
        <v>2144985</v>
      </c>
      <c r="C34" s="47">
        <v>3.1220478403111471E-2</v>
      </c>
      <c r="D34" s="47">
        <v>6.8104022865147593E-2</v>
      </c>
      <c r="E34" s="47">
        <v>6.4010075138970515E-2</v>
      </c>
    </row>
    <row r="35" spans="1:5" x14ac:dyDescent="0.25">
      <c r="A35" s="140" t="s">
        <v>32</v>
      </c>
      <c r="B35" s="144">
        <v>3094055</v>
      </c>
      <c r="C35" s="47">
        <v>3.5932213604487846E-2</v>
      </c>
      <c r="D35" s="47">
        <v>7.5816686471566488E-2</v>
      </c>
      <c r="E35" s="47">
        <v>8.8097445640393235E-2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3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1r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hidden="1" x14ac:dyDescent="0.25">
      <c r="A32" s="273">
        <v>2016</v>
      </c>
      <c r="B32" s="143">
        <v>228443</v>
      </c>
      <c r="C32" s="47">
        <f>(B32-B42)/B42</f>
        <v>5.8591559738460329E-2</v>
      </c>
    </row>
    <row r="33" spans="1:5" x14ac:dyDescent="0.25">
      <c r="A33" s="273">
        <v>2017</v>
      </c>
      <c r="B33" s="143">
        <v>238962</v>
      </c>
      <c r="C33" s="47">
        <f>(B33-B32)/B32</f>
        <v>4.604649737571298E-2</v>
      </c>
      <c r="D33" s="211"/>
    </row>
    <row r="34" spans="1:5" x14ac:dyDescent="0.25">
      <c r="A34" s="273">
        <v>2018</v>
      </c>
      <c r="B34" s="144">
        <v>254715</v>
      </c>
      <c r="C34" s="47">
        <f>(B34-B33)/B33</f>
        <v>6.5922615311221025E-2</v>
      </c>
      <c r="D34" s="147">
        <f>B34-B33</f>
        <v>15753</v>
      </c>
    </row>
    <row r="35" spans="1:5" x14ac:dyDescent="0.25">
      <c r="A35" s="146">
        <v>2019</v>
      </c>
      <c r="B35" s="144">
        <v>264662</v>
      </c>
      <c r="C35" s="47">
        <f>(B35-B34)/B34</f>
        <v>3.9051488918987888E-2</v>
      </c>
      <c r="D35" s="147"/>
    </row>
    <row r="36" spans="1:5" x14ac:dyDescent="0.25">
      <c r="A36" s="146">
        <v>2020</v>
      </c>
      <c r="B36" s="144">
        <v>266207</v>
      </c>
      <c r="C36" s="47">
        <f>(B36-B35)/B35</f>
        <v>5.8376344167277508E-3</v>
      </c>
      <c r="D36" s="187"/>
      <c r="E36" s="73"/>
    </row>
    <row r="37" spans="1:5" x14ac:dyDescent="0.25">
      <c r="A37" s="146">
        <v>2021</v>
      </c>
      <c r="B37" s="143">
        <v>273895</v>
      </c>
      <c r="C37" s="47">
        <f t="shared" ref="C37" si="0">(B37-B36)/B36</f>
        <v>2.8879781523400962E-2</v>
      </c>
      <c r="D37" s="187"/>
    </row>
    <row r="38" spans="1:5" x14ac:dyDescent="0.25">
      <c r="A38" s="146">
        <v>2022</v>
      </c>
      <c r="B38" s="143">
        <v>287750</v>
      </c>
      <c r="C38" s="47">
        <f>(B38-B37)/B37</f>
        <v>5.0585078223406778E-2</v>
      </c>
      <c r="D38" s="187"/>
    </row>
    <row r="39" spans="1:5" x14ac:dyDescent="0.25">
      <c r="A39" s="146">
        <v>2023</v>
      </c>
      <c r="B39" s="143">
        <v>298275</v>
      </c>
      <c r="C39" s="47">
        <f>(B39-B38)/B38</f>
        <v>3.6576889661164208E-2</v>
      </c>
      <c r="D39" s="187"/>
      <c r="E39" s="73"/>
    </row>
    <row r="40" spans="1:5" x14ac:dyDescent="0.25">
      <c r="A40" s="146">
        <v>2024</v>
      </c>
      <c r="B40" s="143">
        <v>307995</v>
      </c>
      <c r="C40" s="47">
        <f>(B40-B39)/B39</f>
        <v>3.2587377420165951E-2</v>
      </c>
      <c r="D40" s="211"/>
    </row>
    <row r="41" spans="1:5" x14ac:dyDescent="0.25">
      <c r="C41" s="37"/>
      <c r="D41" s="211"/>
      <c r="E41" s="73"/>
    </row>
    <row r="42" spans="1:5" hidden="1" x14ac:dyDescent="0.25">
      <c r="A42" s="203">
        <v>2015</v>
      </c>
      <c r="B42" s="187">
        <v>215799</v>
      </c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topLeftCell="A7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1r trimestre 2024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4" x14ac:dyDescent="0.25">
      <c r="A29" s="44" t="s">
        <v>34</v>
      </c>
    </row>
    <row r="30" spans="1:4" x14ac:dyDescent="0.25">
      <c r="A30" s="44"/>
    </row>
    <row r="31" spans="1:4" ht="30" x14ac:dyDescent="0.25">
      <c r="B31" s="142" t="s">
        <v>383</v>
      </c>
      <c r="C31" s="142" t="s">
        <v>384</v>
      </c>
      <c r="D31" s="142" t="s">
        <v>385</v>
      </c>
    </row>
    <row r="32" spans="1:4" x14ac:dyDescent="0.25">
      <c r="A32" s="148" t="s">
        <v>186</v>
      </c>
      <c r="B32" s="47">
        <v>1.3577904279991566E-2</v>
      </c>
      <c r="C32" s="47">
        <v>8.2126738586983869E-3</v>
      </c>
      <c r="D32" s="47">
        <v>-8.133002102044716E-2</v>
      </c>
    </row>
    <row r="33" spans="1:4" x14ac:dyDescent="0.25">
      <c r="A33" s="148" t="s">
        <v>187</v>
      </c>
      <c r="B33" s="47">
        <v>2.1386706571891758E-2</v>
      </c>
      <c r="C33" s="47">
        <v>0.15093305603957058</v>
      </c>
      <c r="D33" s="47">
        <v>0.20966193563632604</v>
      </c>
    </row>
    <row r="34" spans="1:4" x14ac:dyDescent="0.25">
      <c r="A34" s="148" t="s">
        <v>188</v>
      </c>
      <c r="B34" s="47">
        <v>6.4315144206612399E-2</v>
      </c>
      <c r="C34" s="47">
        <v>0.48138305312333901</v>
      </c>
      <c r="D34" s="47">
        <v>1.0966464742447639</v>
      </c>
    </row>
    <row r="35" spans="1:4" x14ac:dyDescent="0.25">
      <c r="A35" s="148" t="s">
        <v>132</v>
      </c>
      <c r="B35" s="47">
        <v>3.2587377420165951E-2</v>
      </c>
      <c r="C35" s="47">
        <v>0.17616396297314638</v>
      </c>
      <c r="D35" s="47">
        <v>0.23668931290353667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P23"/>
  <sheetViews>
    <sheetView workbookViewId="0">
      <selection activeCell="A8" sqref="A8:F20"/>
    </sheetView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5" width="11.42578125" style="1"/>
    <col min="16" max="16" width="11.42578125" style="127"/>
    <col min="17" max="16384" width="11.42578125" style="1"/>
  </cols>
  <sheetData>
    <row r="1" spans="1:7" x14ac:dyDescent="0.25">
      <c r="A1" s="2" t="s">
        <v>28</v>
      </c>
      <c r="C1" s="210" t="s">
        <v>258</v>
      </c>
    </row>
    <row r="3" spans="1:7" ht="18.75" x14ac:dyDescent="0.3">
      <c r="A3" s="30" t="s">
        <v>41</v>
      </c>
    </row>
    <row r="5" spans="1:7" x14ac:dyDescent="0.25">
      <c r="A5" s="29" t="str">
        <f>Índex!A30</f>
        <v>TRGSS1</v>
      </c>
      <c r="C5" s="29" t="str">
        <f>Índex!A7</f>
        <v>1r trimestre 2024</v>
      </c>
    </row>
    <row r="6" spans="1:7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</row>
    <row r="8" spans="1:7" x14ac:dyDescent="0.25">
      <c r="B8" s="54"/>
      <c r="C8" s="54"/>
      <c r="D8" s="300" t="s">
        <v>130</v>
      </c>
      <c r="E8" s="300"/>
      <c r="F8" s="300"/>
    </row>
    <row r="9" spans="1:7" ht="15.75" x14ac:dyDescent="0.25">
      <c r="A9" s="9"/>
      <c r="B9" s="27">
        <v>2024</v>
      </c>
      <c r="C9" s="27" t="s">
        <v>131</v>
      </c>
      <c r="D9" s="27" t="s">
        <v>386</v>
      </c>
      <c r="E9" s="27" t="s">
        <v>387</v>
      </c>
      <c r="F9" s="27" t="s">
        <v>388</v>
      </c>
    </row>
    <row r="10" spans="1:7" x14ac:dyDescent="0.25">
      <c r="A10" s="11" t="s">
        <v>132</v>
      </c>
      <c r="B10" s="12">
        <v>307995</v>
      </c>
      <c r="C10" s="13">
        <v>1</v>
      </c>
      <c r="D10" s="13">
        <v>3.2587377420165951E-2</v>
      </c>
      <c r="E10" s="13">
        <v>0.16372958717156222</v>
      </c>
      <c r="F10" s="13">
        <v>0.23668931290353667</v>
      </c>
      <c r="G10" s="73"/>
    </row>
    <row r="11" spans="1:7" ht="45" x14ac:dyDescent="0.25">
      <c r="A11" s="14" t="s">
        <v>322</v>
      </c>
      <c r="B11" s="15">
        <v>29945</v>
      </c>
      <c r="C11" s="16">
        <v>9.7225604311758307E-2</v>
      </c>
      <c r="D11" s="16">
        <v>2.4811772758384667E-2</v>
      </c>
      <c r="E11" s="16">
        <v>0.10124301265077965</v>
      </c>
      <c r="F11" s="16">
        <v>0.1469664470660334</v>
      </c>
    </row>
    <row r="12" spans="1:7" ht="30" x14ac:dyDescent="0.25">
      <c r="A12" s="14" t="s">
        <v>320</v>
      </c>
      <c r="B12" s="15">
        <v>25520</v>
      </c>
      <c r="C12" s="16">
        <v>8.285848796246692E-2</v>
      </c>
      <c r="D12" s="16">
        <v>1.2296707655692185E-2</v>
      </c>
      <c r="E12" s="16">
        <v>0.17902517902517903</v>
      </c>
      <c r="F12" s="16">
        <v>0.29839735436275755</v>
      </c>
    </row>
    <row r="13" spans="1:7" x14ac:dyDescent="0.25">
      <c r="A13" s="14" t="s">
        <v>329</v>
      </c>
      <c r="B13" s="15">
        <v>20995</v>
      </c>
      <c r="C13" s="16">
        <v>6.816669101771132E-2</v>
      </c>
      <c r="D13" s="16">
        <v>0.55059084194977848</v>
      </c>
      <c r="E13" s="16">
        <v>0.70372474235170013</v>
      </c>
      <c r="F13" s="16">
        <v>1.4668076606744214</v>
      </c>
    </row>
    <row r="14" spans="1:7" x14ac:dyDescent="0.25">
      <c r="A14" s="14" t="s">
        <v>321</v>
      </c>
      <c r="B14" s="15">
        <v>17235</v>
      </c>
      <c r="C14" s="16">
        <v>5.5958700628256954E-2</v>
      </c>
      <c r="D14" s="16">
        <v>-3.5534415221040852E-2</v>
      </c>
      <c r="E14" s="16">
        <v>7.2095048519532218E-2</v>
      </c>
      <c r="F14" s="16">
        <v>0.30726638349514562</v>
      </c>
    </row>
    <row r="15" spans="1:7" ht="30" x14ac:dyDescent="0.25">
      <c r="A15" s="14" t="s">
        <v>331</v>
      </c>
      <c r="B15" s="15">
        <v>13795</v>
      </c>
      <c r="C15" s="16">
        <v>4.4789688144288055E-2</v>
      </c>
      <c r="D15" s="16">
        <v>-4.3305665824612052E-3</v>
      </c>
      <c r="E15" s="16">
        <v>0.44329357606193764</v>
      </c>
      <c r="F15" s="16">
        <v>0.54289229392685379</v>
      </c>
    </row>
    <row r="16" spans="1:7" ht="30" x14ac:dyDescent="0.25">
      <c r="A16" s="14" t="s">
        <v>323</v>
      </c>
      <c r="B16" s="15">
        <v>13090</v>
      </c>
      <c r="C16" s="16">
        <v>4.2500689946265359E-2</v>
      </c>
      <c r="D16" s="16">
        <v>1.530221882172915E-3</v>
      </c>
      <c r="E16" s="16">
        <v>4.2944785276073622E-2</v>
      </c>
      <c r="F16" s="16">
        <v>-0.2452721402214022</v>
      </c>
    </row>
    <row r="17" spans="1:6" x14ac:dyDescent="0.25">
      <c r="A17" s="14" t="s">
        <v>332</v>
      </c>
      <c r="B17" s="15">
        <v>12860</v>
      </c>
      <c r="C17" s="16">
        <v>4.1753924576697674E-2</v>
      </c>
      <c r="D17" s="16">
        <v>0.11486779367143476</v>
      </c>
      <c r="E17" s="16">
        <v>0.44445692463214648</v>
      </c>
      <c r="F17" s="16">
        <v>0.88424908424908422</v>
      </c>
    </row>
    <row r="18" spans="1:6" x14ac:dyDescent="0.25">
      <c r="A18" s="14" t="s">
        <v>333</v>
      </c>
      <c r="B18" s="15">
        <v>10170</v>
      </c>
      <c r="C18" s="16">
        <v>3.3020016558710369E-2</v>
      </c>
      <c r="D18" s="16">
        <v>3.1440162271805273E-2</v>
      </c>
      <c r="E18" s="16">
        <v>0.1377111533728605</v>
      </c>
      <c r="F18" s="16">
        <v>0.65017037157228619</v>
      </c>
    </row>
    <row r="19" spans="1:6" ht="30" x14ac:dyDescent="0.25">
      <c r="A19" s="14" t="s">
        <v>330</v>
      </c>
      <c r="B19" s="15">
        <v>9945</v>
      </c>
      <c r="C19" s="16">
        <v>3.2289485218915892E-2</v>
      </c>
      <c r="D19" s="16">
        <v>-0.42431259044862518</v>
      </c>
      <c r="E19" s="16">
        <v>-0.35177942901838094</v>
      </c>
      <c r="F19" s="16">
        <v>0.11030478955007257</v>
      </c>
    </row>
    <row r="20" spans="1:6" ht="30" x14ac:dyDescent="0.25">
      <c r="A20" s="259" t="s">
        <v>324</v>
      </c>
      <c r="B20" s="18">
        <v>7325</v>
      </c>
      <c r="C20" s="19">
        <v>2.3782853617753535E-2</v>
      </c>
      <c r="D20" s="19">
        <v>5.6236481614996392E-2</v>
      </c>
      <c r="E20" s="19">
        <v>1.7219830579086239E-2</v>
      </c>
      <c r="F20" s="19">
        <v>-8.7795765877957663E-2</v>
      </c>
    </row>
    <row r="23" spans="1:6" x14ac:dyDescent="0.25">
      <c r="A23" s="44" t="s">
        <v>208</v>
      </c>
    </row>
  </sheetData>
  <mergeCells count="1">
    <mergeCell ref="D8:F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1r trimestre 2024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9" t="s">
        <v>54</v>
      </c>
      <c r="B7" s="291" t="s">
        <v>55</v>
      </c>
      <c r="C7" s="293" t="s">
        <v>58</v>
      </c>
      <c r="D7" s="293"/>
    </row>
    <row r="8" spans="1:4" x14ac:dyDescent="0.25">
      <c r="A8" s="290"/>
      <c r="B8" s="292"/>
      <c r="C8" s="33" t="s">
        <v>55</v>
      </c>
      <c r="D8" s="33" t="s">
        <v>56</v>
      </c>
    </row>
    <row r="9" spans="1:4" x14ac:dyDescent="0.25">
      <c r="A9" s="34" t="s">
        <v>53</v>
      </c>
      <c r="B9" s="52">
        <v>20995</v>
      </c>
      <c r="C9" s="52">
        <v>7455</v>
      </c>
      <c r="D9" s="53">
        <v>0.55059084194977848</v>
      </c>
    </row>
    <row r="10" spans="1:4" x14ac:dyDescent="0.25">
      <c r="A10" s="34" t="s">
        <v>114</v>
      </c>
      <c r="B10" s="52">
        <v>12860</v>
      </c>
      <c r="C10" s="52">
        <v>1325</v>
      </c>
      <c r="D10" s="53">
        <v>0.11486779367143476</v>
      </c>
    </row>
    <row r="11" spans="1:4" x14ac:dyDescent="0.25">
      <c r="A11" s="34" t="s">
        <v>120</v>
      </c>
      <c r="B11" s="52">
        <v>5580</v>
      </c>
      <c r="C11" s="52">
        <v>1080</v>
      </c>
      <c r="D11" s="53">
        <v>0.24</v>
      </c>
    </row>
    <row r="12" spans="1:4" x14ac:dyDescent="0.25">
      <c r="A12" s="34" t="s">
        <v>113</v>
      </c>
      <c r="B12" s="52">
        <v>7240</v>
      </c>
      <c r="C12" s="52">
        <v>870</v>
      </c>
      <c r="D12" s="53">
        <v>0.13657770800627944</v>
      </c>
    </row>
    <row r="13" spans="1:4" x14ac:dyDescent="0.25">
      <c r="A13" s="34" t="s">
        <v>126</v>
      </c>
      <c r="B13" s="52">
        <v>7170</v>
      </c>
      <c r="C13" s="52">
        <v>850</v>
      </c>
      <c r="D13" s="53">
        <v>0.13449367088607594</v>
      </c>
    </row>
    <row r="14" spans="1:4" ht="30" x14ac:dyDescent="0.25">
      <c r="A14" s="34" t="s">
        <v>65</v>
      </c>
      <c r="B14" s="52">
        <v>2095</v>
      </c>
      <c r="C14" s="52">
        <v>810</v>
      </c>
      <c r="D14" s="53">
        <v>0.63035019455252916</v>
      </c>
    </row>
    <row r="15" spans="1:4" ht="30" x14ac:dyDescent="0.25">
      <c r="A15" s="34" t="s">
        <v>47</v>
      </c>
      <c r="B15" s="52">
        <v>29945</v>
      </c>
      <c r="C15" s="52">
        <v>725</v>
      </c>
      <c r="D15" s="53">
        <v>2.4811772758384667E-2</v>
      </c>
    </row>
    <row r="16" spans="1:4" ht="30" x14ac:dyDescent="0.25">
      <c r="A16" s="34" t="s">
        <v>117</v>
      </c>
      <c r="B16" s="52">
        <v>6665</v>
      </c>
      <c r="C16" s="52">
        <v>535</v>
      </c>
      <c r="D16" s="53">
        <v>8.7275693311582386E-2</v>
      </c>
    </row>
    <row r="17" spans="1:4" x14ac:dyDescent="0.25">
      <c r="A17" s="34" t="s">
        <v>67</v>
      </c>
      <c r="B17" s="52">
        <v>5735</v>
      </c>
      <c r="C17" s="52">
        <v>455</v>
      </c>
      <c r="D17" s="53">
        <v>8.6174242424242431E-2</v>
      </c>
    </row>
    <row r="18" spans="1:4" x14ac:dyDescent="0.25">
      <c r="A18" s="34" t="s">
        <v>118</v>
      </c>
      <c r="B18" s="52">
        <v>6845</v>
      </c>
      <c r="C18" s="52">
        <v>450</v>
      </c>
      <c r="D18" s="53">
        <v>7.0367474589523069E-2</v>
      </c>
    </row>
    <row r="19" spans="1:4" ht="15" customHeight="1" x14ac:dyDescent="0.25">
      <c r="A19" s="294" t="s">
        <v>57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x14ac:dyDescent="0.25">
      <c r="A21" s="78" t="s">
        <v>116</v>
      </c>
      <c r="B21" s="35">
        <v>9945</v>
      </c>
      <c r="C21" s="35">
        <v>-7330</v>
      </c>
      <c r="D21" s="36">
        <v>-0.42431259044862518</v>
      </c>
    </row>
    <row r="22" spans="1:4" x14ac:dyDescent="0.25">
      <c r="A22" s="78" t="s">
        <v>46</v>
      </c>
      <c r="B22" s="35">
        <v>17235</v>
      </c>
      <c r="C22" s="35">
        <v>-635</v>
      </c>
      <c r="D22" s="36">
        <v>-3.5534415221040852E-2</v>
      </c>
    </row>
    <row r="23" spans="1:4" x14ac:dyDescent="0.25">
      <c r="A23" s="78" t="s">
        <v>147</v>
      </c>
      <c r="B23" s="35">
        <v>2995</v>
      </c>
      <c r="C23" s="35">
        <v>-400</v>
      </c>
      <c r="D23" s="36">
        <v>-0.11782032400589101</v>
      </c>
    </row>
    <row r="24" spans="1:4" ht="16.5" customHeight="1" x14ac:dyDescent="0.25">
      <c r="A24" s="78" t="s">
        <v>154</v>
      </c>
      <c r="B24" s="35">
        <v>2425</v>
      </c>
      <c r="C24" s="35">
        <v>-245</v>
      </c>
      <c r="D24" s="36">
        <v>-9.1760299625468167E-2</v>
      </c>
    </row>
    <row r="25" spans="1:4" x14ac:dyDescent="0.25">
      <c r="A25" s="78" t="s">
        <v>140</v>
      </c>
      <c r="B25" s="35">
        <v>5835</v>
      </c>
      <c r="C25" s="35">
        <v>-175</v>
      </c>
      <c r="D25" s="36">
        <v>-2.9118136439267885E-2</v>
      </c>
    </row>
    <row r="26" spans="1:4" x14ac:dyDescent="0.25">
      <c r="A26" s="78" t="s">
        <v>121</v>
      </c>
      <c r="B26" s="35">
        <v>2235</v>
      </c>
      <c r="C26" s="35">
        <v>-135</v>
      </c>
      <c r="D26" s="36">
        <v>-5.6962025316455694E-2</v>
      </c>
    </row>
    <row r="27" spans="1:4" x14ac:dyDescent="0.25">
      <c r="A27" s="78" t="s">
        <v>70</v>
      </c>
      <c r="B27" s="35">
        <v>13795</v>
      </c>
      <c r="C27" s="35">
        <v>-60</v>
      </c>
      <c r="D27" s="36">
        <v>-4.3305665824612052E-3</v>
      </c>
    </row>
    <row r="28" spans="1:4" x14ac:dyDescent="0.25">
      <c r="A28" s="78" t="s">
        <v>112</v>
      </c>
      <c r="B28" s="35">
        <v>1405</v>
      </c>
      <c r="C28" s="35">
        <v>-55</v>
      </c>
      <c r="D28" s="36">
        <v>-3.7671232876712327E-2</v>
      </c>
    </row>
    <row r="29" spans="1:4" x14ac:dyDescent="0.25">
      <c r="A29" s="78" t="s">
        <v>178</v>
      </c>
      <c r="B29" s="35">
        <v>1205</v>
      </c>
      <c r="C29" s="35">
        <v>-35</v>
      </c>
      <c r="D29" s="36">
        <v>-2.8225806451612902E-2</v>
      </c>
    </row>
    <row r="30" spans="1:4" x14ac:dyDescent="0.25">
      <c r="A30" s="270" t="s">
        <v>60</v>
      </c>
      <c r="B30" s="46">
        <v>2555</v>
      </c>
      <c r="C30" s="46">
        <v>-30</v>
      </c>
      <c r="D30" s="204">
        <v>-1.160541586073501E-2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56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0" t="s">
        <v>258</v>
      </c>
    </row>
    <row r="3" spans="1:7" ht="18.75" x14ac:dyDescent="0.3">
      <c r="A3" s="30" t="str">
        <f>TRGSS1!A3</f>
        <v>LLOCS DE TREBALL. RÈGIM GENERAL SEGURETAT SOCIAL.</v>
      </c>
    </row>
    <row r="5" spans="1:7" x14ac:dyDescent="0.25">
      <c r="A5" s="29" t="str">
        <f>Índex!A32</f>
        <v>TRGSS3</v>
      </c>
      <c r="C5" s="29" t="str">
        <f>Índex!A7</f>
        <v>1r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8" t="s">
        <v>108</v>
      </c>
      <c r="C8" s="298" t="s">
        <v>75</v>
      </c>
      <c r="D8" s="301" t="s">
        <v>76</v>
      </c>
      <c r="E8" s="301"/>
      <c r="F8" s="301"/>
    </row>
    <row r="9" spans="1:7" ht="22.5" customHeight="1" x14ac:dyDescent="0.25">
      <c r="B9" s="298" t="s">
        <v>33</v>
      </c>
      <c r="C9" s="298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6720</v>
      </c>
      <c r="C10" s="58">
        <v>2.1817827632668301E-2</v>
      </c>
      <c r="D10" s="59">
        <v>5.6603773584905662E-2</v>
      </c>
      <c r="E10" s="59">
        <v>4.3478260869565216E-2</v>
      </c>
      <c r="F10" s="59">
        <v>6.1611374407582936E-2</v>
      </c>
    </row>
    <row r="11" spans="1:7" x14ac:dyDescent="0.25">
      <c r="A11" s="56" t="s">
        <v>78</v>
      </c>
      <c r="B11" s="57">
        <v>650</v>
      </c>
      <c r="C11" s="58">
        <v>2.1103553513741658E-3</v>
      </c>
      <c r="D11" s="59">
        <v>7.7519379844961239E-3</v>
      </c>
      <c r="E11" s="59">
        <v>-1.9607843137254902E-2</v>
      </c>
      <c r="F11" s="59">
        <v>-2.8400597907324365E-2</v>
      </c>
    </row>
    <row r="12" spans="1:7" x14ac:dyDescent="0.25">
      <c r="A12" s="56" t="s">
        <v>79</v>
      </c>
      <c r="B12" s="57">
        <v>13035</v>
      </c>
      <c r="C12" s="58">
        <v>4.2320741546403466E-2</v>
      </c>
      <c r="D12" s="59">
        <v>4.0303272146847563E-2</v>
      </c>
      <c r="E12" s="59">
        <v>0.12235233339073531</v>
      </c>
      <c r="F12" s="59">
        <v>0.24142857142857144</v>
      </c>
    </row>
    <row r="13" spans="1:7" x14ac:dyDescent="0.25">
      <c r="A13" s="56" t="s">
        <v>80</v>
      </c>
      <c r="B13" s="57">
        <v>1175</v>
      </c>
      <c r="C13" s="58">
        <v>3.8148731351763769E-3</v>
      </c>
      <c r="D13" s="59">
        <v>9.3023255813953487E-2</v>
      </c>
      <c r="E13" s="59">
        <v>0.22141372141372143</v>
      </c>
      <c r="F13" s="59">
        <v>0.2983425414364641</v>
      </c>
    </row>
    <row r="14" spans="1:7" x14ac:dyDescent="0.25">
      <c r="A14" s="56" t="s">
        <v>81</v>
      </c>
      <c r="B14" s="57">
        <v>2325</v>
      </c>
      <c r="C14" s="58">
        <v>7.548578756838363E-3</v>
      </c>
      <c r="D14" s="59">
        <v>4.49438202247191E-2</v>
      </c>
      <c r="E14" s="59">
        <v>6.3100137174211243E-2</v>
      </c>
      <c r="F14" s="59">
        <v>0.2974330357142857</v>
      </c>
    </row>
    <row r="15" spans="1:7" x14ac:dyDescent="0.25">
      <c r="A15" s="56" t="s">
        <v>82</v>
      </c>
      <c r="B15" s="57">
        <v>515</v>
      </c>
      <c r="C15" s="58">
        <v>1.6720507783964545E-3</v>
      </c>
      <c r="D15" s="59">
        <v>6.1855670103092786E-2</v>
      </c>
      <c r="E15" s="59">
        <v>8.1932773109243698E-2</v>
      </c>
      <c r="F15" s="59">
        <v>-1.717557251908397E-2</v>
      </c>
    </row>
    <row r="16" spans="1:7" x14ac:dyDescent="0.25">
      <c r="A16" s="56" t="s">
        <v>83</v>
      </c>
      <c r="B16" s="57">
        <v>1390</v>
      </c>
      <c r="C16" s="58">
        <v>4.5129137514001395E-3</v>
      </c>
      <c r="D16" s="59">
        <v>6.5134099616858232E-2</v>
      </c>
      <c r="E16" s="59">
        <v>3.6101083032490976E-3</v>
      </c>
      <c r="F16" s="59">
        <v>3.4996276991809384E-2</v>
      </c>
    </row>
    <row r="17" spans="1:6" x14ac:dyDescent="0.25">
      <c r="A17" s="56" t="s">
        <v>84</v>
      </c>
      <c r="B17" s="57">
        <v>44180</v>
      </c>
      <c r="C17" s="58">
        <v>0.14343922988263177</v>
      </c>
      <c r="D17" s="59">
        <v>3.4902787538065118E-2</v>
      </c>
      <c r="E17" s="59">
        <v>0.25718513459677877</v>
      </c>
      <c r="F17" s="59">
        <v>0.46514558599190819</v>
      </c>
    </row>
    <row r="18" spans="1:6" x14ac:dyDescent="0.25">
      <c r="A18" s="56" t="s">
        <v>87</v>
      </c>
      <c r="B18" s="57">
        <v>5560</v>
      </c>
      <c r="C18" s="58">
        <v>1.8051655005600558E-2</v>
      </c>
      <c r="D18" s="59">
        <v>2.2999080036798528E-2</v>
      </c>
      <c r="E18" s="59">
        <v>0.20895846923244182</v>
      </c>
      <c r="F18" s="59">
        <v>5.7034220532319393E-2</v>
      </c>
    </row>
    <row r="19" spans="1:6" x14ac:dyDescent="0.25">
      <c r="A19" s="56" t="s">
        <v>88</v>
      </c>
      <c r="B19" s="57">
        <v>18705</v>
      </c>
      <c r="C19" s="58">
        <v>6.0729533611467344E-2</v>
      </c>
      <c r="D19" s="59">
        <v>-1.6561514195583597E-2</v>
      </c>
      <c r="E19" s="59">
        <v>0.12572219547424168</v>
      </c>
      <c r="F19" s="59">
        <v>8.787949284634175E-2</v>
      </c>
    </row>
    <row r="20" spans="1:6" x14ac:dyDescent="0.25">
      <c r="A20" s="56" t="s">
        <v>89</v>
      </c>
      <c r="B20" s="57">
        <v>13545</v>
      </c>
      <c r="C20" s="58">
        <v>4.3976558822097042E-2</v>
      </c>
      <c r="D20" s="59">
        <v>3.4759358288770054E-2</v>
      </c>
      <c r="E20" s="59">
        <v>0.10193621867881549</v>
      </c>
      <c r="F20" s="59">
        <v>6.746000472850501E-2</v>
      </c>
    </row>
    <row r="21" spans="1:6" x14ac:dyDescent="0.25">
      <c r="A21" s="56" t="s">
        <v>91</v>
      </c>
      <c r="B21" s="57">
        <v>10825</v>
      </c>
      <c r="C21" s="58">
        <v>3.5145533351731303E-2</v>
      </c>
      <c r="D21" s="59">
        <v>4.9442559379544351E-2</v>
      </c>
      <c r="E21" s="59">
        <v>9.0460360632618114E-2</v>
      </c>
      <c r="F21" s="59">
        <v>-1.3757288629737609E-2</v>
      </c>
    </row>
    <row r="22" spans="1:6" x14ac:dyDescent="0.25">
      <c r="A22" s="56" t="s">
        <v>92</v>
      </c>
      <c r="B22" s="57">
        <v>7145</v>
      </c>
      <c r="C22" s="58">
        <v>2.3197675362412948E-2</v>
      </c>
      <c r="D22" s="59">
        <v>2.0714285714285713E-2</v>
      </c>
      <c r="E22" s="59">
        <v>0.1136221945137157</v>
      </c>
      <c r="F22" s="59">
        <v>-4.5679177240550289E-2</v>
      </c>
    </row>
    <row r="23" spans="1:6" x14ac:dyDescent="0.25">
      <c r="A23" s="56" t="s">
        <v>93</v>
      </c>
      <c r="B23" s="57">
        <v>3915</v>
      </c>
      <c r="C23" s="58">
        <v>1.2710832616353631E-2</v>
      </c>
      <c r="D23" s="59">
        <v>3.7086092715231792E-2</v>
      </c>
      <c r="E23" s="59">
        <v>0.08</v>
      </c>
      <c r="F23" s="59">
        <v>-4.3488883459565114E-2</v>
      </c>
    </row>
    <row r="24" spans="1:6" x14ac:dyDescent="0.25">
      <c r="A24" s="56" t="s">
        <v>94</v>
      </c>
      <c r="B24" s="57">
        <v>2855</v>
      </c>
      <c r="C24" s="58">
        <v>9.2693300433434531E-3</v>
      </c>
      <c r="D24" s="59">
        <v>4.3875685557586835E-2</v>
      </c>
      <c r="E24" s="59">
        <v>0.19206680584551147</v>
      </c>
      <c r="F24" s="59">
        <v>0.29478458049886619</v>
      </c>
    </row>
    <row r="25" spans="1:6" x14ac:dyDescent="0.25">
      <c r="A25" s="56" t="s">
        <v>190</v>
      </c>
      <c r="B25" s="57">
        <v>475</v>
      </c>
      <c r="C25" s="58">
        <v>1.5421827567734291E-3</v>
      </c>
      <c r="D25" s="59">
        <v>-8.6538461538461536E-2</v>
      </c>
      <c r="E25" s="59">
        <v>-0.26470588235294118</v>
      </c>
      <c r="F25" s="59">
        <v>-0.44509345794392524</v>
      </c>
    </row>
    <row r="26" spans="1:6" x14ac:dyDescent="0.25">
      <c r="A26" s="56" t="s">
        <v>191</v>
      </c>
      <c r="B26" s="57">
        <v>1940</v>
      </c>
      <c r="C26" s="58">
        <v>6.2985990487167418E-3</v>
      </c>
      <c r="D26" s="59">
        <v>0</v>
      </c>
      <c r="E26" s="59">
        <v>0.1246376811594203</v>
      </c>
      <c r="F26" s="59">
        <v>-0.12926391382405744</v>
      </c>
    </row>
    <row r="27" spans="1:6" x14ac:dyDescent="0.25">
      <c r="A27" s="56" t="s">
        <v>192</v>
      </c>
      <c r="B27" s="57">
        <v>51780</v>
      </c>
      <c r="C27" s="58">
        <v>0.16811415399100663</v>
      </c>
      <c r="D27" s="59">
        <v>-3.5215204024594743E-2</v>
      </c>
      <c r="E27" s="59">
        <v>0.22867380110575897</v>
      </c>
      <c r="F27" s="59">
        <v>0.51169240650453973</v>
      </c>
    </row>
    <row r="28" spans="1:6" x14ac:dyDescent="0.25">
      <c r="A28" s="56" t="s">
        <v>95</v>
      </c>
      <c r="B28" s="57">
        <v>11415</v>
      </c>
      <c r="C28" s="58">
        <v>3.7061086670670929E-2</v>
      </c>
      <c r="D28" s="59">
        <v>1.3765541740674956E-2</v>
      </c>
      <c r="E28" s="59">
        <v>0.18733097566049511</v>
      </c>
      <c r="F28" s="59">
        <v>8.548877900342336E-2</v>
      </c>
    </row>
    <row r="29" spans="1:6" x14ac:dyDescent="0.25">
      <c r="A29" s="56" t="s">
        <v>96</v>
      </c>
      <c r="B29" s="57">
        <v>25255</v>
      </c>
      <c r="C29" s="58">
        <v>8.199542215223779E-2</v>
      </c>
      <c r="D29" s="59">
        <v>5.3388946819603753E-2</v>
      </c>
      <c r="E29" s="59">
        <v>0.11319257724688148</v>
      </c>
      <c r="F29" s="59">
        <v>0.12705283827204569</v>
      </c>
    </row>
    <row r="30" spans="1:6" x14ac:dyDescent="0.25">
      <c r="A30" s="56" t="s">
        <v>97</v>
      </c>
      <c r="B30" s="57">
        <v>495</v>
      </c>
      <c r="C30" s="58">
        <v>1.6071167675849418E-3</v>
      </c>
      <c r="D30" s="59">
        <v>-3.8834951456310676E-2</v>
      </c>
      <c r="E30" s="59">
        <v>-0.11607142857142858</v>
      </c>
      <c r="F30" s="59">
        <v>-0.3888888888888889</v>
      </c>
    </row>
    <row r="31" spans="1:6" x14ac:dyDescent="0.25">
      <c r="A31" s="56" t="s">
        <v>98</v>
      </c>
      <c r="B31" s="57">
        <v>5420</v>
      </c>
      <c r="C31" s="58">
        <v>1.759711692991997E-2</v>
      </c>
      <c r="D31" s="59">
        <v>2.7752081406105457E-3</v>
      </c>
      <c r="E31" s="59">
        <v>6.3370610162840887E-2</v>
      </c>
      <c r="F31" s="59">
        <v>0.13579212070410729</v>
      </c>
    </row>
    <row r="32" spans="1:6" x14ac:dyDescent="0.25">
      <c r="A32" s="56" t="s">
        <v>99</v>
      </c>
      <c r="B32" s="57">
        <v>17165</v>
      </c>
      <c r="C32" s="58">
        <v>5.5729614778980863E-2</v>
      </c>
      <c r="D32" s="59">
        <v>4.6965538273863981E-2</v>
      </c>
      <c r="E32" s="59">
        <v>0.24456206496519722</v>
      </c>
      <c r="F32" s="59">
        <v>0.66618132401475438</v>
      </c>
    </row>
    <row r="33" spans="1:9" x14ac:dyDescent="0.25">
      <c r="A33" s="56" t="s">
        <v>100</v>
      </c>
      <c r="B33" s="57">
        <v>14970</v>
      </c>
      <c r="C33" s="58">
        <v>4.860310709241733E-2</v>
      </c>
      <c r="D33" s="59">
        <v>9.5098756400877837E-2</v>
      </c>
      <c r="E33" s="59">
        <v>0.14335904681891087</v>
      </c>
      <c r="F33" s="59">
        <v>7.0815450643776826E-2</v>
      </c>
    </row>
    <row r="34" spans="1:9" x14ac:dyDescent="0.25">
      <c r="A34" s="56" t="s">
        <v>101</v>
      </c>
      <c r="B34" s="57">
        <v>14835</v>
      </c>
      <c r="C34" s="58">
        <v>4.8164802519439623E-2</v>
      </c>
      <c r="D34" s="59">
        <v>1.6792323509252912E-2</v>
      </c>
      <c r="E34" s="59">
        <v>5.347251810822326E-2</v>
      </c>
      <c r="F34" s="59">
        <v>0.34949513326662424</v>
      </c>
    </row>
    <row r="35" spans="1:9" x14ac:dyDescent="0.25">
      <c r="A35" s="56" t="s">
        <v>102</v>
      </c>
      <c r="B35" s="57">
        <v>6775</v>
      </c>
      <c r="C35" s="58">
        <v>2.1996396162399959E-2</v>
      </c>
      <c r="D35" s="59">
        <v>2.8853454821564161E-2</v>
      </c>
      <c r="E35" s="59">
        <v>7.779191854915686E-2</v>
      </c>
      <c r="F35" s="59">
        <v>-0.12070084360804673</v>
      </c>
    </row>
    <row r="36" spans="1:9" x14ac:dyDescent="0.25">
      <c r="A36" s="56" t="s">
        <v>103</v>
      </c>
      <c r="B36" s="57">
        <v>1895</v>
      </c>
      <c r="C36" s="58">
        <v>6.1524975243908379E-3</v>
      </c>
      <c r="D36" s="59">
        <v>-3.5623409669211195E-2</v>
      </c>
      <c r="E36" s="59">
        <v>9.4742923165800116E-2</v>
      </c>
      <c r="F36" s="59">
        <v>-0.30356486585814041</v>
      </c>
    </row>
    <row r="37" spans="1:9" x14ac:dyDescent="0.25">
      <c r="A37" s="56" t="s">
        <v>104</v>
      </c>
      <c r="B37" s="57">
        <v>645</v>
      </c>
      <c r="C37" s="58">
        <v>2.0941218486712878E-3</v>
      </c>
      <c r="D37" s="59">
        <v>4.0322580645161289E-2</v>
      </c>
      <c r="E37" s="59">
        <v>0.27976190476190477</v>
      </c>
      <c r="F37" s="59">
        <v>0.21698113207547171</v>
      </c>
    </row>
    <row r="38" spans="1:9" x14ac:dyDescent="0.25">
      <c r="A38" s="56" t="s">
        <v>105</v>
      </c>
      <c r="B38" s="57">
        <v>1795</v>
      </c>
      <c r="C38" s="58">
        <v>5.8278274703332739E-3</v>
      </c>
      <c r="D38" s="59">
        <v>2.5714285714285714E-2</v>
      </c>
      <c r="E38" s="59">
        <v>-4.4195953141640043E-2</v>
      </c>
      <c r="F38" s="59">
        <v>-0.1144548593981253</v>
      </c>
    </row>
    <row r="39" spans="1:9" x14ac:dyDescent="0.25">
      <c r="A39" s="56" t="s">
        <v>106</v>
      </c>
      <c r="B39" s="57">
        <v>20605</v>
      </c>
      <c r="C39" s="58">
        <v>6.6898264638561064E-2</v>
      </c>
      <c r="D39" s="59">
        <v>0.2316198445905559</v>
      </c>
      <c r="E39" s="59">
        <v>0.28100714951818462</v>
      </c>
      <c r="F39" s="59">
        <v>0.60650241696553875</v>
      </c>
    </row>
    <row r="40" spans="1:9" x14ac:dyDescent="0.25">
      <c r="A40" s="60" t="s">
        <v>29</v>
      </c>
      <c r="B40" s="61">
        <v>307995</v>
      </c>
      <c r="C40" s="62">
        <v>1</v>
      </c>
      <c r="D40" s="271">
        <v>3.2620903528622916E-2</v>
      </c>
      <c r="E40" s="271">
        <v>0.16376737121309443</v>
      </c>
      <c r="F40" s="271">
        <v>0.23672946580578844</v>
      </c>
    </row>
    <row r="41" spans="1:9" ht="17.25" customHeight="1" x14ac:dyDescent="0.25"/>
    <row r="42" spans="1:9" x14ac:dyDescent="0.25">
      <c r="A42" s="44" t="s">
        <v>34</v>
      </c>
    </row>
    <row r="43" spans="1:9" x14ac:dyDescent="0.25">
      <c r="B43" s="73"/>
    </row>
    <row r="44" spans="1:9" hidden="1" x14ac:dyDescent="0.25"/>
    <row r="45" spans="1:9" hidden="1" x14ac:dyDescent="0.25">
      <c r="B45" s="76"/>
      <c r="C45" s="76"/>
      <c r="D45" s="76"/>
    </row>
    <row r="46" spans="1:9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6" t="s">
        <v>207</v>
      </c>
      <c r="F46" s="67" t="s">
        <v>206</v>
      </c>
      <c r="G46" s="68" t="s">
        <v>205</v>
      </c>
      <c r="H46" s="68" t="s">
        <v>204</v>
      </c>
      <c r="I46" s="1" t="s">
        <v>216</v>
      </c>
    </row>
    <row r="47" spans="1:9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8">
        <v>0.23092045815322246</v>
      </c>
      <c r="F47" s="28">
        <v>0.10535434279636391</v>
      </c>
      <c r="G47" s="28">
        <v>0.11417518651561205</v>
      </c>
      <c r="H47" s="28">
        <v>3.762223365928976E-2</v>
      </c>
      <c r="I47" s="1" t="s">
        <v>209</v>
      </c>
    </row>
    <row r="48" spans="1:9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8">
        <v>0.23136464849962887</v>
      </c>
      <c r="F48" s="28">
        <v>9.3544012957173531E-2</v>
      </c>
      <c r="G48" s="28">
        <v>0.12069714252627313</v>
      </c>
      <c r="H48" s="28">
        <v>5.5775262511932364E-2</v>
      </c>
      <c r="I48" s="1" t="s">
        <v>210</v>
      </c>
    </row>
    <row r="49" spans="1:9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8">
        <v>-4.0294069443468895E-2</v>
      </c>
      <c r="F49" s="28">
        <v>4.0725130757121822E-2</v>
      </c>
      <c r="G49" s="28">
        <v>7.6615974575158244E-2</v>
      </c>
      <c r="H49" s="28">
        <v>4.539658250446315E-2</v>
      </c>
      <c r="I49" s="1" t="s">
        <v>217</v>
      </c>
    </row>
    <row r="50" spans="1:9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28">
        <v>-9.7457775291114448E-2</v>
      </c>
      <c r="F50" s="28">
        <v>2.8901734104046242E-2</v>
      </c>
      <c r="G50" s="28">
        <v>6.1310086763435995E-2</v>
      </c>
      <c r="H50" s="28">
        <v>1.7543859649122806E-2</v>
      </c>
    </row>
    <row r="51" spans="1:9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28">
        <v>0.14634845987265263</v>
      </c>
      <c r="F51" s="28">
        <v>8.3520453365105551E-2</v>
      </c>
      <c r="G51" s="28">
        <v>0.10622246481344302</v>
      </c>
      <c r="H51" s="28">
        <v>4.4218312969233037E-2</v>
      </c>
    </row>
    <row r="52" spans="1:9" hidden="1" x14ac:dyDescent="0.25"/>
    <row r="53" spans="1:9" hidden="1" x14ac:dyDescent="0.25"/>
    <row r="54" spans="1:9" hidden="1" x14ac:dyDescent="0.25"/>
    <row r="56" spans="1:9" x14ac:dyDescent="0.25">
      <c r="D56" s="188"/>
      <c r="E56" s="188"/>
      <c r="F56" s="188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0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H47:H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1r trimestre 2024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4" t="s">
        <v>186</v>
      </c>
      <c r="C8" s="304" t="s">
        <v>187</v>
      </c>
      <c r="D8" s="304" t="s">
        <v>188</v>
      </c>
      <c r="E8" s="302" t="s">
        <v>75</v>
      </c>
      <c r="F8" s="302"/>
      <c r="G8" s="302"/>
      <c r="H8" s="303" t="s">
        <v>306</v>
      </c>
      <c r="I8" s="303"/>
      <c r="J8" s="303"/>
    </row>
    <row r="9" spans="1:13" ht="29.25" customHeight="1" x14ac:dyDescent="0.25">
      <c r="B9" s="305"/>
      <c r="C9" s="305" t="s">
        <v>187</v>
      </c>
      <c r="D9" s="305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3085</v>
      </c>
      <c r="C10" s="57">
        <v>2940</v>
      </c>
      <c r="D10" s="57">
        <v>695</v>
      </c>
      <c r="E10" s="58">
        <v>2.5668760660648167E-2</v>
      </c>
      <c r="F10" s="58">
        <v>3.5895244490568343E-2</v>
      </c>
      <c r="G10" s="58">
        <v>6.5621754319705409E-3</v>
      </c>
      <c r="H10" s="58">
        <v>1.9834710743801654E-2</v>
      </c>
      <c r="I10" s="58">
        <v>9.7014925373134331E-2</v>
      </c>
      <c r="J10" s="58">
        <v>6.1068702290076333E-2</v>
      </c>
    </row>
    <row r="11" spans="1:13" x14ac:dyDescent="0.25">
      <c r="A11" s="56" t="s">
        <v>78</v>
      </c>
      <c r="B11" s="57">
        <v>650</v>
      </c>
      <c r="C11" s="57">
        <v>0</v>
      </c>
      <c r="D11" s="57">
        <v>0</v>
      </c>
      <c r="E11" s="58">
        <v>5.4083288263926449E-3</v>
      </c>
      <c r="F11" s="58">
        <v>0</v>
      </c>
      <c r="G11" s="58">
        <v>0</v>
      </c>
      <c r="H11" s="58">
        <v>7.7519379844961239E-3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8860</v>
      </c>
      <c r="C12" s="57">
        <v>2560</v>
      </c>
      <c r="D12" s="57">
        <v>1615</v>
      </c>
      <c r="E12" s="58">
        <v>7.3719682156675126E-2</v>
      </c>
      <c r="F12" s="58">
        <v>3.1255723093828215E-2</v>
      </c>
      <c r="G12" s="58">
        <v>1.5248796147672551E-2</v>
      </c>
      <c r="H12" s="58">
        <v>1.1415525114155251E-2</v>
      </c>
      <c r="I12" s="58">
        <v>2.6052104208416832E-2</v>
      </c>
      <c r="J12" s="58">
        <v>0.26171875</v>
      </c>
    </row>
    <row r="13" spans="1:13" x14ac:dyDescent="0.25">
      <c r="A13" s="56" t="s">
        <v>80</v>
      </c>
      <c r="B13" s="57">
        <v>600</v>
      </c>
      <c r="C13" s="57">
        <v>55</v>
      </c>
      <c r="D13" s="57">
        <v>520</v>
      </c>
      <c r="E13" s="58">
        <v>4.9923035320547492E-3</v>
      </c>
      <c r="F13" s="58">
        <v>6.7150967584396557E-4</v>
      </c>
      <c r="G13" s="58">
        <v>4.9098291001793979E-3</v>
      </c>
      <c r="H13" s="58">
        <v>0</v>
      </c>
      <c r="I13" s="58">
        <v>-8.3333333333333329E-2</v>
      </c>
      <c r="J13" s="58">
        <v>0.25301204819277107</v>
      </c>
    </row>
    <row r="14" spans="1:13" x14ac:dyDescent="0.25">
      <c r="A14" s="56" t="s">
        <v>81</v>
      </c>
      <c r="B14" s="57">
        <v>1365</v>
      </c>
      <c r="C14" s="57">
        <v>690</v>
      </c>
      <c r="D14" s="57">
        <v>270</v>
      </c>
      <c r="E14" s="58">
        <v>1.1357490535424553E-2</v>
      </c>
      <c r="F14" s="58">
        <v>8.4243941151333854E-3</v>
      </c>
      <c r="G14" s="58">
        <v>2.5493343404777639E-3</v>
      </c>
      <c r="H14" s="58">
        <v>3.4090909090909088E-2</v>
      </c>
      <c r="I14" s="58">
        <v>-0.24175824175824176</v>
      </c>
      <c r="J14" s="58" t="s">
        <v>189</v>
      </c>
    </row>
    <row r="15" spans="1:13" x14ac:dyDescent="0.25">
      <c r="A15" s="56" t="s">
        <v>82</v>
      </c>
      <c r="B15" s="57">
        <v>515</v>
      </c>
      <c r="C15" s="57">
        <v>0</v>
      </c>
      <c r="D15" s="57">
        <v>0</v>
      </c>
      <c r="E15" s="58">
        <v>4.2850605316803259E-3</v>
      </c>
      <c r="F15" s="58">
        <v>0</v>
      </c>
      <c r="G15" s="58">
        <v>0</v>
      </c>
      <c r="H15" s="58">
        <v>7.2916666666666671E-2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1065</v>
      </c>
      <c r="C16" s="57">
        <v>325</v>
      </c>
      <c r="D16" s="57">
        <v>0</v>
      </c>
      <c r="E16" s="58">
        <v>8.8613387693971795E-3</v>
      </c>
      <c r="F16" s="58">
        <v>3.9680117208961601E-3</v>
      </c>
      <c r="G16" s="58">
        <v>0</v>
      </c>
      <c r="H16" s="58">
        <v>9.7938144329896906E-2</v>
      </c>
      <c r="I16" s="58">
        <v>-4.4117647058823532E-2</v>
      </c>
      <c r="J16" s="58" t="s">
        <v>189</v>
      </c>
    </row>
    <row r="17" spans="1:10" x14ac:dyDescent="0.25">
      <c r="A17" s="56" t="s">
        <v>84</v>
      </c>
      <c r="B17" s="57">
        <v>14780</v>
      </c>
      <c r="C17" s="57">
        <v>11590</v>
      </c>
      <c r="D17" s="57">
        <v>17815</v>
      </c>
      <c r="E17" s="58">
        <v>0.12297707700628198</v>
      </c>
      <c r="F17" s="58">
        <v>0.14150540260057384</v>
      </c>
      <c r="G17" s="58">
        <v>0.16820885657633841</v>
      </c>
      <c r="H17" s="58">
        <v>2.1776702385067404E-2</v>
      </c>
      <c r="I17" s="58">
        <v>9.4945677846008505E-2</v>
      </c>
      <c r="J17" s="58">
        <v>1.0206974766090162E-2</v>
      </c>
    </row>
    <row r="18" spans="1:10" x14ac:dyDescent="0.25">
      <c r="A18" s="56" t="s">
        <v>87</v>
      </c>
      <c r="B18" s="57">
        <v>3220</v>
      </c>
      <c r="C18" s="57">
        <v>1310</v>
      </c>
      <c r="D18" s="57">
        <v>1025</v>
      </c>
      <c r="E18" s="58">
        <v>2.6792028955360488E-2</v>
      </c>
      <c r="F18" s="58">
        <v>1.5994139551919907E-2</v>
      </c>
      <c r="G18" s="58">
        <v>9.6780285147766969E-3</v>
      </c>
      <c r="H18" s="58">
        <v>5.0570962479608482E-2</v>
      </c>
      <c r="I18" s="58">
        <v>-0.11486486486486487</v>
      </c>
      <c r="J18" s="58">
        <v>0.15819209039548024</v>
      </c>
    </row>
    <row r="19" spans="1:10" x14ac:dyDescent="0.25">
      <c r="A19" s="56" t="s">
        <v>88</v>
      </c>
      <c r="B19" s="57">
        <v>6100</v>
      </c>
      <c r="C19" s="57">
        <v>5735</v>
      </c>
      <c r="D19" s="57">
        <v>6870</v>
      </c>
      <c r="E19" s="58">
        <v>5.0755085909223278E-2</v>
      </c>
      <c r="F19" s="58">
        <v>7.0020145290275324E-2</v>
      </c>
      <c r="G19" s="58">
        <v>6.4866395996600892E-2</v>
      </c>
      <c r="H19" s="58">
        <v>1.2448132780082987E-2</v>
      </c>
      <c r="I19" s="58">
        <v>-7.3505654281098551E-2</v>
      </c>
      <c r="J19" s="58">
        <v>1.0294117647058823E-2</v>
      </c>
    </row>
    <row r="20" spans="1:10" x14ac:dyDescent="0.25">
      <c r="A20" s="56" t="s">
        <v>89</v>
      </c>
      <c r="B20" s="57">
        <v>6810</v>
      </c>
      <c r="C20" s="57">
        <v>4960</v>
      </c>
      <c r="D20" s="57">
        <v>1770</v>
      </c>
      <c r="E20" s="58">
        <v>5.6662645088821399E-2</v>
      </c>
      <c r="F20" s="58">
        <v>6.0557963494292169E-2</v>
      </c>
      <c r="G20" s="58">
        <v>1.6712302898687564E-2</v>
      </c>
      <c r="H20" s="58">
        <v>1.4147431124348473E-2</v>
      </c>
      <c r="I20" s="58">
        <v>3.8743455497382201E-2</v>
      </c>
      <c r="J20" s="58">
        <v>0.10625</v>
      </c>
    </row>
    <row r="21" spans="1:10" x14ac:dyDescent="0.25">
      <c r="A21" s="56" t="s">
        <v>91</v>
      </c>
      <c r="B21" s="57">
        <v>4215</v>
      </c>
      <c r="C21" s="57">
        <v>2555</v>
      </c>
      <c r="D21" s="57">
        <v>4050</v>
      </c>
      <c r="E21" s="58">
        <v>3.5070932312684613E-2</v>
      </c>
      <c r="F21" s="58">
        <v>3.1194676759660582E-2</v>
      </c>
      <c r="G21" s="58">
        <v>3.8240015107166465E-2</v>
      </c>
      <c r="H21" s="58">
        <v>2.679658952496955E-2</v>
      </c>
      <c r="I21" s="58">
        <v>1.5904572564612324E-2</v>
      </c>
      <c r="J21" s="58">
        <v>9.6075778078484442E-2</v>
      </c>
    </row>
    <row r="22" spans="1:10" x14ac:dyDescent="0.25">
      <c r="A22" s="56" t="s">
        <v>92</v>
      </c>
      <c r="B22" s="57">
        <v>5140</v>
      </c>
      <c r="C22" s="57">
        <v>2005</v>
      </c>
      <c r="D22" s="57">
        <v>0</v>
      </c>
      <c r="E22" s="58">
        <v>4.2767400257935684E-2</v>
      </c>
      <c r="F22" s="58">
        <v>2.4479580001220927E-2</v>
      </c>
      <c r="G22" s="58">
        <v>0</v>
      </c>
      <c r="H22" s="58">
        <v>3.4205231388329982E-2</v>
      </c>
      <c r="I22" s="58">
        <v>-1.2315270935960592E-2</v>
      </c>
      <c r="J22" s="58" t="s">
        <v>189</v>
      </c>
    </row>
    <row r="23" spans="1:10" x14ac:dyDescent="0.25">
      <c r="A23" s="56" t="s">
        <v>93</v>
      </c>
      <c r="B23" s="57">
        <v>2405</v>
      </c>
      <c r="C23" s="57">
        <v>1510</v>
      </c>
      <c r="D23" s="57">
        <v>0</v>
      </c>
      <c r="E23" s="58">
        <v>2.0010816657652784E-2</v>
      </c>
      <c r="F23" s="58">
        <v>1.8435992918625237E-2</v>
      </c>
      <c r="G23" s="58">
        <v>0</v>
      </c>
      <c r="H23" s="58">
        <v>1.6913319238900635E-2</v>
      </c>
      <c r="I23" s="58">
        <v>7.0921985815602842E-2</v>
      </c>
      <c r="J23" s="58" t="s">
        <v>189</v>
      </c>
    </row>
    <row r="24" spans="1:10" x14ac:dyDescent="0.25">
      <c r="A24" s="56" t="s">
        <v>94</v>
      </c>
      <c r="B24" s="57">
        <v>1675</v>
      </c>
      <c r="C24" s="57">
        <v>905</v>
      </c>
      <c r="D24" s="57">
        <v>275</v>
      </c>
      <c r="E24" s="58">
        <v>1.3936847360319507E-2</v>
      </c>
      <c r="F24" s="58">
        <v>1.1049386484341615E-2</v>
      </c>
      <c r="G24" s="58">
        <v>2.5965442356717969E-3</v>
      </c>
      <c r="H24" s="58">
        <v>-6.6852367688022288E-2</v>
      </c>
      <c r="I24" s="58">
        <v>-3.7234042553191488E-2</v>
      </c>
      <c r="J24" s="58" t="s">
        <v>189</v>
      </c>
    </row>
    <row r="25" spans="1:10" x14ac:dyDescent="0.25">
      <c r="A25" s="56" t="s">
        <v>90</v>
      </c>
      <c r="B25" s="57">
        <v>475</v>
      </c>
      <c r="C25" s="57">
        <v>0</v>
      </c>
      <c r="D25" s="57">
        <v>0</v>
      </c>
      <c r="E25" s="58">
        <v>3.9522402962100097E-3</v>
      </c>
      <c r="F25" s="58">
        <v>0</v>
      </c>
      <c r="G25" s="58">
        <v>0</v>
      </c>
      <c r="H25" s="58">
        <v>-8.6538461538461536E-2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1185</v>
      </c>
      <c r="C26" s="57">
        <v>430</v>
      </c>
      <c r="D26" s="57">
        <v>325</v>
      </c>
      <c r="E26" s="58">
        <v>9.8597994758081297E-3</v>
      </c>
      <c r="F26" s="58">
        <v>5.2499847384164583E-3</v>
      </c>
      <c r="G26" s="58">
        <v>3.0686431876121236E-3</v>
      </c>
      <c r="H26" s="58">
        <v>-2.4691358024691357E-2</v>
      </c>
      <c r="I26" s="58">
        <v>-5.4945054945054944E-2</v>
      </c>
      <c r="J26" s="58">
        <v>0.20370370370370369</v>
      </c>
    </row>
    <row r="27" spans="1:10" x14ac:dyDescent="0.25">
      <c r="A27" s="56" t="s">
        <v>86</v>
      </c>
      <c r="B27" s="57">
        <v>10345</v>
      </c>
      <c r="C27" s="57">
        <v>10400</v>
      </c>
      <c r="D27" s="57">
        <v>31035</v>
      </c>
      <c r="E27" s="58">
        <v>8.6075633398510626E-2</v>
      </c>
      <c r="F27" s="58">
        <v>0.12697637506867712</v>
      </c>
      <c r="G27" s="58">
        <v>0.2930318194693608</v>
      </c>
      <c r="H27" s="58">
        <v>-3.0004688232536336E-2</v>
      </c>
      <c r="I27" s="58">
        <v>1.2658227848101266E-2</v>
      </c>
      <c r="J27" s="58">
        <v>-5.193218267908966E-2</v>
      </c>
    </row>
    <row r="28" spans="1:10" x14ac:dyDescent="0.25">
      <c r="A28" s="56" t="s">
        <v>95</v>
      </c>
      <c r="B28" s="57">
        <v>4705</v>
      </c>
      <c r="C28" s="57">
        <v>2295</v>
      </c>
      <c r="D28" s="57">
        <v>4415</v>
      </c>
      <c r="E28" s="58">
        <v>3.9147980197195988E-2</v>
      </c>
      <c r="F28" s="58">
        <v>2.8020267382943654E-2</v>
      </c>
      <c r="G28" s="58">
        <v>4.1686337456330845E-2</v>
      </c>
      <c r="H28" s="58">
        <v>5.3751399776035831E-2</v>
      </c>
      <c r="I28" s="58">
        <v>-2.7542372881355932E-2</v>
      </c>
      <c r="J28" s="58">
        <v>-5.6306306306306304E-3</v>
      </c>
    </row>
    <row r="29" spans="1:10" x14ac:dyDescent="0.25">
      <c r="A29" s="56" t="s">
        <v>96</v>
      </c>
      <c r="B29" s="57">
        <v>10995</v>
      </c>
      <c r="C29" s="57">
        <v>8310</v>
      </c>
      <c r="D29" s="57">
        <v>5950</v>
      </c>
      <c r="E29" s="58">
        <v>9.1483962224903279E-2</v>
      </c>
      <c r="F29" s="58">
        <v>0.10145900738660643</v>
      </c>
      <c r="G29" s="58">
        <v>5.6179775280898875E-2</v>
      </c>
      <c r="H29" s="58">
        <v>3.2394366197183097E-2</v>
      </c>
      <c r="I29" s="58">
        <v>4.725897920604915E-2</v>
      </c>
      <c r="J29" s="58">
        <v>0.1038961038961039</v>
      </c>
    </row>
    <row r="30" spans="1:10" x14ac:dyDescent="0.25">
      <c r="A30" s="56" t="s">
        <v>97</v>
      </c>
      <c r="B30" s="57">
        <v>440</v>
      </c>
      <c r="C30" s="57">
        <v>55</v>
      </c>
      <c r="D30" s="57">
        <v>0</v>
      </c>
      <c r="E30" s="58">
        <v>3.6610225901734825E-3</v>
      </c>
      <c r="F30" s="58">
        <v>6.7150967584396557E-4</v>
      </c>
      <c r="G30" s="58">
        <v>0</v>
      </c>
      <c r="H30" s="58">
        <v>-2.2222222222222223E-2</v>
      </c>
      <c r="I30" s="58">
        <v>-0.21428571428571427</v>
      </c>
      <c r="J30" s="58" t="s">
        <v>189</v>
      </c>
    </row>
    <row r="31" spans="1:10" x14ac:dyDescent="0.25">
      <c r="A31" s="56" t="s">
        <v>98</v>
      </c>
      <c r="B31" s="57">
        <v>2050</v>
      </c>
      <c r="C31" s="57">
        <v>1935</v>
      </c>
      <c r="D31" s="57">
        <v>1440</v>
      </c>
      <c r="E31" s="58">
        <v>1.7057037067853727E-2</v>
      </c>
      <c r="F31" s="58">
        <v>2.3624931322874063E-2</v>
      </c>
      <c r="G31" s="58">
        <v>1.3596449815881409E-2</v>
      </c>
      <c r="H31" s="58">
        <v>6.2176165803108807E-2</v>
      </c>
      <c r="I31" s="58">
        <v>-4.6798029556650245E-2</v>
      </c>
      <c r="J31" s="58">
        <v>-3.4602076124567475E-3</v>
      </c>
    </row>
    <row r="32" spans="1:10" x14ac:dyDescent="0.25">
      <c r="A32" s="56" t="s">
        <v>99</v>
      </c>
      <c r="B32" s="57">
        <v>5655</v>
      </c>
      <c r="C32" s="57">
        <v>3910</v>
      </c>
      <c r="D32" s="57">
        <v>7605</v>
      </c>
      <c r="E32" s="58">
        <v>4.7052460789616009E-2</v>
      </c>
      <c r="F32" s="58">
        <v>4.7738233319089191E-2</v>
      </c>
      <c r="G32" s="58">
        <v>7.1806250590123688E-2</v>
      </c>
      <c r="H32" s="58">
        <v>1.4349775784753363E-2</v>
      </c>
      <c r="I32" s="58">
        <v>5.2489905787348586E-2</v>
      </c>
      <c r="J32" s="58">
        <v>6.9620253164556958E-2</v>
      </c>
    </row>
    <row r="33" spans="1:10" x14ac:dyDescent="0.25">
      <c r="A33" s="56" t="s">
        <v>100</v>
      </c>
      <c r="B33" s="57">
        <v>5070</v>
      </c>
      <c r="C33" s="57">
        <v>4210</v>
      </c>
      <c r="D33" s="57">
        <v>5690</v>
      </c>
      <c r="E33" s="58">
        <v>4.2184964845862628E-2</v>
      </c>
      <c r="F33" s="58">
        <v>5.140101336914718E-2</v>
      </c>
      <c r="G33" s="58">
        <v>5.3724860730809176E-2</v>
      </c>
      <c r="H33" s="58">
        <v>1.5015015015015015E-2</v>
      </c>
      <c r="I33" s="58">
        <v>9.0673575129533682E-2</v>
      </c>
      <c r="J33" s="58">
        <v>0.18049792531120332</v>
      </c>
    </row>
    <row r="34" spans="1:10" x14ac:dyDescent="0.25">
      <c r="A34" s="56" t="s">
        <v>101</v>
      </c>
      <c r="B34" s="57">
        <v>5220</v>
      </c>
      <c r="C34" s="57">
        <v>4750</v>
      </c>
      <c r="D34" s="57">
        <v>4865</v>
      </c>
      <c r="E34" s="58">
        <v>4.3433040728876313E-2</v>
      </c>
      <c r="F34" s="58">
        <v>5.7994017459251569E-2</v>
      </c>
      <c r="G34" s="58">
        <v>4.5935228023793788E-2</v>
      </c>
      <c r="H34" s="58">
        <v>4.8123195380173241E-3</v>
      </c>
      <c r="I34" s="58">
        <v>-4.1928721174004195E-3</v>
      </c>
      <c r="J34" s="58">
        <v>5.3030303030303032E-2</v>
      </c>
    </row>
    <row r="35" spans="1:10" x14ac:dyDescent="0.25">
      <c r="A35" s="56" t="s">
        <v>102</v>
      </c>
      <c r="B35" s="57">
        <v>3095</v>
      </c>
      <c r="C35" s="57">
        <v>3080</v>
      </c>
      <c r="D35" s="57">
        <v>600</v>
      </c>
      <c r="E35" s="58">
        <v>2.5751965719515747E-2</v>
      </c>
      <c r="F35" s="58">
        <v>3.7604541847262071E-2</v>
      </c>
      <c r="G35" s="58">
        <v>5.6651874232839204E-3</v>
      </c>
      <c r="H35" s="58">
        <v>-1.9017432646592711E-2</v>
      </c>
      <c r="I35" s="58">
        <v>-1.1235955056179775E-2</v>
      </c>
      <c r="J35" s="58">
        <v>0.90476190476190477</v>
      </c>
    </row>
    <row r="36" spans="1:10" x14ac:dyDescent="0.25">
      <c r="A36" s="56" t="s">
        <v>103</v>
      </c>
      <c r="B36" s="57">
        <v>860</v>
      </c>
      <c r="C36" s="57">
        <v>670</v>
      </c>
      <c r="D36" s="57">
        <v>365</v>
      </c>
      <c r="E36" s="58">
        <v>7.1556350626118068E-3</v>
      </c>
      <c r="F36" s="58">
        <v>8.1802087784628528E-3</v>
      </c>
      <c r="G36" s="58">
        <v>3.4463223491643848E-3</v>
      </c>
      <c r="H36" s="58">
        <v>-7.5268817204301078E-2</v>
      </c>
      <c r="I36" s="58">
        <v>-6.2937062937062943E-2</v>
      </c>
      <c r="J36" s="58">
        <v>0.12307692307692308</v>
      </c>
    </row>
    <row r="37" spans="1:10" x14ac:dyDescent="0.25">
      <c r="A37" s="56" t="s">
        <v>104</v>
      </c>
      <c r="B37" s="57">
        <v>585</v>
      </c>
      <c r="C37" s="57">
        <v>60</v>
      </c>
      <c r="D37" s="57">
        <v>0</v>
      </c>
      <c r="E37" s="58">
        <v>4.8674959437533805E-3</v>
      </c>
      <c r="F37" s="58">
        <v>7.3255601001159885E-4</v>
      </c>
      <c r="G37" s="58">
        <v>0</v>
      </c>
      <c r="H37" s="58">
        <v>4.4642857142857144E-2</v>
      </c>
      <c r="I37" s="58">
        <v>0</v>
      </c>
      <c r="J37" s="58" t="s">
        <v>189</v>
      </c>
    </row>
    <row r="38" spans="1:10" x14ac:dyDescent="0.25">
      <c r="A38" s="56" t="s">
        <v>105</v>
      </c>
      <c r="B38" s="57">
        <v>1655</v>
      </c>
      <c r="C38" s="57">
        <v>145</v>
      </c>
      <c r="D38" s="57">
        <v>0</v>
      </c>
      <c r="E38" s="58">
        <v>1.3770437242584348E-2</v>
      </c>
      <c r="F38" s="58">
        <v>1.7703436908613637E-3</v>
      </c>
      <c r="G38" s="58">
        <v>0</v>
      </c>
      <c r="H38" s="58">
        <v>3.1152647975077882E-2</v>
      </c>
      <c r="I38" s="58">
        <v>-3.3333333333333333E-2</v>
      </c>
      <c r="J38" s="58" t="s">
        <v>189</v>
      </c>
    </row>
    <row r="39" spans="1:10" x14ac:dyDescent="0.25">
      <c r="A39" s="56" t="s">
        <v>106</v>
      </c>
      <c r="B39" s="57">
        <v>7365</v>
      </c>
      <c r="C39" s="57">
        <v>4520</v>
      </c>
      <c r="D39" s="57">
        <v>8720</v>
      </c>
      <c r="E39" s="58">
        <v>6.1280525855972046E-2</v>
      </c>
      <c r="F39" s="58">
        <v>5.5185886087540444E-2</v>
      </c>
      <c r="G39" s="58">
        <v>8.2334057218392973E-2</v>
      </c>
      <c r="H39" s="58">
        <v>0</v>
      </c>
      <c r="I39" s="58">
        <v>5.3613053613053616E-2</v>
      </c>
      <c r="J39" s="58">
        <v>0.71653543307086609</v>
      </c>
    </row>
    <row r="40" spans="1:10" x14ac:dyDescent="0.25">
      <c r="A40" s="60" t="s">
        <v>107</v>
      </c>
      <c r="B40" s="61">
        <v>120185</v>
      </c>
      <c r="C40" s="61">
        <v>81905</v>
      </c>
      <c r="D40" s="61">
        <v>105910</v>
      </c>
      <c r="E40" s="62">
        <v>1</v>
      </c>
      <c r="F40" s="62">
        <v>1</v>
      </c>
      <c r="G40" s="62">
        <v>1</v>
      </c>
      <c r="H40" s="62">
        <v>1.3577904279991566E-2</v>
      </c>
      <c r="I40" s="62">
        <v>2.1386706571891758E-2</v>
      </c>
      <c r="J40" s="62">
        <v>6.4315144206612399E-2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1r trimestre 2024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8"/>
      <c r="B9" s="306" t="s">
        <v>301</v>
      </c>
      <c r="C9" s="306" t="s">
        <v>302</v>
      </c>
      <c r="D9" s="306" t="s">
        <v>303</v>
      </c>
      <c r="E9" s="306" t="s">
        <v>304</v>
      </c>
    </row>
    <row r="10" spans="1:6" ht="37.5" customHeight="1" x14ac:dyDescent="0.25">
      <c r="A10" s="309"/>
      <c r="B10" s="307"/>
      <c r="C10" s="307"/>
      <c r="D10" s="307"/>
      <c r="E10" s="307"/>
    </row>
    <row r="11" spans="1:6" x14ac:dyDescent="0.25">
      <c r="A11" s="191" t="s">
        <v>77</v>
      </c>
      <c r="B11" s="192">
        <v>6105</v>
      </c>
      <c r="C11" s="192">
        <v>7370</v>
      </c>
      <c r="D11" s="192">
        <v>-1265</v>
      </c>
      <c r="E11" s="207">
        <f>+D11/B11</f>
        <v>-0.2072072072072072</v>
      </c>
    </row>
    <row r="12" spans="1:6" x14ac:dyDescent="0.25">
      <c r="A12" s="191" t="s">
        <v>78</v>
      </c>
      <c r="B12" s="192">
        <v>3560</v>
      </c>
      <c r="C12" s="192">
        <v>1200</v>
      </c>
      <c r="D12" s="192">
        <v>2360</v>
      </c>
      <c r="E12" s="207">
        <f t="shared" ref="E12:E39" si="0">+D12/B12</f>
        <v>0.6629213483146067</v>
      </c>
    </row>
    <row r="13" spans="1:6" x14ac:dyDescent="0.25">
      <c r="A13" s="191" t="s">
        <v>79</v>
      </c>
      <c r="B13" s="192">
        <v>30265</v>
      </c>
      <c r="C13" s="192">
        <v>17900</v>
      </c>
      <c r="D13" s="192">
        <v>12365</v>
      </c>
      <c r="E13" s="207">
        <f t="shared" si="0"/>
        <v>0.40855773996365441</v>
      </c>
    </row>
    <row r="14" spans="1:6" x14ac:dyDescent="0.25">
      <c r="A14" s="191" t="s">
        <v>80</v>
      </c>
      <c r="B14" s="192">
        <v>970</v>
      </c>
      <c r="C14" s="192">
        <v>1300</v>
      </c>
      <c r="D14" s="192">
        <v>-330</v>
      </c>
      <c r="E14" s="207">
        <f t="shared" si="0"/>
        <v>-0.34020618556701032</v>
      </c>
    </row>
    <row r="15" spans="1:6" x14ac:dyDescent="0.25">
      <c r="A15" s="191" t="s">
        <v>81</v>
      </c>
      <c r="B15" s="192">
        <v>4540</v>
      </c>
      <c r="C15" s="192">
        <v>2960</v>
      </c>
      <c r="D15" s="192">
        <v>1580</v>
      </c>
      <c r="E15" s="207">
        <f t="shared" si="0"/>
        <v>0.34801762114537443</v>
      </c>
    </row>
    <row r="16" spans="1:6" x14ac:dyDescent="0.25">
      <c r="A16" s="191" t="s">
        <v>82</v>
      </c>
      <c r="B16" s="192">
        <v>2350</v>
      </c>
      <c r="C16" s="192">
        <v>810</v>
      </c>
      <c r="D16" s="192">
        <v>1540</v>
      </c>
      <c r="E16" s="207">
        <f t="shared" si="0"/>
        <v>0.65531914893617016</v>
      </c>
    </row>
    <row r="17" spans="1:5" x14ac:dyDescent="0.25">
      <c r="A17" s="191" t="s">
        <v>83</v>
      </c>
      <c r="B17" s="192">
        <v>7485</v>
      </c>
      <c r="C17" s="192">
        <v>2390</v>
      </c>
      <c r="D17" s="192">
        <v>5095</v>
      </c>
      <c r="E17" s="207">
        <f t="shared" si="0"/>
        <v>0.68069472277889109</v>
      </c>
    </row>
    <row r="18" spans="1:5" x14ac:dyDescent="0.25">
      <c r="A18" s="191" t="s">
        <v>84</v>
      </c>
      <c r="B18" s="192">
        <v>39735</v>
      </c>
      <c r="C18" s="192">
        <v>49020</v>
      </c>
      <c r="D18" s="192">
        <v>-9285</v>
      </c>
      <c r="E18" s="207">
        <f t="shared" si="0"/>
        <v>-0.23367308418271046</v>
      </c>
    </row>
    <row r="19" spans="1:5" x14ac:dyDescent="0.25">
      <c r="A19" s="191" t="s">
        <v>87</v>
      </c>
      <c r="B19" s="192">
        <v>10175</v>
      </c>
      <c r="C19" s="192">
        <v>6910</v>
      </c>
      <c r="D19" s="192">
        <v>3265</v>
      </c>
      <c r="E19" s="207">
        <f t="shared" si="0"/>
        <v>0.32088452088452091</v>
      </c>
    </row>
    <row r="20" spans="1:5" x14ac:dyDescent="0.25">
      <c r="A20" s="191" t="s">
        <v>88</v>
      </c>
      <c r="B20" s="192">
        <v>19730</v>
      </c>
      <c r="C20" s="192">
        <v>21635</v>
      </c>
      <c r="D20" s="192">
        <v>-1905</v>
      </c>
      <c r="E20" s="207">
        <f t="shared" si="0"/>
        <v>-9.6553471870248347E-2</v>
      </c>
    </row>
    <row r="21" spans="1:5" x14ac:dyDescent="0.25">
      <c r="A21" s="191" t="s">
        <v>89</v>
      </c>
      <c r="B21" s="192">
        <v>20830</v>
      </c>
      <c r="C21" s="192">
        <v>16480</v>
      </c>
      <c r="D21" s="192">
        <v>4350</v>
      </c>
      <c r="E21" s="207">
        <f t="shared" si="0"/>
        <v>0.20883341334613539</v>
      </c>
    </row>
    <row r="22" spans="1:5" x14ac:dyDescent="0.25">
      <c r="A22" s="191" t="s">
        <v>91</v>
      </c>
      <c r="B22" s="192">
        <v>12190</v>
      </c>
      <c r="C22" s="192">
        <v>12280</v>
      </c>
      <c r="D22" s="192">
        <v>-90</v>
      </c>
      <c r="E22" s="207">
        <f t="shared" si="0"/>
        <v>-7.3831009023789989E-3</v>
      </c>
    </row>
    <row r="23" spans="1:5" x14ac:dyDescent="0.25">
      <c r="A23" s="191" t="s">
        <v>92</v>
      </c>
      <c r="B23" s="192">
        <v>12615</v>
      </c>
      <c r="C23" s="192">
        <v>9005</v>
      </c>
      <c r="D23" s="192">
        <v>3610</v>
      </c>
      <c r="E23" s="207">
        <f t="shared" si="0"/>
        <v>0.28616726119698771</v>
      </c>
    </row>
    <row r="24" spans="1:5" x14ac:dyDescent="0.25">
      <c r="A24" s="191" t="s">
        <v>93</v>
      </c>
      <c r="B24" s="192">
        <v>10940</v>
      </c>
      <c r="C24" s="192">
        <v>5250</v>
      </c>
      <c r="D24" s="192">
        <v>5690</v>
      </c>
      <c r="E24" s="207">
        <f t="shared" si="0"/>
        <v>0.520109689213894</v>
      </c>
    </row>
    <row r="25" spans="1:5" x14ac:dyDescent="0.25">
      <c r="A25" s="191" t="s">
        <v>94</v>
      </c>
      <c r="B25" s="192">
        <v>5515</v>
      </c>
      <c r="C25" s="192">
        <v>3565</v>
      </c>
      <c r="D25" s="192">
        <v>1950</v>
      </c>
      <c r="E25" s="207">
        <f t="shared" si="0"/>
        <v>0.35358114233907523</v>
      </c>
    </row>
    <row r="26" spans="1:5" x14ac:dyDescent="0.25">
      <c r="A26" s="191" t="s">
        <v>190</v>
      </c>
      <c r="B26" s="192">
        <v>1475</v>
      </c>
      <c r="C26" s="192">
        <v>715</v>
      </c>
      <c r="D26" s="192">
        <v>760</v>
      </c>
      <c r="E26" s="207">
        <f t="shared" si="0"/>
        <v>0.51525423728813557</v>
      </c>
    </row>
    <row r="27" spans="1:5" x14ac:dyDescent="0.25">
      <c r="A27" s="191" t="s">
        <v>191</v>
      </c>
      <c r="B27" s="192">
        <v>2070</v>
      </c>
      <c r="C27" s="192">
        <v>2325</v>
      </c>
      <c r="D27" s="192">
        <v>-255</v>
      </c>
      <c r="E27" s="207">
        <f t="shared" si="0"/>
        <v>-0.12318840579710146</v>
      </c>
    </row>
    <row r="28" spans="1:5" x14ac:dyDescent="0.25">
      <c r="A28" s="191" t="s">
        <v>192</v>
      </c>
      <c r="B28" s="192">
        <v>28805</v>
      </c>
      <c r="C28" s="192">
        <v>54855</v>
      </c>
      <c r="D28" s="192">
        <v>-26050</v>
      </c>
      <c r="E28" s="207">
        <f t="shared" si="0"/>
        <v>-0.90435688248567958</v>
      </c>
    </row>
    <row r="29" spans="1:5" x14ac:dyDescent="0.25">
      <c r="A29" s="191" t="s">
        <v>95</v>
      </c>
      <c r="B29" s="192">
        <v>12300</v>
      </c>
      <c r="C29" s="192">
        <v>12880</v>
      </c>
      <c r="D29" s="192">
        <v>-580</v>
      </c>
      <c r="E29" s="207">
        <f t="shared" si="0"/>
        <v>-4.715447154471545E-2</v>
      </c>
    </row>
    <row r="30" spans="1:5" x14ac:dyDescent="0.25">
      <c r="A30" s="191" t="s">
        <v>96</v>
      </c>
      <c r="B30" s="192">
        <v>37200</v>
      </c>
      <c r="C30" s="192">
        <v>29610</v>
      </c>
      <c r="D30" s="192">
        <v>7590</v>
      </c>
      <c r="E30" s="207">
        <f t="shared" si="0"/>
        <v>0.20403225806451614</v>
      </c>
    </row>
    <row r="31" spans="1:5" x14ac:dyDescent="0.25">
      <c r="A31" s="191" t="s">
        <v>97</v>
      </c>
      <c r="B31" s="192">
        <v>2055</v>
      </c>
      <c r="C31" s="192">
        <v>750</v>
      </c>
      <c r="D31" s="192">
        <v>1305</v>
      </c>
      <c r="E31" s="207">
        <f t="shared" si="0"/>
        <v>0.63503649635036497</v>
      </c>
    </row>
    <row r="32" spans="1:5" x14ac:dyDescent="0.25">
      <c r="A32" s="191" t="s">
        <v>98</v>
      </c>
      <c r="B32" s="192">
        <v>4165</v>
      </c>
      <c r="C32" s="192">
        <v>5905</v>
      </c>
      <c r="D32" s="192">
        <v>-1740</v>
      </c>
      <c r="E32" s="207">
        <f t="shared" si="0"/>
        <v>-0.4177671068427371</v>
      </c>
    </row>
    <row r="33" spans="1:5" x14ac:dyDescent="0.25">
      <c r="A33" s="191" t="s">
        <v>99</v>
      </c>
      <c r="B33" s="192">
        <v>20925</v>
      </c>
      <c r="C33" s="192">
        <v>19735</v>
      </c>
      <c r="D33" s="192">
        <v>1190</v>
      </c>
      <c r="E33" s="207">
        <f t="shared" si="0"/>
        <v>5.686977299880526E-2</v>
      </c>
    </row>
    <row r="34" spans="1:5" x14ac:dyDescent="0.25">
      <c r="A34" s="191" t="s">
        <v>100</v>
      </c>
      <c r="B34" s="192">
        <v>16395</v>
      </c>
      <c r="C34" s="192">
        <v>16945</v>
      </c>
      <c r="D34" s="192">
        <v>-550</v>
      </c>
      <c r="E34" s="207">
        <f t="shared" si="0"/>
        <v>-3.3546813052759986E-2</v>
      </c>
    </row>
    <row r="35" spans="1:5" x14ac:dyDescent="0.25">
      <c r="A35" s="191" t="s">
        <v>101</v>
      </c>
      <c r="B35" s="192">
        <v>9330</v>
      </c>
      <c r="C35" s="192">
        <v>16445</v>
      </c>
      <c r="D35" s="192">
        <v>-7115</v>
      </c>
      <c r="E35" s="207">
        <f t="shared" si="0"/>
        <v>-0.762593783494105</v>
      </c>
    </row>
    <row r="36" spans="1:5" x14ac:dyDescent="0.25">
      <c r="A36" s="191" t="s">
        <v>102</v>
      </c>
      <c r="B36" s="192">
        <v>12520</v>
      </c>
      <c r="C36" s="192">
        <v>8310</v>
      </c>
      <c r="D36" s="192">
        <v>4210</v>
      </c>
      <c r="E36" s="207">
        <f t="shared" si="0"/>
        <v>0.33626198083067094</v>
      </c>
    </row>
    <row r="37" spans="1:5" x14ac:dyDescent="0.25">
      <c r="A37" s="191" t="s">
        <v>103</v>
      </c>
      <c r="B37" s="192">
        <v>4045</v>
      </c>
      <c r="C37" s="192">
        <v>2370</v>
      </c>
      <c r="D37" s="192">
        <v>1675</v>
      </c>
      <c r="E37" s="207">
        <f t="shared" si="0"/>
        <v>0.41409147095179233</v>
      </c>
    </row>
    <row r="38" spans="1:5" x14ac:dyDescent="0.25">
      <c r="A38" s="191" t="s">
        <v>104</v>
      </c>
      <c r="B38" s="192">
        <v>3085</v>
      </c>
      <c r="C38" s="192">
        <v>1030</v>
      </c>
      <c r="D38" s="192">
        <v>2055</v>
      </c>
      <c r="E38" s="207">
        <f t="shared" si="0"/>
        <v>0.66612641815235007</v>
      </c>
    </row>
    <row r="39" spans="1:5" x14ac:dyDescent="0.25">
      <c r="A39" s="191" t="s">
        <v>105</v>
      </c>
      <c r="B39" s="192">
        <v>7420</v>
      </c>
      <c r="C39" s="192">
        <v>2760</v>
      </c>
      <c r="D39" s="192">
        <v>4660</v>
      </c>
      <c r="E39" s="207">
        <f t="shared" si="0"/>
        <v>0.62803234501347704</v>
      </c>
    </row>
    <row r="40" spans="1:5" x14ac:dyDescent="0.25">
      <c r="A40" s="191" t="s">
        <v>106</v>
      </c>
      <c r="B40" s="192">
        <v>30990</v>
      </c>
      <c r="C40" s="192">
        <v>24265</v>
      </c>
      <c r="D40" s="192">
        <v>6725</v>
      </c>
      <c r="E40" s="207">
        <f>+D40/B40</f>
        <v>0.21700548564052921</v>
      </c>
    </row>
    <row r="41" spans="1:5" ht="17.25" customHeight="1" x14ac:dyDescent="0.25">
      <c r="A41" s="193" t="s">
        <v>29</v>
      </c>
      <c r="B41" s="194">
        <v>379785</v>
      </c>
      <c r="C41" s="194">
        <v>358999</v>
      </c>
      <c r="D41" s="208">
        <v>20786</v>
      </c>
      <c r="E41" s="209">
        <f>+D41/C41</f>
        <v>5.7899882729478352E-2</v>
      </c>
    </row>
    <row r="42" spans="1:5" x14ac:dyDescent="0.25">
      <c r="A42" s="195" t="s">
        <v>377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topLeftCell="A13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0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1r trimestre 2024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304" t="s">
        <v>295</v>
      </c>
      <c r="C8" s="304" t="s">
        <v>296</v>
      </c>
    </row>
    <row r="9" spans="1:36" ht="29.25" customHeight="1" x14ac:dyDescent="0.25">
      <c r="B9" s="305"/>
      <c r="C9" s="305" t="s">
        <v>187</v>
      </c>
    </row>
    <row r="10" spans="1:36" x14ac:dyDescent="0.25">
      <c r="A10" s="56" t="s">
        <v>77</v>
      </c>
      <c r="B10" s="57">
        <v>2019</v>
      </c>
      <c r="C10" s="189">
        <v>0.29669360764144009</v>
      </c>
      <c r="AI10" s="260"/>
      <c r="AJ10" s="260"/>
    </row>
    <row r="11" spans="1:36" x14ac:dyDescent="0.25">
      <c r="A11" s="56" t="s">
        <v>78</v>
      </c>
      <c r="B11" s="57">
        <v>364</v>
      </c>
      <c r="C11" s="189">
        <v>0.47706422018348627</v>
      </c>
    </row>
    <row r="12" spans="1:36" x14ac:dyDescent="0.25">
      <c r="A12" s="56" t="s">
        <v>79</v>
      </c>
      <c r="B12" s="57">
        <v>6440</v>
      </c>
      <c r="C12" s="189">
        <v>0.49111568672309919</v>
      </c>
    </row>
    <row r="13" spans="1:36" x14ac:dyDescent="0.25">
      <c r="A13" s="56" t="s">
        <v>80</v>
      </c>
      <c r="B13" s="57">
        <v>373</v>
      </c>
      <c r="C13" s="189">
        <v>0.30877483443708609</v>
      </c>
    </row>
    <row r="14" spans="1:36" x14ac:dyDescent="0.25">
      <c r="A14" s="56" t="s">
        <v>81</v>
      </c>
      <c r="B14" s="57">
        <v>1135</v>
      </c>
      <c r="C14" s="189">
        <v>0.46650226058364158</v>
      </c>
    </row>
    <row r="15" spans="1:36" x14ac:dyDescent="0.25">
      <c r="A15" s="56" t="s">
        <v>82</v>
      </c>
      <c r="B15" s="57">
        <v>287</v>
      </c>
      <c r="C15" s="189">
        <v>0.4922813036020583</v>
      </c>
    </row>
    <row r="16" spans="1:36" x14ac:dyDescent="0.25">
      <c r="A16" s="56" t="s">
        <v>83</v>
      </c>
      <c r="B16" s="57">
        <v>800</v>
      </c>
      <c r="C16" s="189">
        <v>0.53404539385847793</v>
      </c>
    </row>
    <row r="17" spans="1:3" x14ac:dyDescent="0.25">
      <c r="A17" s="56" t="s">
        <v>84</v>
      </c>
      <c r="B17" s="57">
        <v>18472</v>
      </c>
      <c r="C17" s="189">
        <v>0.41768230638778969</v>
      </c>
    </row>
    <row r="18" spans="1:3" x14ac:dyDescent="0.25">
      <c r="A18" s="56" t="s">
        <v>87</v>
      </c>
      <c r="B18" s="57">
        <v>2644</v>
      </c>
      <c r="C18" s="189">
        <v>0.46929357472488464</v>
      </c>
    </row>
    <row r="19" spans="1:3" x14ac:dyDescent="0.25">
      <c r="A19" s="56" t="s">
        <v>88</v>
      </c>
      <c r="B19" s="57">
        <v>9892</v>
      </c>
      <c r="C19" s="189">
        <v>0.52732021962791198</v>
      </c>
    </row>
    <row r="20" spans="1:3" x14ac:dyDescent="0.25">
      <c r="A20" s="56" t="s">
        <v>89</v>
      </c>
      <c r="B20" s="57">
        <v>5947</v>
      </c>
      <c r="C20" s="189">
        <v>0.43747241430042666</v>
      </c>
    </row>
    <row r="21" spans="1:3" x14ac:dyDescent="0.25">
      <c r="A21" s="56" t="s">
        <v>91</v>
      </c>
      <c r="B21" s="57">
        <v>4307</v>
      </c>
      <c r="C21" s="189">
        <v>0.39459459459459462</v>
      </c>
    </row>
    <row r="22" spans="1:3" x14ac:dyDescent="0.25">
      <c r="A22" s="56" t="s">
        <v>92</v>
      </c>
      <c r="B22" s="57">
        <v>3027</v>
      </c>
      <c r="C22" s="189">
        <v>0.41907794545202826</v>
      </c>
    </row>
    <row r="23" spans="1:3" x14ac:dyDescent="0.25">
      <c r="A23" s="56" t="s">
        <v>93</v>
      </c>
      <c r="B23" s="57">
        <v>1848</v>
      </c>
      <c r="C23" s="189">
        <v>0.45993031358885017</v>
      </c>
    </row>
    <row r="24" spans="1:3" x14ac:dyDescent="0.25">
      <c r="A24" s="56" t="s">
        <v>94</v>
      </c>
      <c r="B24" s="57">
        <v>1152</v>
      </c>
      <c r="C24" s="189">
        <v>0.3935770413392552</v>
      </c>
    </row>
    <row r="25" spans="1:3" x14ac:dyDescent="0.25">
      <c r="A25" s="56" t="s">
        <v>394</v>
      </c>
      <c r="B25" s="57">
        <v>258</v>
      </c>
      <c r="C25" s="189">
        <v>0.46153846153846156</v>
      </c>
    </row>
    <row r="26" spans="1:3" x14ac:dyDescent="0.25">
      <c r="A26" s="56" t="s">
        <v>191</v>
      </c>
      <c r="B26" s="57">
        <v>588</v>
      </c>
      <c r="C26" s="189">
        <v>0.29518072289156627</v>
      </c>
    </row>
    <row r="27" spans="1:3" x14ac:dyDescent="0.25">
      <c r="A27" s="56" t="s">
        <v>192</v>
      </c>
      <c r="B27" s="57">
        <v>24505</v>
      </c>
      <c r="C27" s="189">
        <v>0.47267712130856626</v>
      </c>
    </row>
    <row r="28" spans="1:3" x14ac:dyDescent="0.25">
      <c r="A28" s="56" t="s">
        <v>95</v>
      </c>
      <c r="B28" s="57">
        <v>5277</v>
      </c>
      <c r="C28" s="189">
        <v>0.46115529144455125</v>
      </c>
    </row>
    <row r="29" spans="1:3" x14ac:dyDescent="0.25">
      <c r="A29" s="56" t="s">
        <v>96</v>
      </c>
      <c r="B29" s="57">
        <v>11550</v>
      </c>
      <c r="C29" s="189">
        <v>0.45650369550610648</v>
      </c>
    </row>
    <row r="30" spans="1:3" x14ac:dyDescent="0.25">
      <c r="A30" s="56" t="s">
        <v>97</v>
      </c>
      <c r="B30" s="57">
        <v>218</v>
      </c>
      <c r="C30" s="189">
        <v>0.37392795883361923</v>
      </c>
    </row>
    <row r="31" spans="1:3" x14ac:dyDescent="0.25">
      <c r="A31" s="56" t="s">
        <v>98</v>
      </c>
      <c r="B31" s="57">
        <v>1699</v>
      </c>
      <c r="C31" s="189">
        <v>0.30857246640029057</v>
      </c>
    </row>
    <row r="32" spans="1:3" x14ac:dyDescent="0.25">
      <c r="A32" s="56" t="s">
        <v>99</v>
      </c>
      <c r="B32" s="57">
        <v>9633</v>
      </c>
      <c r="C32" s="189">
        <v>0.55846715751637777</v>
      </c>
    </row>
    <row r="33" spans="1:5" x14ac:dyDescent="0.25">
      <c r="A33" s="56" t="s">
        <v>100</v>
      </c>
      <c r="B33" s="57">
        <v>6913</v>
      </c>
      <c r="C33" s="189">
        <v>0.46040626040626043</v>
      </c>
    </row>
    <row r="34" spans="1:5" x14ac:dyDescent="0.25">
      <c r="A34" s="56" t="s">
        <v>101</v>
      </c>
      <c r="B34" s="57">
        <v>7451</v>
      </c>
      <c r="C34" s="189">
        <v>0.50030215537500844</v>
      </c>
    </row>
    <row r="35" spans="1:5" x14ac:dyDescent="0.25">
      <c r="A35" s="56" t="s">
        <v>102</v>
      </c>
      <c r="B35" s="57">
        <v>2927</v>
      </c>
      <c r="C35" s="189">
        <v>0.42811174491736143</v>
      </c>
    </row>
    <row r="36" spans="1:5" x14ac:dyDescent="0.25">
      <c r="A36" s="56" t="s">
        <v>103</v>
      </c>
      <c r="B36" s="57">
        <v>1084</v>
      </c>
      <c r="C36" s="189">
        <v>0.55109303507880025</v>
      </c>
    </row>
    <row r="37" spans="1:5" x14ac:dyDescent="0.25">
      <c r="A37" s="56" t="s">
        <v>104</v>
      </c>
      <c r="B37" s="57">
        <v>345</v>
      </c>
      <c r="C37" s="189">
        <v>0.48866855524079322</v>
      </c>
    </row>
    <row r="38" spans="1:5" x14ac:dyDescent="0.25">
      <c r="A38" s="56" t="s">
        <v>105</v>
      </c>
      <c r="B38" s="57">
        <v>767</v>
      </c>
      <c r="C38" s="189">
        <v>0.40157068062827223</v>
      </c>
    </row>
    <row r="39" spans="1:5" x14ac:dyDescent="0.25">
      <c r="A39" s="56" t="s">
        <v>106</v>
      </c>
      <c r="B39" s="57">
        <v>10227</v>
      </c>
      <c r="C39" s="189">
        <v>0.49487080228394464</v>
      </c>
    </row>
    <row r="40" spans="1:5" x14ac:dyDescent="0.25">
      <c r="A40" s="60" t="s">
        <v>29</v>
      </c>
      <c r="B40" s="202">
        <f>SUM(B10:B39)</f>
        <v>142149</v>
      </c>
      <c r="C40" s="190">
        <v>0.4582967939955121</v>
      </c>
      <c r="E40" s="260"/>
    </row>
    <row r="41" spans="1:5" ht="17.25" customHeight="1" x14ac:dyDescent="0.25">
      <c r="E41" s="260"/>
    </row>
    <row r="42" spans="1:5" x14ac:dyDescent="0.25">
      <c r="A42" s="272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145367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topLeftCell="A19" zoomScale="70" zoomScaleNormal="70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278</v>
      </c>
      <c r="C5" s="29" t="str">
        <f>Índex!A7</f>
        <v>1r trimestre 2024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1.1442307692307693E-2</v>
      </c>
      <c r="C33" s="141">
        <v>2.9236225240031138E-2</v>
      </c>
      <c r="D33" s="141">
        <f>GRGSS1!C32</f>
        <v>3.2587377420165951E-2</v>
      </c>
      <c r="E33" s="141">
        <f>GRETA1!C32</f>
        <v>8.6499845535990116E-3</v>
      </c>
      <c r="G33" s="73"/>
      <c r="H33" s="73"/>
    </row>
    <row r="34" spans="1:8" x14ac:dyDescent="0.25">
      <c r="A34" s="140" t="s">
        <v>30</v>
      </c>
      <c r="B34" s="47">
        <f>'GE1'!C33</f>
        <v>2.9608811930556186E-2</v>
      </c>
      <c r="C34" s="141">
        <v>2.4100939509714613E-2</v>
      </c>
      <c r="D34" s="141">
        <f>GRGSS1!C33</f>
        <v>2.5193659502174285E-2</v>
      </c>
      <c r="E34" s="141">
        <f>GRETA1!C33</f>
        <v>1.6634717784877528E-2</v>
      </c>
      <c r="G34" s="73"/>
      <c r="H34" s="73"/>
    </row>
    <row r="35" spans="1:8" x14ac:dyDescent="0.25">
      <c r="A35" s="140" t="s">
        <v>31</v>
      </c>
      <c r="B35" s="47">
        <f>'GE1'!C34</f>
        <v>9.3407416574931117E-3</v>
      </c>
      <c r="C35" s="141">
        <v>2.896832189132394E-2</v>
      </c>
      <c r="D35" s="141">
        <f>GRGSS1!C34</f>
        <v>3.1220478403111471E-2</v>
      </c>
      <c r="E35" s="141">
        <f>GRETA1!C34</f>
        <v>1.5370101596516691E-2</v>
      </c>
      <c r="G35" s="73"/>
      <c r="H35" s="73"/>
    </row>
    <row r="36" spans="1:8" x14ac:dyDescent="0.25">
      <c r="A36" s="140" t="s">
        <v>32</v>
      </c>
      <c r="B36" s="47">
        <f>'GE1'!C35</f>
        <v>1.1623916258774116E-2</v>
      </c>
      <c r="C36" s="141">
        <v>3.2533743717173998E-2</v>
      </c>
      <c r="D36" s="141">
        <f>GRGSS1!C35</f>
        <v>3.5932213604487846E-2</v>
      </c>
      <c r="E36" s="141">
        <f>GRETA1!C35</f>
        <v>1.4233816808343775E-2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1.1442307692307693E-2</v>
      </c>
      <c r="C65" s="141">
        <v>2.6759153110533878E-2</v>
      </c>
      <c r="D65" s="141">
        <f>GRGSS1!C32</f>
        <v>3.2587377420165951E-2</v>
      </c>
      <c r="E65" s="141">
        <f>GRETA1!C32</f>
        <v>8.6499845535990116E-3</v>
      </c>
    </row>
    <row r="66" spans="1:5" x14ac:dyDescent="0.25">
      <c r="A66" s="140" t="s">
        <v>201</v>
      </c>
      <c r="B66" s="47">
        <f>'GE1'!D32</f>
        <v>-5.9207584294785801E-2</v>
      </c>
      <c r="C66" s="141">
        <v>7.6704649209305725E-2</v>
      </c>
      <c r="D66" s="141">
        <f>GRGSS1!D32</f>
        <v>0.12700349880224587</v>
      </c>
      <c r="E66" s="141">
        <f>GRETA1!D32</f>
        <v>-2.9833006477684672E-2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>
      <selection activeCell="J20" sqref="J20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1r trimestre 2024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38</v>
      </c>
      <c r="C31" s="142" t="s">
        <v>383</v>
      </c>
      <c r="D31" s="142" t="s">
        <v>384</v>
      </c>
      <c r="E31" s="142" t="s">
        <v>385</v>
      </c>
    </row>
    <row r="32" spans="1:5" x14ac:dyDescent="0.25">
      <c r="A32" s="140" t="s">
        <v>29</v>
      </c>
      <c r="B32" s="143">
        <v>48975</v>
      </c>
      <c r="C32" s="47">
        <v>8.6499845535990116E-3</v>
      </c>
      <c r="D32" s="47">
        <v>-2.9833006477684672E-2</v>
      </c>
      <c r="E32" s="47">
        <v>-0.11907545642593759</v>
      </c>
    </row>
    <row r="33" spans="1:5" x14ac:dyDescent="0.25">
      <c r="A33" s="140" t="s">
        <v>30</v>
      </c>
      <c r="B33" s="143">
        <v>238655</v>
      </c>
      <c r="C33" s="47">
        <v>1.6634717784877528E-2</v>
      </c>
      <c r="D33" s="47">
        <v>7.1426968057644397E-2</v>
      </c>
      <c r="E33" s="47">
        <v>3.4652435164873277E-2</v>
      </c>
    </row>
    <row r="34" spans="1:5" x14ac:dyDescent="0.25">
      <c r="A34" s="140" t="s">
        <v>31</v>
      </c>
      <c r="B34" s="143">
        <v>349795</v>
      </c>
      <c r="C34" s="47">
        <v>1.5370101596516691E-2</v>
      </c>
      <c r="D34" s="47">
        <v>-5.926854259842456E-2</v>
      </c>
      <c r="E34" s="47">
        <v>-5.926854259842456E-2</v>
      </c>
    </row>
    <row r="35" spans="1:5" x14ac:dyDescent="0.25">
      <c r="A35" s="140" t="s">
        <v>32</v>
      </c>
      <c r="B35" s="143">
        <v>562560</v>
      </c>
      <c r="C35" s="47">
        <v>1.4233816808343775E-2</v>
      </c>
      <c r="D35" s="47">
        <v>2.1833109310858429E-2</v>
      </c>
      <c r="E35" s="47">
        <v>-5.5781024985145873E-2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2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1r trimestre 2024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hidden="1" x14ac:dyDescent="0.25">
      <c r="A32" s="146">
        <v>2016</v>
      </c>
      <c r="B32" s="143">
        <v>50326</v>
      </c>
      <c r="C32" s="47">
        <f>(B32-B42)/B42</f>
        <v>5.2533807402672635E-3</v>
      </c>
    </row>
    <row r="33" spans="1:6" x14ac:dyDescent="0.25">
      <c r="A33" s="146">
        <v>2017</v>
      </c>
      <c r="B33" s="143">
        <v>50595</v>
      </c>
      <c r="C33" s="47">
        <f t="shared" ref="C33:C37" si="0">(B33-B32)/B32</f>
        <v>5.3451496244485948E-3</v>
      </c>
    </row>
    <row r="34" spans="1:6" x14ac:dyDescent="0.25">
      <c r="A34" s="146">
        <v>2018</v>
      </c>
      <c r="B34" s="143">
        <v>50481</v>
      </c>
      <c r="C34" s="47">
        <f t="shared" si="0"/>
        <v>-2.2531870738215238E-3</v>
      </c>
    </row>
    <row r="35" spans="1:6" x14ac:dyDescent="0.25">
      <c r="A35" s="146">
        <v>2019</v>
      </c>
      <c r="B35" s="143">
        <v>50481</v>
      </c>
      <c r="C35" s="47">
        <f t="shared" si="0"/>
        <v>0</v>
      </c>
    </row>
    <row r="36" spans="1:6" x14ac:dyDescent="0.25">
      <c r="A36" s="146">
        <v>2020</v>
      </c>
      <c r="B36" s="143">
        <v>49876</v>
      </c>
      <c r="C36" s="47">
        <f t="shared" si="0"/>
        <v>-1.1984707117529367E-2</v>
      </c>
    </row>
    <row r="37" spans="1:6" x14ac:dyDescent="0.25">
      <c r="A37" s="146">
        <v>2021</v>
      </c>
      <c r="B37" s="143">
        <v>48595</v>
      </c>
      <c r="C37" s="47">
        <f t="shared" si="0"/>
        <v>-2.5683695565001202E-2</v>
      </c>
    </row>
    <row r="38" spans="1:6" x14ac:dyDescent="0.25">
      <c r="A38" s="146">
        <v>2022</v>
      </c>
      <c r="B38" s="143">
        <v>49000</v>
      </c>
      <c r="C38" s="47">
        <f>(B38-B37)/B37</f>
        <v>8.3341907603662925E-3</v>
      </c>
    </row>
    <row r="39" spans="1:6" x14ac:dyDescent="0.25">
      <c r="A39" s="146">
        <v>2023</v>
      </c>
      <c r="B39" s="143">
        <v>48555</v>
      </c>
      <c r="C39" s="47">
        <f>(B39-B38)/B38</f>
        <v>-9.0816326530612241E-3</v>
      </c>
      <c r="D39" s="147">
        <f>+B39-B38</f>
        <v>-445</v>
      </c>
    </row>
    <row r="40" spans="1:6" x14ac:dyDescent="0.25">
      <c r="A40" s="146">
        <v>2024</v>
      </c>
      <c r="B40" s="143">
        <v>48975</v>
      </c>
      <c r="C40" s="47">
        <f>(B40-B39)/B39</f>
        <v>8.6499845535990116E-3</v>
      </c>
    </row>
    <row r="41" spans="1:6" x14ac:dyDescent="0.25">
      <c r="F41" s="73"/>
    </row>
    <row r="42" spans="1:6" ht="15.75" hidden="1" x14ac:dyDescent="0.3">
      <c r="A42" s="203">
        <v>2015</v>
      </c>
      <c r="B42" s="225">
        <v>50063</v>
      </c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F24"/>
  <sheetViews>
    <sheetView workbookViewId="0">
      <selection activeCell="A8" sqref="A8:F20"/>
    </sheetView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6" x14ac:dyDescent="0.25">
      <c r="A1" s="2" t="s">
        <v>28</v>
      </c>
      <c r="C1" s="214" t="s">
        <v>258</v>
      </c>
    </row>
    <row r="3" spans="1:6" ht="18.75" x14ac:dyDescent="0.3">
      <c r="A3" s="30" t="str">
        <f>GRETA1!A3</f>
        <v>LLOCS DE TREBALL. RÈGIM ESPECIAL TREBALLADORS AUTÒNOMS</v>
      </c>
    </row>
    <row r="5" spans="1:6" x14ac:dyDescent="0.25">
      <c r="A5" s="29" t="str">
        <f>Índex!A41</f>
        <v>TRETA1</v>
      </c>
      <c r="C5" s="29" t="str">
        <f>Índex!A7</f>
        <v>1r trimestre 2024</v>
      </c>
    </row>
    <row r="6" spans="1:6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</row>
    <row r="8" spans="1:6" ht="15.75" x14ac:dyDescent="0.25">
      <c r="A8" s="7"/>
      <c r="B8" s="54"/>
      <c r="C8" s="54"/>
      <c r="D8" s="300" t="s">
        <v>130</v>
      </c>
      <c r="E8" s="300"/>
      <c r="F8" s="300"/>
    </row>
    <row r="9" spans="1:6" ht="15.75" x14ac:dyDescent="0.25">
      <c r="A9" s="9"/>
      <c r="B9" s="27">
        <v>2024</v>
      </c>
      <c r="C9" s="27" t="s">
        <v>131</v>
      </c>
      <c r="D9" s="27" t="s">
        <v>386</v>
      </c>
      <c r="E9" s="27" t="s">
        <v>387</v>
      </c>
      <c r="F9" s="27" t="s">
        <v>388</v>
      </c>
    </row>
    <row r="10" spans="1:6" x14ac:dyDescent="0.25">
      <c r="A10" s="11" t="s">
        <v>132</v>
      </c>
      <c r="B10" s="264">
        <v>48975</v>
      </c>
      <c r="C10" s="265">
        <v>1</v>
      </c>
      <c r="D10" s="265">
        <v>8.6499845535990116E-3</v>
      </c>
      <c r="E10" s="265">
        <v>-2.9833006477684672E-2</v>
      </c>
      <c r="F10" s="265">
        <v>-0.11907545642593759</v>
      </c>
    </row>
    <row r="11" spans="1:6" ht="30" x14ac:dyDescent="0.25">
      <c r="A11" s="14" t="s">
        <v>320</v>
      </c>
      <c r="B11" s="266">
        <v>6330</v>
      </c>
      <c r="C11" s="267">
        <v>0.12924961715160796</v>
      </c>
      <c r="D11" s="267">
        <v>-7.8369905956112845E-3</v>
      </c>
      <c r="E11" s="267">
        <v>-0.13370740385931298</v>
      </c>
      <c r="F11" s="267">
        <v>-0.242913527090061</v>
      </c>
    </row>
    <row r="12" spans="1:6" ht="30" x14ac:dyDescent="0.25">
      <c r="A12" s="14" t="s">
        <v>324</v>
      </c>
      <c r="B12" s="266">
        <v>5105</v>
      </c>
      <c r="C12" s="267">
        <v>0.10423685553854008</v>
      </c>
      <c r="D12" s="267">
        <v>-1.065891472868217E-2</v>
      </c>
      <c r="E12" s="267">
        <v>-6.0890360559234732E-2</v>
      </c>
      <c r="F12" s="267">
        <v>-0.22510625379477839</v>
      </c>
    </row>
    <row r="13" spans="1:6" ht="15" customHeight="1" x14ac:dyDescent="0.25">
      <c r="A13" s="14" t="s">
        <v>323</v>
      </c>
      <c r="B13" s="266">
        <v>4835</v>
      </c>
      <c r="C13" s="267">
        <v>9.8723838693210816E-2</v>
      </c>
      <c r="D13" s="267">
        <v>3.1120331950207467E-3</v>
      </c>
      <c r="E13" s="267">
        <v>-5.1774857815257896E-2</v>
      </c>
      <c r="F13" s="267">
        <v>-0.35687682894386807</v>
      </c>
    </row>
    <row r="14" spans="1:6" x14ac:dyDescent="0.25">
      <c r="A14" s="14" t="s">
        <v>321</v>
      </c>
      <c r="B14" s="266">
        <v>4650</v>
      </c>
      <c r="C14" s="267">
        <v>9.4946401225114857E-2</v>
      </c>
      <c r="D14" s="267">
        <v>7.5839653304442039E-3</v>
      </c>
      <c r="E14" s="267">
        <v>1.9289785181937746E-2</v>
      </c>
      <c r="F14" s="267">
        <v>-2.2493167963001891E-2</v>
      </c>
    </row>
    <row r="15" spans="1:6" ht="45" x14ac:dyDescent="0.25">
      <c r="A15" s="14" t="s">
        <v>322</v>
      </c>
      <c r="B15" s="266">
        <v>2935</v>
      </c>
      <c r="C15" s="267">
        <v>5.9928534966819803E-2</v>
      </c>
      <c r="D15" s="267">
        <v>-5.084745762711864E-3</v>
      </c>
      <c r="E15" s="267">
        <v>-8.4243369734789394E-2</v>
      </c>
      <c r="F15" s="267">
        <v>-0.106544901065449</v>
      </c>
    </row>
    <row r="16" spans="1:6" ht="15" customHeight="1" x14ac:dyDescent="0.25">
      <c r="A16" s="14" t="s">
        <v>326</v>
      </c>
      <c r="B16" s="266">
        <v>2860</v>
      </c>
      <c r="C16" s="267">
        <v>5.8397141398672789E-2</v>
      </c>
      <c r="D16" s="267">
        <v>3.4358047016274866E-2</v>
      </c>
      <c r="E16" s="267">
        <v>7.0760014975664545E-2</v>
      </c>
      <c r="F16" s="267">
        <v>0.3253012048192771</v>
      </c>
    </row>
    <row r="17" spans="1:6" x14ac:dyDescent="0.25">
      <c r="A17" s="14" t="s">
        <v>333</v>
      </c>
      <c r="B17" s="266">
        <v>2080</v>
      </c>
      <c r="C17" s="267">
        <v>4.2470648289943846E-2</v>
      </c>
      <c r="D17" s="267">
        <v>2.7160493827160494E-2</v>
      </c>
      <c r="E17" s="267">
        <v>0.1751412429378531</v>
      </c>
      <c r="F17" s="267">
        <v>1.0573689416419387</v>
      </c>
    </row>
    <row r="18" spans="1:6" x14ac:dyDescent="0.25">
      <c r="A18" s="14" t="s">
        <v>325</v>
      </c>
      <c r="B18" s="266">
        <v>1635</v>
      </c>
      <c r="C18" s="267">
        <v>3.3384379785604899E-2</v>
      </c>
      <c r="D18" s="267">
        <v>2.8301886792452831E-2</v>
      </c>
      <c r="E18" s="267">
        <v>0.11527967257844475</v>
      </c>
      <c r="F18" s="267">
        <v>-0.20127015144113336</v>
      </c>
    </row>
    <row r="19" spans="1:6" x14ac:dyDescent="0.25">
      <c r="A19" s="14" t="s">
        <v>329</v>
      </c>
      <c r="B19" s="266">
        <v>1495</v>
      </c>
      <c r="C19" s="267">
        <v>3.0525778458397143E-2</v>
      </c>
      <c r="D19" s="267">
        <v>2.0477815699658702E-2</v>
      </c>
      <c r="E19" s="267">
        <v>7.7089337175792513E-2</v>
      </c>
      <c r="F19" s="267">
        <v>0.67413213885778278</v>
      </c>
    </row>
    <row r="20" spans="1:6" ht="30" x14ac:dyDescent="0.25">
      <c r="A20" s="17" t="s">
        <v>328</v>
      </c>
      <c r="B20" s="268">
        <v>1180</v>
      </c>
      <c r="C20" s="269">
        <v>2.4093925472179683E-2</v>
      </c>
      <c r="D20" s="269">
        <v>4.2553191489361703E-3</v>
      </c>
      <c r="E20" s="269">
        <v>-7.5235109717868343E-2</v>
      </c>
      <c r="F20" s="269">
        <v>-0.17192982456140352</v>
      </c>
    </row>
    <row r="23" spans="1:6" x14ac:dyDescent="0.25">
      <c r="A23" s="44" t="s">
        <v>208</v>
      </c>
    </row>
    <row r="24" spans="1:6" x14ac:dyDescent="0.25">
      <c r="A24" s="44"/>
    </row>
  </sheetData>
  <mergeCells count="1">
    <mergeCell ref="D8:F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TRETA1!A3</f>
        <v>LLOCS DE TREBALL. RÈGIM ESPECIAL TREBALLADORS AUTÒNOMS</v>
      </c>
    </row>
    <row r="5" spans="1:9" x14ac:dyDescent="0.25">
      <c r="A5" s="29" t="str">
        <f>Índex!A37</f>
        <v>Règim Especial Treballadors Autònoms (RETA)</v>
      </c>
      <c r="C5" s="29" t="str">
        <f>Índex!A7</f>
        <v>1r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9" t="s">
        <v>54</v>
      </c>
      <c r="B7" s="291" t="s">
        <v>55</v>
      </c>
      <c r="C7" s="293" t="s">
        <v>58</v>
      </c>
      <c r="D7" s="293"/>
    </row>
    <row r="8" spans="1:9" x14ac:dyDescent="0.25">
      <c r="A8" s="290"/>
      <c r="B8" s="292"/>
      <c r="C8" s="33" t="s">
        <v>55</v>
      </c>
      <c r="D8" s="33" t="s">
        <v>56</v>
      </c>
    </row>
    <row r="9" spans="1:9" x14ac:dyDescent="0.25">
      <c r="A9" s="34" t="s">
        <v>326</v>
      </c>
      <c r="B9" s="38">
        <v>2860</v>
      </c>
      <c r="C9" s="38">
        <v>95</v>
      </c>
      <c r="D9" s="36">
        <v>3.4358047016274866E-2</v>
      </c>
    </row>
    <row r="10" spans="1:9" x14ac:dyDescent="0.25">
      <c r="A10" s="34" t="s">
        <v>344</v>
      </c>
      <c r="B10" s="38">
        <v>960</v>
      </c>
      <c r="C10" s="38">
        <v>60</v>
      </c>
      <c r="D10" s="36">
        <v>6.6666666666666666E-2</v>
      </c>
    </row>
    <row r="11" spans="1:9" x14ac:dyDescent="0.25">
      <c r="A11" s="34" t="s">
        <v>327</v>
      </c>
      <c r="B11" s="38">
        <v>860</v>
      </c>
      <c r="C11" s="38">
        <v>60</v>
      </c>
      <c r="D11" s="36">
        <v>7.4999999999999997E-2</v>
      </c>
    </row>
    <row r="12" spans="1:9" x14ac:dyDescent="0.25">
      <c r="A12" s="34" t="s">
        <v>333</v>
      </c>
      <c r="B12" s="38">
        <v>2080</v>
      </c>
      <c r="C12" s="38">
        <v>55</v>
      </c>
      <c r="D12" s="36">
        <v>2.7160493827160494E-2</v>
      </c>
    </row>
    <row r="13" spans="1:9" x14ac:dyDescent="0.25">
      <c r="A13" s="34" t="s">
        <v>325</v>
      </c>
      <c r="B13" s="38">
        <v>1635</v>
      </c>
      <c r="C13" s="38">
        <v>45</v>
      </c>
      <c r="D13" s="36">
        <v>2.8301886792452831E-2</v>
      </c>
    </row>
    <row r="14" spans="1:9" x14ac:dyDescent="0.25">
      <c r="A14" s="34" t="s">
        <v>321</v>
      </c>
      <c r="B14" s="38">
        <v>4650</v>
      </c>
      <c r="C14" s="38">
        <v>35</v>
      </c>
      <c r="D14" s="36">
        <v>7.5839653304442039E-3</v>
      </c>
    </row>
    <row r="15" spans="1:9" x14ac:dyDescent="0.25">
      <c r="A15" s="34" t="s">
        <v>338</v>
      </c>
      <c r="B15" s="38">
        <v>1000</v>
      </c>
      <c r="C15" s="38">
        <v>35</v>
      </c>
      <c r="D15" s="36">
        <v>3.6269430051813469E-2</v>
      </c>
    </row>
    <row r="16" spans="1:9" ht="30" x14ac:dyDescent="0.25">
      <c r="A16" s="34" t="s">
        <v>337</v>
      </c>
      <c r="B16" s="45">
        <v>460</v>
      </c>
      <c r="C16" s="38">
        <v>35</v>
      </c>
      <c r="D16" s="36">
        <v>8.2352941176470587E-2</v>
      </c>
    </row>
    <row r="17" spans="1:4" ht="30" x14ac:dyDescent="0.25">
      <c r="A17" s="34" t="s">
        <v>339</v>
      </c>
      <c r="B17" s="38">
        <v>265</v>
      </c>
      <c r="C17" s="38">
        <v>30</v>
      </c>
      <c r="D17" s="36">
        <v>0.1276595744680851</v>
      </c>
    </row>
    <row r="18" spans="1:4" x14ac:dyDescent="0.25">
      <c r="A18" s="34" t="s">
        <v>329</v>
      </c>
      <c r="B18" s="38">
        <v>1495</v>
      </c>
      <c r="C18" s="38">
        <v>30</v>
      </c>
      <c r="D18" s="36">
        <v>2.0477815699658702E-2</v>
      </c>
    </row>
    <row r="19" spans="1:4" x14ac:dyDescent="0.25">
      <c r="A19" s="294" t="s">
        <v>57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x14ac:dyDescent="0.25">
      <c r="A21" s="34" t="s">
        <v>324</v>
      </c>
      <c r="B21" s="35">
        <v>5105</v>
      </c>
      <c r="C21" s="35">
        <v>-55</v>
      </c>
      <c r="D21" s="36">
        <v>-1.065891472868217E-2</v>
      </c>
    </row>
    <row r="22" spans="1:4" ht="30" x14ac:dyDescent="0.25">
      <c r="A22" s="34" t="s">
        <v>320</v>
      </c>
      <c r="B22" s="35">
        <v>6330</v>
      </c>
      <c r="C22" s="35">
        <v>-50</v>
      </c>
      <c r="D22" s="36">
        <v>-7.8369905956112845E-3</v>
      </c>
    </row>
    <row r="23" spans="1:4" ht="30" x14ac:dyDescent="0.25">
      <c r="A23" s="34" t="s">
        <v>341</v>
      </c>
      <c r="B23" s="35">
        <v>305</v>
      </c>
      <c r="C23" s="35">
        <v>-20</v>
      </c>
      <c r="D23" s="36">
        <v>-6.1538461538461542E-2</v>
      </c>
    </row>
    <row r="24" spans="1:4" x14ac:dyDescent="0.25">
      <c r="A24" s="34" t="s">
        <v>378</v>
      </c>
      <c r="B24" s="35">
        <v>175</v>
      </c>
      <c r="C24" s="35">
        <v>-15</v>
      </c>
      <c r="D24" s="36">
        <v>-7.8947368421052627E-2</v>
      </c>
    </row>
    <row r="25" spans="1:4" x14ac:dyDescent="0.25">
      <c r="A25" s="34" t="s">
        <v>336</v>
      </c>
      <c r="B25" s="35">
        <v>655</v>
      </c>
      <c r="C25" s="35">
        <v>-15</v>
      </c>
      <c r="D25" s="36">
        <v>-2.2388059701492536E-2</v>
      </c>
    </row>
    <row r="26" spans="1:4" ht="30" x14ac:dyDescent="0.25">
      <c r="A26" s="34" t="s">
        <v>322</v>
      </c>
      <c r="B26" s="35">
        <v>2935</v>
      </c>
      <c r="C26" s="35">
        <v>-15</v>
      </c>
      <c r="D26" s="36">
        <v>-5.084745762711864E-3</v>
      </c>
    </row>
    <row r="27" spans="1:4" x14ac:dyDescent="0.25">
      <c r="A27" s="34" t="s">
        <v>345</v>
      </c>
      <c r="B27" s="35">
        <v>130</v>
      </c>
      <c r="C27" s="35">
        <v>-15</v>
      </c>
      <c r="D27" s="36">
        <v>-0.10344827586206896</v>
      </c>
    </row>
    <row r="28" spans="1:4" x14ac:dyDescent="0.25">
      <c r="A28" s="34" t="s">
        <v>393</v>
      </c>
      <c r="B28" s="35">
        <v>650</v>
      </c>
      <c r="C28" s="35">
        <v>-15</v>
      </c>
      <c r="D28" s="36">
        <v>-2.2556390977443608E-2</v>
      </c>
    </row>
    <row r="29" spans="1:4" x14ac:dyDescent="0.25">
      <c r="A29" s="34" t="s">
        <v>332</v>
      </c>
      <c r="B29" s="35">
        <v>765</v>
      </c>
      <c r="C29" s="35">
        <v>-15</v>
      </c>
      <c r="D29" s="36">
        <v>-1.9230769230769232E-2</v>
      </c>
    </row>
    <row r="30" spans="1:4" x14ac:dyDescent="0.25">
      <c r="A30" s="41" t="s">
        <v>340</v>
      </c>
      <c r="B30" s="46">
        <v>535</v>
      </c>
      <c r="C30" s="46">
        <v>-15</v>
      </c>
      <c r="D30" s="204">
        <v>-2.7272727272727271E-2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G42"/>
  <sheetViews>
    <sheetView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4" t="s">
        <v>258</v>
      </c>
    </row>
    <row r="3" spans="1:7" ht="18.75" x14ac:dyDescent="0.3">
      <c r="A3" s="30" t="str">
        <f>GRETA1!A3</f>
        <v>LLOCS DE TREBALL. RÈGIM ESPECIAL TREBALLADORS AUTÒNOMS</v>
      </c>
    </row>
    <row r="5" spans="1:7" x14ac:dyDescent="0.25">
      <c r="A5" s="29" t="str">
        <f>Índex!A43</f>
        <v>TRETA3</v>
      </c>
      <c r="C5" s="29" t="str">
        <f>Índex!A7</f>
        <v>1r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8" t="s">
        <v>202</v>
      </c>
      <c r="C8" s="298" t="s">
        <v>75</v>
      </c>
      <c r="D8" s="276" t="s">
        <v>76</v>
      </c>
      <c r="E8" s="276"/>
      <c r="F8" s="276"/>
    </row>
    <row r="9" spans="1:7" ht="22.5" customHeight="1" x14ac:dyDescent="0.25">
      <c r="B9" s="298" t="s">
        <v>33</v>
      </c>
      <c r="C9" s="298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650</v>
      </c>
      <c r="C10" s="58">
        <f>B10/$B$40</f>
        <v>1.3272077590607452E-2</v>
      </c>
      <c r="D10" s="59">
        <v>0.04</v>
      </c>
      <c r="E10" s="59">
        <v>1.088646967340591E-2</v>
      </c>
      <c r="F10" s="59">
        <v>-0.1591203104786546</v>
      </c>
    </row>
    <row r="11" spans="1:7" x14ac:dyDescent="0.25">
      <c r="A11" s="56" t="s">
        <v>78</v>
      </c>
      <c r="B11" s="57">
        <v>550</v>
      </c>
      <c r="C11" s="58">
        <f>B11/$B$40</f>
        <v>1.1230219499744768E-2</v>
      </c>
      <c r="D11" s="59">
        <v>2.8037383177570093E-2</v>
      </c>
      <c r="E11" s="59">
        <v>-0.21985815602836881</v>
      </c>
      <c r="F11" s="59">
        <v>-6.7796610169491525E-2</v>
      </c>
    </row>
    <row r="12" spans="1:7" x14ac:dyDescent="0.25">
      <c r="A12" s="56" t="s">
        <v>79</v>
      </c>
      <c r="B12" s="57">
        <v>4865</v>
      </c>
      <c r="C12" s="58">
        <f t="shared" ref="C12:C39" si="0">B12/$B$40</f>
        <v>9.9336396120469628E-2</v>
      </c>
      <c r="D12" s="59">
        <v>3.2908704883227176E-2</v>
      </c>
      <c r="E12" s="59">
        <v>-8.1902245706737126E-2</v>
      </c>
      <c r="F12" s="59">
        <v>-6.8542982959984677E-2</v>
      </c>
    </row>
    <row r="13" spans="1:7" x14ac:dyDescent="0.25">
      <c r="A13" s="56" t="s">
        <v>80</v>
      </c>
      <c r="B13" s="57">
        <v>125</v>
      </c>
      <c r="C13" s="58">
        <f t="shared" si="0"/>
        <v>2.5523226135783562E-3</v>
      </c>
      <c r="D13" s="59">
        <v>0</v>
      </c>
      <c r="E13" s="59">
        <v>-0.23780487804878048</v>
      </c>
      <c r="F13" s="59">
        <v>-0.16666666666666666</v>
      </c>
    </row>
    <row r="14" spans="1:7" x14ac:dyDescent="0.25">
      <c r="A14" s="56" t="s">
        <v>81</v>
      </c>
      <c r="B14" s="57">
        <v>635</v>
      </c>
      <c r="C14" s="58">
        <f t="shared" si="0"/>
        <v>1.296579887697805E-2</v>
      </c>
      <c r="D14" s="59">
        <v>-2.3076923076923078E-2</v>
      </c>
      <c r="E14" s="59">
        <v>-0.2502951593860685</v>
      </c>
      <c r="F14" s="59">
        <v>-0.19620253164556961</v>
      </c>
    </row>
    <row r="15" spans="1:7" x14ac:dyDescent="0.25">
      <c r="A15" s="56" t="s">
        <v>82</v>
      </c>
      <c r="B15" s="57">
        <v>295</v>
      </c>
      <c r="C15" s="58">
        <f t="shared" si="0"/>
        <v>6.0234813680449207E-3</v>
      </c>
      <c r="D15" s="59">
        <v>1.7241379310344827E-2</v>
      </c>
      <c r="E15" s="59">
        <v>-0.32801822323462415</v>
      </c>
      <c r="F15" s="59">
        <v>-0.15472779369627507</v>
      </c>
    </row>
    <row r="16" spans="1:7" x14ac:dyDescent="0.25">
      <c r="A16" s="56" t="s">
        <v>83</v>
      </c>
      <c r="B16" s="57">
        <v>1000</v>
      </c>
      <c r="C16" s="58">
        <f t="shared" si="0"/>
        <v>2.041858090862685E-2</v>
      </c>
      <c r="D16" s="59">
        <v>1.5228426395939087E-2</v>
      </c>
      <c r="E16" s="59">
        <v>-0.2679355783308931</v>
      </c>
      <c r="F16" s="59">
        <v>-0.25037481259370314</v>
      </c>
    </row>
    <row r="17" spans="1:6" x14ac:dyDescent="0.25">
      <c r="A17" s="56" t="s">
        <v>84</v>
      </c>
      <c r="B17" s="57">
        <v>4840</v>
      </c>
      <c r="C17" s="58">
        <f t="shared" si="0"/>
        <v>9.8825931597753949E-2</v>
      </c>
      <c r="D17" s="59">
        <v>1.0438413361169102E-2</v>
      </c>
      <c r="E17" s="59">
        <v>0.16067146282973621</v>
      </c>
      <c r="F17" s="59">
        <v>2.3472192852611547E-2</v>
      </c>
    </row>
    <row r="18" spans="1:6" x14ac:dyDescent="0.25">
      <c r="A18" s="56" t="s">
        <v>87</v>
      </c>
      <c r="B18" s="57">
        <v>1350</v>
      </c>
      <c r="C18" s="58">
        <f t="shared" si="0"/>
        <v>2.7565084226646247E-2</v>
      </c>
      <c r="D18" s="59">
        <v>1.1235955056179775E-2</v>
      </c>
      <c r="E18" s="59">
        <v>5.3864168618266976E-2</v>
      </c>
      <c r="F18" s="59">
        <v>-0.11359159553512804</v>
      </c>
    </row>
    <row r="19" spans="1:6" x14ac:dyDescent="0.25">
      <c r="A19" s="56" t="s">
        <v>88</v>
      </c>
      <c r="B19" s="57">
        <v>2930</v>
      </c>
      <c r="C19" s="58">
        <f t="shared" si="0"/>
        <v>5.982644206227667E-2</v>
      </c>
      <c r="D19" s="59">
        <v>-1.7035775127768314E-3</v>
      </c>
      <c r="E19" s="59">
        <v>-5.6968136466044414E-2</v>
      </c>
      <c r="F19" s="59">
        <v>-0.21489817792068597</v>
      </c>
    </row>
    <row r="20" spans="1:6" x14ac:dyDescent="0.25">
      <c r="A20" s="56" t="s">
        <v>89</v>
      </c>
      <c r="B20" s="57">
        <v>2935</v>
      </c>
      <c r="C20" s="58">
        <f t="shared" si="0"/>
        <v>5.9928534966819803E-2</v>
      </c>
      <c r="D20" s="59">
        <v>-3.3955857385398981E-3</v>
      </c>
      <c r="E20" s="59">
        <v>-1.0118043844856661E-2</v>
      </c>
      <c r="F20" s="59">
        <v>-0.12700773349196906</v>
      </c>
    </row>
    <row r="21" spans="1:6" x14ac:dyDescent="0.25">
      <c r="A21" s="56" t="s">
        <v>91</v>
      </c>
      <c r="B21" s="57">
        <v>1455</v>
      </c>
      <c r="C21" s="58">
        <f t="shared" si="0"/>
        <v>2.9709035222052066E-2</v>
      </c>
      <c r="D21" s="59">
        <v>1.0416666666666666E-2</v>
      </c>
      <c r="E21" s="59">
        <v>0.28306878306878308</v>
      </c>
      <c r="F21" s="59">
        <v>-2.8056112224448898E-2</v>
      </c>
    </row>
    <row r="22" spans="1:6" x14ac:dyDescent="0.25">
      <c r="A22" s="56" t="s">
        <v>92</v>
      </c>
      <c r="B22" s="57">
        <v>1860</v>
      </c>
      <c r="C22" s="58">
        <f t="shared" si="0"/>
        <v>3.7978560490045943E-2</v>
      </c>
      <c r="D22" s="59">
        <v>2.197802197802198E-2</v>
      </c>
      <c r="E22" s="59">
        <v>5.2631578947368418E-2</v>
      </c>
      <c r="F22" s="59">
        <v>2.1416803953871501E-2</v>
      </c>
    </row>
    <row r="23" spans="1:6" x14ac:dyDescent="0.25">
      <c r="A23" s="56" t="s">
        <v>93</v>
      </c>
      <c r="B23" s="57">
        <v>1335</v>
      </c>
      <c r="C23" s="58">
        <f t="shared" si="0"/>
        <v>2.7258805513016845E-2</v>
      </c>
      <c r="D23" s="59">
        <v>1.9083969465648856E-2</v>
      </c>
      <c r="E23" s="59">
        <v>-1.0378057820607857E-2</v>
      </c>
      <c r="F23" s="59">
        <v>-0.13703943115707823</v>
      </c>
    </row>
    <row r="24" spans="1:6" x14ac:dyDescent="0.25">
      <c r="A24" s="56" t="s">
        <v>94</v>
      </c>
      <c r="B24" s="57">
        <v>710</v>
      </c>
      <c r="C24" s="58">
        <f t="shared" si="0"/>
        <v>1.4497192445125064E-2</v>
      </c>
      <c r="D24" s="59">
        <v>0</v>
      </c>
      <c r="E24" s="59">
        <v>-0.16666666666666666</v>
      </c>
      <c r="F24" s="59">
        <v>-0.16372202591283863</v>
      </c>
    </row>
    <row r="25" spans="1:6" x14ac:dyDescent="0.25">
      <c r="A25" s="56" t="s">
        <v>190</v>
      </c>
      <c r="B25" s="57">
        <v>240</v>
      </c>
      <c r="C25" s="58">
        <f t="shared" si="0"/>
        <v>4.900459418070444E-3</v>
      </c>
      <c r="D25" s="59">
        <v>-2.0408163265306121E-2</v>
      </c>
      <c r="E25" s="59">
        <v>-0.2</v>
      </c>
      <c r="F25" s="59">
        <v>-0.20792079207920791</v>
      </c>
    </row>
    <row r="26" spans="1:6" x14ac:dyDescent="0.25">
      <c r="A26" s="56" t="s">
        <v>191</v>
      </c>
      <c r="B26" s="57">
        <v>385</v>
      </c>
      <c r="C26" s="58">
        <f t="shared" si="0"/>
        <v>7.8611536498213366E-3</v>
      </c>
      <c r="D26" s="59">
        <v>1.3157894736842105E-2</v>
      </c>
      <c r="E26" s="59">
        <v>4.619565217391304E-2</v>
      </c>
      <c r="F26" s="59">
        <v>3.7735849056603772E-2</v>
      </c>
    </row>
    <row r="27" spans="1:6" x14ac:dyDescent="0.25">
      <c r="A27" s="56" t="s">
        <v>192</v>
      </c>
      <c r="B27" s="57">
        <v>3075</v>
      </c>
      <c r="C27" s="58">
        <f t="shared" si="0"/>
        <v>6.278713629402756E-2</v>
      </c>
      <c r="D27" s="59">
        <v>1.9900497512437811E-2</v>
      </c>
      <c r="E27" s="59">
        <v>6.5119501212331135E-2</v>
      </c>
      <c r="F27" s="59">
        <v>-8.8888888888888892E-2</v>
      </c>
    </row>
    <row r="28" spans="1:6" x14ac:dyDescent="0.25">
      <c r="A28" s="56" t="s">
        <v>95</v>
      </c>
      <c r="B28" s="57">
        <v>1465</v>
      </c>
      <c r="C28" s="58">
        <f t="shared" si="0"/>
        <v>2.9913221031138335E-2</v>
      </c>
      <c r="D28" s="59">
        <v>-2.3333333333333334E-2</v>
      </c>
      <c r="E28" s="59">
        <v>0.1383061383061383</v>
      </c>
      <c r="F28" s="59">
        <v>-9.4658553076402974E-3</v>
      </c>
    </row>
    <row r="29" spans="1:6" x14ac:dyDescent="0.25">
      <c r="A29" s="56" t="s">
        <v>96</v>
      </c>
      <c r="B29" s="57">
        <v>4355</v>
      </c>
      <c r="C29" s="58">
        <f t="shared" si="0"/>
        <v>8.8922919857069932E-2</v>
      </c>
      <c r="D29" s="59">
        <v>5.7736720554272519E-3</v>
      </c>
      <c r="E29" s="59">
        <v>2.1101992966002344E-2</v>
      </c>
      <c r="F29" s="59">
        <v>-0.1707920792079208</v>
      </c>
    </row>
    <row r="30" spans="1:6" x14ac:dyDescent="0.25">
      <c r="A30" s="56" t="s">
        <v>97</v>
      </c>
      <c r="B30" s="57">
        <v>255</v>
      </c>
      <c r="C30" s="58">
        <f t="shared" si="0"/>
        <v>5.206738131699847E-3</v>
      </c>
      <c r="D30" s="59">
        <v>-3.7735849056603772E-2</v>
      </c>
      <c r="E30" s="59">
        <v>-0.27966101694915252</v>
      </c>
      <c r="F30" s="59">
        <v>-0.29945054945054944</v>
      </c>
    </row>
    <row r="31" spans="1:6" x14ac:dyDescent="0.25">
      <c r="A31" s="56" t="s">
        <v>98</v>
      </c>
      <c r="B31" s="57">
        <v>485</v>
      </c>
      <c r="C31" s="58">
        <f t="shared" si="0"/>
        <v>9.9030117406840226E-3</v>
      </c>
      <c r="D31" s="59">
        <v>-1.020408163265306E-2</v>
      </c>
      <c r="E31" s="59">
        <v>-0.13237924865831843</v>
      </c>
      <c r="F31" s="59">
        <v>-5.642023346303502E-2</v>
      </c>
    </row>
    <row r="32" spans="1:6" x14ac:dyDescent="0.25">
      <c r="A32" s="56" t="s">
        <v>99</v>
      </c>
      <c r="B32" s="57">
        <v>2570</v>
      </c>
      <c r="C32" s="58">
        <f t="shared" si="0"/>
        <v>5.2475752935171004E-2</v>
      </c>
      <c r="D32" s="59">
        <v>9.823182711198428E-3</v>
      </c>
      <c r="E32" s="59">
        <v>-7.5539568345323743E-2</v>
      </c>
      <c r="F32" s="59">
        <v>-0.13438868305826879</v>
      </c>
    </row>
    <row r="33" spans="1:6" x14ac:dyDescent="0.25">
      <c r="A33" s="56" t="s">
        <v>100</v>
      </c>
      <c r="B33" s="57">
        <v>1975</v>
      </c>
      <c r="C33" s="58">
        <f t="shared" si="0"/>
        <v>4.0326697294538028E-2</v>
      </c>
      <c r="D33" s="59">
        <v>1.804123711340206E-2</v>
      </c>
      <c r="E33" s="59">
        <v>-8.0540037243947857E-2</v>
      </c>
      <c r="F33" s="59">
        <v>-0.11553963278101209</v>
      </c>
    </row>
    <row r="34" spans="1:6" x14ac:dyDescent="0.25">
      <c r="A34" s="56" t="s">
        <v>101</v>
      </c>
      <c r="B34" s="57">
        <v>1610</v>
      </c>
      <c r="C34" s="58">
        <f t="shared" si="0"/>
        <v>3.2873915262889228E-2</v>
      </c>
      <c r="D34" s="59">
        <v>-1.5290519877675841E-2</v>
      </c>
      <c r="E34" s="59">
        <v>-5.6824838898652606E-2</v>
      </c>
      <c r="F34" s="59">
        <v>-7.8420148826559816E-2</v>
      </c>
    </row>
    <row r="35" spans="1:6" x14ac:dyDescent="0.25">
      <c r="A35" s="56" t="s">
        <v>102</v>
      </c>
      <c r="B35" s="57">
        <v>1535</v>
      </c>
      <c r="C35" s="58">
        <f t="shared" si="0"/>
        <v>3.1342521694742213E-2</v>
      </c>
      <c r="D35" s="59">
        <v>6.5573770491803279E-3</v>
      </c>
      <c r="E35" s="59">
        <v>-7.3627036813518412E-2</v>
      </c>
      <c r="F35" s="59">
        <v>-0.21843177189409368</v>
      </c>
    </row>
    <row r="36" spans="1:6" x14ac:dyDescent="0.25">
      <c r="A36" s="56" t="s">
        <v>103</v>
      </c>
      <c r="B36" s="57">
        <v>475</v>
      </c>
      <c r="C36" s="58">
        <f t="shared" si="0"/>
        <v>9.6988259315977533E-3</v>
      </c>
      <c r="D36" s="59">
        <v>-2.0618556701030927E-2</v>
      </c>
      <c r="E36" s="59">
        <v>-0.23633440514469453</v>
      </c>
      <c r="F36" s="59">
        <v>-0.18664383561643835</v>
      </c>
    </row>
    <row r="37" spans="1:6" x14ac:dyDescent="0.25">
      <c r="A37" s="56" t="s">
        <v>104</v>
      </c>
      <c r="B37" s="57">
        <v>385</v>
      </c>
      <c r="C37" s="58">
        <f t="shared" si="0"/>
        <v>7.8611536498213366E-3</v>
      </c>
      <c r="D37" s="59">
        <v>2.6666666666666668E-2</v>
      </c>
      <c r="E37" s="59">
        <v>-0.28037383177570091</v>
      </c>
      <c r="F37" s="59">
        <v>-0.22535211267605634</v>
      </c>
    </row>
    <row r="38" spans="1:6" x14ac:dyDescent="0.25">
      <c r="A38" s="56" t="s">
        <v>105</v>
      </c>
      <c r="B38" s="57">
        <v>965</v>
      </c>
      <c r="C38" s="58">
        <f t="shared" si="0"/>
        <v>1.9703930576824912E-2</v>
      </c>
      <c r="D38" s="59">
        <v>0</v>
      </c>
      <c r="E38" s="59">
        <v>-0.15350877192982457</v>
      </c>
      <c r="F38" s="59">
        <v>-0.21544715447154472</v>
      </c>
    </row>
    <row r="39" spans="1:6" x14ac:dyDescent="0.25">
      <c r="A39" s="56" t="s">
        <v>106</v>
      </c>
      <c r="B39" s="57">
        <v>3660</v>
      </c>
      <c r="C39" s="58">
        <f t="shared" si="0"/>
        <v>7.4732006125574277E-2</v>
      </c>
      <c r="D39" s="59">
        <v>-1.364256480218281E-3</v>
      </c>
      <c r="E39" s="59">
        <v>-3.2769556025369982E-2</v>
      </c>
      <c r="F39" s="59">
        <v>-0.17641764176417643</v>
      </c>
    </row>
    <row r="40" spans="1:6" x14ac:dyDescent="0.25">
      <c r="A40" s="60" t="s">
        <v>29</v>
      </c>
      <c r="B40" s="61">
        <v>48975</v>
      </c>
      <c r="C40" s="62">
        <v>1</v>
      </c>
      <c r="D40" s="59">
        <v>8.3393390301657565E-3</v>
      </c>
      <c r="E40" s="59">
        <v>-6.7238095238095236E-2</v>
      </c>
      <c r="F40" s="59">
        <v>-0.14987066645834418</v>
      </c>
    </row>
    <row r="41" spans="1:6" ht="22.5" customHeight="1" x14ac:dyDescent="0.25"/>
    <row r="42" spans="1:6" x14ac:dyDescent="0.25">
      <c r="A42" s="44" t="s">
        <v>208</v>
      </c>
    </row>
  </sheetData>
  <sortState xmlns:xlrd2="http://schemas.microsoft.com/office/spreadsheetml/2017/richdata2" ref="A10:F39">
    <sortCondition ref="A10:A39"/>
  </sortState>
  <mergeCells count="2">
    <mergeCell ref="B8:B9"/>
    <mergeCell ref="C8:C9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tabSelected="1" workbookViewId="0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 t="s">
        <v>258</v>
      </c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1r trimestre 2024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10" t="s">
        <v>29</v>
      </c>
      <c r="C8" s="311"/>
      <c r="D8" s="312" t="s">
        <v>281</v>
      </c>
      <c r="E8" s="313"/>
      <c r="F8" s="312" t="s">
        <v>32</v>
      </c>
      <c r="G8" s="296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450</v>
      </c>
      <c r="C10" s="240">
        <v>1.2606984269285183E-3</v>
      </c>
      <c r="D10" s="239">
        <v>2970</v>
      </c>
      <c r="E10" s="240">
        <v>1.1904809623254863E-3</v>
      </c>
      <c r="F10" s="239">
        <v>31305</v>
      </c>
      <c r="G10" s="240">
        <v>8.5612200388064889E-3</v>
      </c>
      <c r="H10" s="188"/>
      <c r="I10" s="188"/>
    </row>
    <row r="11" spans="1:12" x14ac:dyDescent="0.25">
      <c r="A11" s="85" t="s">
        <v>225</v>
      </c>
      <c r="B11" s="84">
        <v>26355</v>
      </c>
      <c r="C11" s="242">
        <v>7.3834904537113555E-2</v>
      </c>
      <c r="D11" s="241">
        <v>136310</v>
      </c>
      <c r="E11" s="242">
        <v>5.4637865311308764E-2</v>
      </c>
      <c r="F11" s="241">
        <v>228660</v>
      </c>
      <c r="G11" s="242">
        <v>6.253341555896795E-2</v>
      </c>
      <c r="H11" s="188"/>
      <c r="I11" s="188"/>
    </row>
    <row r="12" spans="1:12" x14ac:dyDescent="0.25">
      <c r="A12" s="85" t="s">
        <v>224</v>
      </c>
      <c r="B12" s="84">
        <v>70745</v>
      </c>
      <c r="C12" s="242">
        <v>0.1981958004734623</v>
      </c>
      <c r="D12" s="241">
        <v>417610</v>
      </c>
      <c r="E12" s="242">
        <v>0.16739284669250717</v>
      </c>
      <c r="F12" s="241">
        <v>616405</v>
      </c>
      <c r="G12" s="242">
        <v>0.16857303427633008</v>
      </c>
      <c r="H12" s="188"/>
      <c r="I12" s="188"/>
    </row>
    <row r="13" spans="1:12" x14ac:dyDescent="0.25">
      <c r="A13" s="85" t="s">
        <v>223</v>
      </c>
      <c r="B13" s="84">
        <v>52580</v>
      </c>
      <c r="C13" s="242">
        <v>0.14730560730644776</v>
      </c>
      <c r="D13" s="241">
        <v>268565</v>
      </c>
      <c r="E13" s="242">
        <v>0.10765034331546944</v>
      </c>
      <c r="F13" s="241">
        <v>466840</v>
      </c>
      <c r="G13" s="242">
        <v>0.12767033901665617</v>
      </c>
      <c r="H13" s="188"/>
      <c r="I13" s="188"/>
    </row>
    <row r="14" spans="1:12" x14ac:dyDescent="0.25">
      <c r="A14" s="85" t="s">
        <v>222</v>
      </c>
      <c r="B14" s="84">
        <v>56415</v>
      </c>
      <c r="C14" s="242">
        <v>0.1580495594559386</v>
      </c>
      <c r="D14" s="241">
        <v>536370</v>
      </c>
      <c r="E14" s="242">
        <v>0.21499605177189263</v>
      </c>
      <c r="F14" s="241">
        <v>784535</v>
      </c>
      <c r="G14" s="242">
        <v>0.21455284341622899</v>
      </c>
      <c r="H14" s="188"/>
      <c r="I14" s="188"/>
    </row>
    <row r="15" spans="1:12" x14ac:dyDescent="0.25">
      <c r="A15" s="85" t="s">
        <v>221</v>
      </c>
      <c r="B15" s="84">
        <v>43225</v>
      </c>
      <c r="C15" s="242">
        <v>0.12109708778663379</v>
      </c>
      <c r="D15" s="241">
        <v>332105</v>
      </c>
      <c r="E15" s="242">
        <v>0.13311942087309955</v>
      </c>
      <c r="F15" s="241">
        <v>504685</v>
      </c>
      <c r="G15" s="242">
        <v>0.13802010334723055</v>
      </c>
      <c r="H15" s="188"/>
      <c r="I15" s="188"/>
    </row>
    <row r="16" spans="1:12" ht="15.75" thickBot="1" x14ac:dyDescent="0.3">
      <c r="A16" s="83" t="s">
        <v>220</v>
      </c>
      <c r="B16" s="82">
        <v>107175</v>
      </c>
      <c r="C16" s="244">
        <v>0.30025634201347545</v>
      </c>
      <c r="D16" s="243">
        <v>800860</v>
      </c>
      <c r="E16" s="244">
        <v>0.32101299107339698</v>
      </c>
      <c r="F16" s="243">
        <v>1024175</v>
      </c>
      <c r="G16" s="244">
        <v>0.28008904434577975</v>
      </c>
      <c r="H16" s="188"/>
      <c r="I16" s="188"/>
    </row>
    <row r="17" spans="1:7" ht="15.75" thickBot="1" x14ac:dyDescent="0.3">
      <c r="A17" s="81" t="s">
        <v>132</v>
      </c>
      <c r="B17" s="79">
        <v>356945</v>
      </c>
      <c r="C17" s="80">
        <v>1</v>
      </c>
      <c r="D17" s="245">
        <v>2494790</v>
      </c>
      <c r="E17" s="246">
        <v>1</v>
      </c>
      <c r="F17" s="245">
        <v>3656605</v>
      </c>
      <c r="G17" s="246">
        <v>1</v>
      </c>
    </row>
    <row r="18" spans="1:7" x14ac:dyDescent="0.25">
      <c r="A18" s="153" t="s">
        <v>282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L42"/>
  <sheetViews>
    <sheetView workbookViewId="0"/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1r trimestre 2024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12" x14ac:dyDescent="0.25">
      <c r="A25" s="153" t="s">
        <v>282</v>
      </c>
    </row>
    <row r="26" spans="1:12" x14ac:dyDescent="0.25">
      <c r="D26" s="211"/>
      <c r="E26" s="211"/>
      <c r="F26" s="211"/>
    </row>
    <row r="27" spans="1:12" ht="45" x14ac:dyDescent="0.25">
      <c r="B27" s="258" t="s">
        <v>395</v>
      </c>
      <c r="C27" s="258" t="s">
        <v>283</v>
      </c>
      <c r="D27" s="37"/>
      <c r="E27" s="277" t="s">
        <v>379</v>
      </c>
      <c r="F27" s="211"/>
      <c r="G27" s="37"/>
      <c r="H27" s="37"/>
      <c r="I27" s="37"/>
      <c r="J27" s="37"/>
      <c r="K27" s="37"/>
      <c r="L27" s="37"/>
    </row>
    <row r="28" spans="1:12" x14ac:dyDescent="0.25">
      <c r="A28" s="148" t="s">
        <v>234</v>
      </c>
      <c r="B28" s="144">
        <v>450</v>
      </c>
      <c r="C28" s="141">
        <f>+B28/E28-1</f>
        <v>-4.2553191489361653E-2</v>
      </c>
      <c r="D28" s="37"/>
      <c r="E28" s="278">
        <v>470</v>
      </c>
      <c r="F28" s="211"/>
      <c r="G28" s="37"/>
      <c r="H28" s="37"/>
      <c r="I28" s="37"/>
      <c r="J28" s="37"/>
      <c r="K28" s="37"/>
      <c r="L28" s="37"/>
    </row>
    <row r="29" spans="1:12" x14ac:dyDescent="0.25">
      <c r="A29" s="154" t="s">
        <v>235</v>
      </c>
      <c r="B29" s="144">
        <v>26355</v>
      </c>
      <c r="C29" s="141">
        <f t="shared" ref="C29:C35" si="0">+B29/E29-1</f>
        <v>1.3653846153846239E-2</v>
      </c>
      <c r="D29" s="37"/>
      <c r="E29" s="278">
        <v>26000</v>
      </c>
      <c r="F29" s="211"/>
      <c r="G29" s="37"/>
      <c r="H29" s="37"/>
      <c r="I29" s="37"/>
      <c r="J29" s="37"/>
      <c r="K29" s="37"/>
      <c r="L29" s="37"/>
    </row>
    <row r="30" spans="1:12" x14ac:dyDescent="0.25">
      <c r="A30" s="148" t="s">
        <v>236</v>
      </c>
      <c r="B30" s="144">
        <v>70745</v>
      </c>
      <c r="C30" s="141">
        <f>+B30/E30-1</f>
        <v>-7.0671378091913262E-5</v>
      </c>
      <c r="D30" s="37"/>
      <c r="E30" s="278">
        <v>70750</v>
      </c>
      <c r="F30" s="211"/>
      <c r="G30" s="37"/>
      <c r="H30" s="37"/>
      <c r="I30" s="37"/>
      <c r="J30" s="37"/>
      <c r="K30" s="37"/>
      <c r="L30" s="37"/>
    </row>
    <row r="31" spans="1:12" x14ac:dyDescent="0.25">
      <c r="A31" s="154" t="s">
        <v>237</v>
      </c>
      <c r="B31" s="144">
        <v>52580</v>
      </c>
      <c r="C31" s="141">
        <f t="shared" si="0"/>
        <v>1.5548044422984075E-2</v>
      </c>
      <c r="D31" s="37"/>
      <c r="E31" s="278">
        <v>51775</v>
      </c>
      <c r="F31" s="211"/>
      <c r="G31" s="37"/>
      <c r="H31" s="37"/>
      <c r="I31" s="37"/>
      <c r="J31" s="37"/>
      <c r="K31" s="37"/>
      <c r="L31" s="37"/>
    </row>
    <row r="32" spans="1:12" x14ac:dyDescent="0.25">
      <c r="A32" s="148" t="s">
        <v>238</v>
      </c>
      <c r="B32" s="144">
        <v>56415</v>
      </c>
      <c r="C32" s="141">
        <f t="shared" si="0"/>
        <v>2.442346104957327E-2</v>
      </c>
      <c r="D32" s="37"/>
      <c r="E32" s="278">
        <v>55070</v>
      </c>
      <c r="F32" s="211"/>
      <c r="G32" s="37"/>
      <c r="H32" s="37"/>
      <c r="I32" s="37"/>
      <c r="J32" s="37"/>
      <c r="K32" s="37"/>
      <c r="L32" s="37"/>
    </row>
    <row r="33" spans="1:12" x14ac:dyDescent="0.25">
      <c r="A33" s="154" t="s">
        <v>239</v>
      </c>
      <c r="B33" s="144">
        <v>43225</v>
      </c>
      <c r="C33" s="141">
        <f t="shared" si="0"/>
        <v>2.9002320185613772E-3</v>
      </c>
      <c r="D33" s="37"/>
      <c r="E33" s="278">
        <v>43100</v>
      </c>
      <c r="F33" s="211"/>
      <c r="G33" s="37"/>
      <c r="H33" s="37"/>
      <c r="I33" s="37"/>
      <c r="J33" s="37"/>
      <c r="K33" s="37"/>
      <c r="L33" s="37"/>
    </row>
    <row r="34" spans="1:12" x14ac:dyDescent="0.25">
      <c r="A34" s="148" t="s">
        <v>240</v>
      </c>
      <c r="B34" s="144">
        <v>107175</v>
      </c>
      <c r="C34" s="141">
        <f t="shared" si="0"/>
        <v>5.299690460557116E-3</v>
      </c>
      <c r="D34" s="37"/>
      <c r="E34" s="278">
        <v>106610</v>
      </c>
      <c r="F34" s="211"/>
      <c r="G34" s="37"/>
      <c r="H34" s="37"/>
      <c r="I34" s="37"/>
      <c r="J34" s="37"/>
      <c r="K34" s="37"/>
      <c r="L34" s="37"/>
    </row>
    <row r="35" spans="1:12" x14ac:dyDescent="0.25">
      <c r="A35" s="148" t="s">
        <v>284</v>
      </c>
      <c r="B35" s="144">
        <v>356945</v>
      </c>
      <c r="C35" s="141">
        <f t="shared" si="0"/>
        <v>8.9604974913433111E-3</v>
      </c>
      <c r="D35" s="37"/>
      <c r="E35" s="278">
        <v>353775</v>
      </c>
      <c r="F35" s="211"/>
      <c r="G35" s="37"/>
      <c r="H35" s="37"/>
      <c r="I35" s="37"/>
      <c r="J35" s="37"/>
      <c r="K35" s="37"/>
      <c r="L35" s="37"/>
    </row>
    <row r="36" spans="1:12" x14ac:dyDescent="0.25">
      <c r="B36" s="63"/>
      <c r="C36" s="63"/>
      <c r="D36" s="37"/>
      <c r="E36" s="211"/>
      <c r="F36" s="211"/>
      <c r="G36" s="37"/>
      <c r="H36" s="37"/>
      <c r="I36" s="37"/>
      <c r="J36" s="37"/>
      <c r="K36" s="37"/>
      <c r="L36" s="37"/>
    </row>
    <row r="37" spans="1:12" x14ac:dyDescent="0.25">
      <c r="B37" s="63"/>
      <c r="C37" s="63"/>
      <c r="D37" s="37"/>
      <c r="E37" s="211"/>
      <c r="F37" s="211"/>
      <c r="G37" s="37"/>
      <c r="H37" s="37"/>
      <c r="I37" s="37"/>
      <c r="J37" s="37"/>
      <c r="K37" s="37"/>
      <c r="L37" s="37"/>
    </row>
    <row r="38" spans="1:12" x14ac:dyDescent="0.25">
      <c r="D38" s="37"/>
      <c r="E38" s="37"/>
      <c r="F38" s="37"/>
      <c r="G38" s="37"/>
      <c r="H38" s="37"/>
      <c r="I38" s="37"/>
      <c r="J38" s="37"/>
      <c r="K38" s="37"/>
      <c r="L38" s="37"/>
    </row>
    <row r="39" spans="1:12" x14ac:dyDescent="0.25">
      <c r="D39" s="37"/>
      <c r="E39" s="37"/>
      <c r="F39" s="37"/>
      <c r="G39" s="37"/>
      <c r="H39" s="37"/>
      <c r="I39" s="37"/>
      <c r="J39" s="37"/>
      <c r="K39" s="37"/>
      <c r="L39" s="37"/>
    </row>
    <row r="40" spans="1:12" x14ac:dyDescent="0.25"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D41" s="211"/>
      <c r="E41" s="211"/>
      <c r="F41" s="211"/>
    </row>
    <row r="42" spans="1:12" x14ac:dyDescent="0.25">
      <c r="D42" s="211"/>
      <c r="E42" s="211"/>
      <c r="F42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zoomScale="70" zoomScaleNormal="70" workbookViewId="0"/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1r trimestre 2024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5" t="s">
        <v>285</v>
      </c>
      <c r="B8" s="315"/>
      <c r="C8" s="315"/>
      <c r="D8" s="315"/>
      <c r="E8" s="315"/>
      <c r="F8" s="315"/>
      <c r="G8" s="315"/>
      <c r="L8" s="315" t="s">
        <v>286</v>
      </c>
      <c r="M8" s="315"/>
      <c r="N8" s="315"/>
      <c r="O8" s="315"/>
      <c r="P8" s="315"/>
      <c r="Q8" s="315"/>
      <c r="R8" s="315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25</v>
      </c>
      <c r="C10" s="99">
        <v>470</v>
      </c>
      <c r="D10" s="99">
        <v>1105</v>
      </c>
      <c r="E10" s="99">
        <v>2698</v>
      </c>
      <c r="F10" s="99">
        <v>362</v>
      </c>
      <c r="G10" s="99">
        <v>447</v>
      </c>
      <c r="H10" s="99">
        <v>2514</v>
      </c>
      <c r="I10" s="99">
        <v>7621</v>
      </c>
      <c r="J10" s="100"/>
      <c r="L10" s="98" t="s">
        <v>77</v>
      </c>
      <c r="M10" s="218">
        <f>B10/$I10</f>
        <v>3.2804093950925075E-3</v>
      </c>
      <c r="N10" s="219">
        <f t="shared" ref="N10:N40" si="0">C10/$I10</f>
        <v>6.1671696627739143E-2</v>
      </c>
      <c r="O10" s="219">
        <f t="shared" ref="O10:O40" si="1">D10/$I10</f>
        <v>0.14499409526308885</v>
      </c>
      <c r="P10" s="219">
        <f t="shared" ref="P10:P40" si="2">E10/$I10</f>
        <v>0.3540217819183834</v>
      </c>
      <c r="Q10" s="219">
        <f t="shared" ref="Q10:Q40" si="3">F10/$I10</f>
        <v>4.750032804093951E-2</v>
      </c>
      <c r="R10" s="219">
        <f t="shared" ref="R10:R40" si="4">G10/$I10</f>
        <v>5.8653719984254032E-2</v>
      </c>
      <c r="S10" s="219">
        <f t="shared" ref="S10:S40" si="5">H10/$I10</f>
        <v>0.32987796877050257</v>
      </c>
      <c r="T10" s="102"/>
    </row>
    <row r="11" spans="1:20" x14ac:dyDescent="0.25">
      <c r="A11" s="103" t="s">
        <v>78</v>
      </c>
      <c r="B11" s="216">
        <v>33</v>
      </c>
      <c r="C11" s="104">
        <v>189</v>
      </c>
      <c r="D11" s="104">
        <v>259</v>
      </c>
      <c r="E11" s="104">
        <v>263</v>
      </c>
      <c r="F11" s="104">
        <v>261</v>
      </c>
      <c r="G11" s="104">
        <v>295</v>
      </c>
      <c r="H11" s="104">
        <v>432</v>
      </c>
      <c r="I11" s="104">
        <v>1732</v>
      </c>
      <c r="J11" s="100"/>
      <c r="L11" s="103" t="s">
        <v>78</v>
      </c>
      <c r="M11" s="220">
        <f t="shared" ref="M11:M40" si="6">B11/$I11</f>
        <v>1.9053117782909929E-2</v>
      </c>
      <c r="N11" s="221">
        <f t="shared" si="0"/>
        <v>0.10912240184757506</v>
      </c>
      <c r="O11" s="221">
        <f t="shared" si="1"/>
        <v>0.14953810623556582</v>
      </c>
      <c r="P11" s="221">
        <f t="shared" si="2"/>
        <v>0.15184757505773672</v>
      </c>
      <c r="Q11" s="221">
        <f t="shared" si="3"/>
        <v>0.15069284064665128</v>
      </c>
      <c r="R11" s="221">
        <f t="shared" si="4"/>
        <v>0.17032332563510394</v>
      </c>
      <c r="S11" s="221">
        <f t="shared" si="5"/>
        <v>0.24942263279445728</v>
      </c>
      <c r="T11" s="102"/>
    </row>
    <row r="12" spans="1:20" x14ac:dyDescent="0.25">
      <c r="A12" s="103" t="s">
        <v>79</v>
      </c>
      <c r="B12" s="216">
        <v>30</v>
      </c>
      <c r="C12" s="104">
        <v>1353</v>
      </c>
      <c r="D12" s="104">
        <v>3325</v>
      </c>
      <c r="E12" s="104">
        <v>1034</v>
      </c>
      <c r="F12" s="104">
        <v>2772</v>
      </c>
      <c r="G12" s="104">
        <v>5265</v>
      </c>
      <c r="H12" s="104">
        <v>5387</v>
      </c>
      <c r="I12" s="104">
        <v>19166</v>
      </c>
      <c r="J12" s="100"/>
      <c r="L12" s="103" t="s">
        <v>79</v>
      </c>
      <c r="M12" s="220">
        <f t="shared" si="6"/>
        <v>1.5652718355421058E-3</v>
      </c>
      <c r="N12" s="221">
        <f t="shared" si="0"/>
        <v>7.0593759782948975E-2</v>
      </c>
      <c r="O12" s="221">
        <f t="shared" si="1"/>
        <v>0.17348429510591673</v>
      </c>
      <c r="P12" s="221">
        <f t="shared" si="2"/>
        <v>5.3949702598351246E-2</v>
      </c>
      <c r="Q12" s="221">
        <f t="shared" si="3"/>
        <v>0.14463111760409059</v>
      </c>
      <c r="R12" s="221">
        <f t="shared" si="4"/>
        <v>0.27470520713763957</v>
      </c>
      <c r="S12" s="221">
        <f t="shared" si="5"/>
        <v>0.28107064593551079</v>
      </c>
      <c r="T12" s="102"/>
    </row>
    <row r="13" spans="1:20" x14ac:dyDescent="0.25">
      <c r="A13" s="105" t="s">
        <v>80</v>
      </c>
      <c r="B13" s="216">
        <v>5</v>
      </c>
      <c r="C13" s="104">
        <v>70</v>
      </c>
      <c r="D13" s="104">
        <v>153</v>
      </c>
      <c r="E13" s="104">
        <v>333</v>
      </c>
      <c r="F13" s="104">
        <v>159</v>
      </c>
      <c r="G13" s="104">
        <v>61</v>
      </c>
      <c r="H13" s="104">
        <v>737</v>
      </c>
      <c r="I13" s="104">
        <v>1518</v>
      </c>
      <c r="J13" s="100"/>
      <c r="L13" s="105" t="s">
        <v>80</v>
      </c>
      <c r="M13" s="220">
        <f t="shared" si="6"/>
        <v>3.2938076416337285E-3</v>
      </c>
      <c r="N13" s="221">
        <f t="shared" si="0"/>
        <v>4.61133069828722E-2</v>
      </c>
      <c r="O13" s="221">
        <f t="shared" si="1"/>
        <v>0.1007905138339921</v>
      </c>
      <c r="P13" s="221">
        <f t="shared" si="2"/>
        <v>0.21936758893280633</v>
      </c>
      <c r="Q13" s="221">
        <f t="shared" si="3"/>
        <v>0.10474308300395258</v>
      </c>
      <c r="R13" s="221">
        <f t="shared" si="4"/>
        <v>4.0184453227931488E-2</v>
      </c>
      <c r="S13" s="221">
        <f t="shared" si="5"/>
        <v>0.48550724637681159</v>
      </c>
      <c r="T13" s="102"/>
    </row>
    <row r="14" spans="1:20" x14ac:dyDescent="0.25">
      <c r="A14" s="105" t="s">
        <v>81</v>
      </c>
      <c r="B14" s="216">
        <v>10</v>
      </c>
      <c r="C14" s="104">
        <v>286</v>
      </c>
      <c r="D14" s="104">
        <v>674</v>
      </c>
      <c r="E14" s="104">
        <v>853</v>
      </c>
      <c r="F14" s="104">
        <v>370</v>
      </c>
      <c r="G14" s="104">
        <v>553</v>
      </c>
      <c r="H14" s="104">
        <v>726</v>
      </c>
      <c r="I14" s="104">
        <v>3472</v>
      </c>
      <c r="J14" s="100"/>
      <c r="L14" s="105" t="s">
        <v>81</v>
      </c>
      <c r="M14" s="220">
        <f t="shared" si="6"/>
        <v>2.8801843317972351E-3</v>
      </c>
      <c r="N14" s="221">
        <f t="shared" si="0"/>
        <v>8.2373271889400926E-2</v>
      </c>
      <c r="O14" s="221">
        <f t="shared" si="1"/>
        <v>0.19412442396313365</v>
      </c>
      <c r="P14" s="221">
        <f t="shared" si="2"/>
        <v>0.24567972350230416</v>
      </c>
      <c r="Q14" s="221">
        <f t="shared" si="3"/>
        <v>0.10656682027649769</v>
      </c>
      <c r="R14" s="221">
        <f t="shared" si="4"/>
        <v>0.15927419354838709</v>
      </c>
      <c r="S14" s="221">
        <f t="shared" si="5"/>
        <v>0.20910138248847926</v>
      </c>
      <c r="T14" s="102"/>
    </row>
    <row r="15" spans="1:20" x14ac:dyDescent="0.25">
      <c r="A15" s="105" t="s">
        <v>82</v>
      </c>
      <c r="B15" s="216">
        <v>15</v>
      </c>
      <c r="C15" s="104">
        <v>141</v>
      </c>
      <c r="D15" s="104">
        <v>198</v>
      </c>
      <c r="E15" s="104">
        <v>181</v>
      </c>
      <c r="F15" s="104">
        <v>180</v>
      </c>
      <c r="G15" s="104">
        <v>214</v>
      </c>
      <c r="H15" s="104">
        <v>271</v>
      </c>
      <c r="I15" s="104">
        <v>1200</v>
      </c>
      <c r="J15" s="100"/>
      <c r="L15" s="105" t="s">
        <v>82</v>
      </c>
      <c r="M15" s="220">
        <f t="shared" si="6"/>
        <v>1.2500000000000001E-2</v>
      </c>
      <c r="N15" s="221">
        <f t="shared" si="0"/>
        <v>0.11749999999999999</v>
      </c>
      <c r="O15" s="221">
        <f t="shared" si="1"/>
        <v>0.16500000000000001</v>
      </c>
      <c r="P15" s="221">
        <f t="shared" si="2"/>
        <v>0.15083333333333335</v>
      </c>
      <c r="Q15" s="221">
        <f t="shared" si="3"/>
        <v>0.15</v>
      </c>
      <c r="R15" s="221">
        <f t="shared" si="4"/>
        <v>0.17833333333333334</v>
      </c>
      <c r="S15" s="221">
        <f t="shared" si="5"/>
        <v>0.22583333333333333</v>
      </c>
      <c r="T15" s="102"/>
    </row>
    <row r="16" spans="1:20" x14ac:dyDescent="0.25">
      <c r="A16" s="105" t="s">
        <v>83</v>
      </c>
      <c r="B16" s="216">
        <v>21</v>
      </c>
      <c r="C16" s="104">
        <v>332</v>
      </c>
      <c r="D16" s="104">
        <v>468</v>
      </c>
      <c r="E16" s="104">
        <v>434</v>
      </c>
      <c r="F16" s="104">
        <v>564</v>
      </c>
      <c r="G16" s="104">
        <v>542</v>
      </c>
      <c r="H16" s="104">
        <v>789</v>
      </c>
      <c r="I16" s="104">
        <v>3150</v>
      </c>
      <c r="J16" s="100"/>
      <c r="L16" s="105" t="s">
        <v>83</v>
      </c>
      <c r="M16" s="220">
        <f t="shared" si="6"/>
        <v>6.6666666666666671E-3</v>
      </c>
      <c r="N16" s="221">
        <f t="shared" si="0"/>
        <v>0.10539682539682539</v>
      </c>
      <c r="O16" s="221">
        <f t="shared" si="1"/>
        <v>0.14857142857142858</v>
      </c>
      <c r="P16" s="221">
        <f t="shared" si="2"/>
        <v>0.13777777777777778</v>
      </c>
      <c r="Q16" s="221">
        <f t="shared" si="3"/>
        <v>0.17904761904761904</v>
      </c>
      <c r="R16" s="221">
        <f t="shared" si="4"/>
        <v>0.17206349206349206</v>
      </c>
      <c r="S16" s="221">
        <f t="shared" si="5"/>
        <v>0.25047619047619046</v>
      </c>
      <c r="T16" s="102"/>
    </row>
    <row r="17" spans="1:20" x14ac:dyDescent="0.25">
      <c r="A17" s="105" t="s">
        <v>84</v>
      </c>
      <c r="B17" s="216">
        <v>46</v>
      </c>
      <c r="C17" s="104">
        <v>5557</v>
      </c>
      <c r="D17" s="104">
        <v>9658</v>
      </c>
      <c r="E17" s="104">
        <v>5970</v>
      </c>
      <c r="F17" s="104">
        <v>3635</v>
      </c>
      <c r="G17" s="104">
        <v>6580</v>
      </c>
      <c r="H17" s="104">
        <v>18246</v>
      </c>
      <c r="I17" s="104">
        <v>49692</v>
      </c>
      <c r="J17" s="100"/>
      <c r="L17" s="105" t="s">
        <v>84</v>
      </c>
      <c r="M17" s="220">
        <f t="shared" si="6"/>
        <v>9.2570232633019402E-4</v>
      </c>
      <c r="N17" s="221">
        <f t="shared" si="0"/>
        <v>0.11182886581341062</v>
      </c>
      <c r="O17" s="221">
        <f t="shared" si="1"/>
        <v>0.19435724060210899</v>
      </c>
      <c r="P17" s="221">
        <f t="shared" si="2"/>
        <v>0.12014006278676648</v>
      </c>
      <c r="Q17" s="221">
        <f t="shared" si="3"/>
        <v>7.3150607743701204E-2</v>
      </c>
      <c r="R17" s="221">
        <f t="shared" si="4"/>
        <v>0.13241568059244949</v>
      </c>
      <c r="S17" s="221">
        <f t="shared" si="5"/>
        <v>0.36718184013523303</v>
      </c>
      <c r="T17" s="102"/>
    </row>
    <row r="18" spans="1:20" x14ac:dyDescent="0.25">
      <c r="A18" s="105" t="s">
        <v>85</v>
      </c>
      <c r="B18" s="216">
        <v>44</v>
      </c>
      <c r="C18" s="104">
        <v>200</v>
      </c>
      <c r="D18" s="104">
        <v>675</v>
      </c>
      <c r="E18" s="104">
        <v>690</v>
      </c>
      <c r="F18" s="104">
        <v>114</v>
      </c>
      <c r="G18" s="104">
        <v>230</v>
      </c>
      <c r="H18" s="104">
        <v>605</v>
      </c>
      <c r="I18" s="104">
        <v>2558</v>
      </c>
      <c r="J18" s="100"/>
      <c r="L18" s="105" t="s">
        <v>85</v>
      </c>
      <c r="M18" s="220">
        <f t="shared" si="6"/>
        <v>1.7200938232994525E-2</v>
      </c>
      <c r="N18" s="221">
        <f t="shared" si="0"/>
        <v>7.8186082877247848E-2</v>
      </c>
      <c r="O18" s="221">
        <f t="shared" si="1"/>
        <v>0.2638780297107115</v>
      </c>
      <c r="P18" s="221">
        <f t="shared" si="2"/>
        <v>0.26974198592650506</v>
      </c>
      <c r="Q18" s="221">
        <f t="shared" si="3"/>
        <v>4.4566067240031274E-2</v>
      </c>
      <c r="R18" s="221">
        <f t="shared" si="4"/>
        <v>8.9913995308835024E-2</v>
      </c>
      <c r="S18" s="221">
        <f t="shared" si="5"/>
        <v>0.23651290070367476</v>
      </c>
      <c r="T18" s="102"/>
    </row>
    <row r="19" spans="1:20" x14ac:dyDescent="0.25">
      <c r="A19" s="105" t="s">
        <v>86</v>
      </c>
      <c r="B19" s="216">
        <v>78</v>
      </c>
      <c r="C19" s="104">
        <v>1639</v>
      </c>
      <c r="D19" s="104">
        <v>13681</v>
      </c>
      <c r="E19" s="104">
        <v>3815</v>
      </c>
      <c r="F19" s="104">
        <v>6848</v>
      </c>
      <c r="G19" s="104">
        <v>3674</v>
      </c>
      <c r="H19" s="104">
        <v>25547</v>
      </c>
      <c r="I19" s="104">
        <v>55282</v>
      </c>
      <c r="J19" s="100"/>
      <c r="L19" s="105" t="s">
        <v>86</v>
      </c>
      <c r="M19" s="220">
        <f t="shared" si="6"/>
        <v>1.4109475055171666E-3</v>
      </c>
      <c r="N19" s="221">
        <f t="shared" si="0"/>
        <v>2.9647986686444052E-2</v>
      </c>
      <c r="O19" s="221">
        <f t="shared" si="1"/>
        <v>0.24747657465359429</v>
      </c>
      <c r="P19" s="221">
        <f t="shared" si="2"/>
        <v>6.900980427625629E-2</v>
      </c>
      <c r="Q19" s="221">
        <f t="shared" si="3"/>
        <v>0.12387395535617381</v>
      </c>
      <c r="R19" s="221">
        <f t="shared" si="4"/>
        <v>6.645924532397525E-2</v>
      </c>
      <c r="S19" s="221">
        <f t="shared" si="5"/>
        <v>0.46212148619803917</v>
      </c>
      <c r="T19" s="102"/>
    </row>
    <row r="20" spans="1:20" x14ac:dyDescent="0.25">
      <c r="A20" s="105" t="s">
        <v>87</v>
      </c>
      <c r="B20" s="216">
        <v>25</v>
      </c>
      <c r="C20" s="104">
        <v>438</v>
      </c>
      <c r="D20" s="104">
        <v>1389</v>
      </c>
      <c r="E20" s="104">
        <v>1546</v>
      </c>
      <c r="F20" s="104">
        <v>1339</v>
      </c>
      <c r="G20" s="104">
        <v>651</v>
      </c>
      <c r="H20" s="104">
        <v>1736</v>
      </c>
      <c r="I20" s="104">
        <v>7124</v>
      </c>
      <c r="J20" s="100"/>
      <c r="L20" s="105" t="s">
        <v>87</v>
      </c>
      <c r="M20" s="220">
        <f t="shared" si="6"/>
        <v>3.5092644581695676E-3</v>
      </c>
      <c r="N20" s="221">
        <f t="shared" si="0"/>
        <v>6.1482313307130824E-2</v>
      </c>
      <c r="O20" s="221">
        <f t="shared" si="1"/>
        <v>0.19497473329590118</v>
      </c>
      <c r="P20" s="221">
        <f t="shared" si="2"/>
        <v>0.21701291409320606</v>
      </c>
      <c r="Q20" s="221">
        <f t="shared" si="3"/>
        <v>0.18795620437956204</v>
      </c>
      <c r="R20" s="221">
        <f t="shared" si="4"/>
        <v>9.1381246490735549E-2</v>
      </c>
      <c r="S20" s="221">
        <f t="shared" si="5"/>
        <v>0.24368332397529477</v>
      </c>
      <c r="T20" s="102"/>
    </row>
    <row r="21" spans="1:20" x14ac:dyDescent="0.25">
      <c r="A21" s="105" t="s">
        <v>88</v>
      </c>
      <c r="B21" s="216">
        <v>25</v>
      </c>
      <c r="C21" s="104">
        <v>943</v>
      </c>
      <c r="D21" s="104">
        <v>4371</v>
      </c>
      <c r="E21" s="104">
        <v>3464</v>
      </c>
      <c r="F21" s="104">
        <v>3781</v>
      </c>
      <c r="G21" s="104">
        <v>3777</v>
      </c>
      <c r="H21" s="104">
        <v>6107</v>
      </c>
      <c r="I21" s="104">
        <v>22468</v>
      </c>
      <c r="J21" s="100"/>
      <c r="L21" s="105" t="s">
        <v>88</v>
      </c>
      <c r="M21" s="220">
        <f t="shared" si="6"/>
        <v>1.1126936086879116E-3</v>
      </c>
      <c r="N21" s="221">
        <f t="shared" si="0"/>
        <v>4.1970802919708027E-2</v>
      </c>
      <c r="O21" s="221">
        <f t="shared" si="1"/>
        <v>0.19454335054299449</v>
      </c>
      <c r="P21" s="221">
        <f t="shared" si="2"/>
        <v>0.15417482641979705</v>
      </c>
      <c r="Q21" s="221">
        <f t="shared" si="3"/>
        <v>0.16828378137795977</v>
      </c>
      <c r="R21" s="221">
        <f t="shared" si="4"/>
        <v>0.16810575040056969</v>
      </c>
      <c r="S21" s="221">
        <f t="shared" si="5"/>
        <v>0.27180879473028308</v>
      </c>
      <c r="T21" s="102"/>
    </row>
    <row r="22" spans="1:20" x14ac:dyDescent="0.25">
      <c r="A22" s="105" t="s">
        <v>89</v>
      </c>
      <c r="B22" s="216">
        <v>58</v>
      </c>
      <c r="C22" s="104">
        <v>1383</v>
      </c>
      <c r="D22" s="104">
        <v>3727</v>
      </c>
      <c r="E22" s="104">
        <v>2907</v>
      </c>
      <c r="F22" s="104">
        <v>2098</v>
      </c>
      <c r="G22" s="104">
        <v>2486</v>
      </c>
      <c r="H22" s="104">
        <v>4386</v>
      </c>
      <c r="I22" s="104">
        <v>17045</v>
      </c>
      <c r="J22" s="100"/>
      <c r="L22" s="105" t="s">
        <v>89</v>
      </c>
      <c r="M22" s="220">
        <f t="shared" si="6"/>
        <v>3.4027574068641831E-3</v>
      </c>
      <c r="N22" s="221">
        <f t="shared" si="0"/>
        <v>8.1138163684364911E-2</v>
      </c>
      <c r="O22" s="221">
        <f t="shared" si="1"/>
        <v>0.21865649750660018</v>
      </c>
      <c r="P22" s="221">
        <f t="shared" si="2"/>
        <v>0.17054854796127897</v>
      </c>
      <c r="Q22" s="221">
        <f t="shared" si="3"/>
        <v>0.12308594895863889</v>
      </c>
      <c r="R22" s="221">
        <f t="shared" si="4"/>
        <v>0.14584922264593722</v>
      </c>
      <c r="S22" s="221">
        <f t="shared" si="5"/>
        <v>0.25731886183631564</v>
      </c>
      <c r="T22" s="102"/>
    </row>
    <row r="23" spans="1:20" x14ac:dyDescent="0.25">
      <c r="A23" s="105" t="s">
        <v>90</v>
      </c>
      <c r="B23" s="216">
        <v>15</v>
      </c>
      <c r="C23" s="104">
        <v>123</v>
      </c>
      <c r="D23" s="104">
        <v>201</v>
      </c>
      <c r="E23" s="104">
        <v>169</v>
      </c>
      <c r="F23" s="104">
        <v>102</v>
      </c>
      <c r="G23" s="104">
        <v>154</v>
      </c>
      <c r="H23" s="104">
        <v>236</v>
      </c>
      <c r="I23" s="104">
        <v>1000</v>
      </c>
      <c r="J23" s="100"/>
      <c r="L23" s="105" t="s">
        <v>90</v>
      </c>
      <c r="M23" s="220">
        <f t="shared" si="6"/>
        <v>1.4999999999999999E-2</v>
      </c>
      <c r="N23" s="221">
        <f t="shared" si="0"/>
        <v>0.123</v>
      </c>
      <c r="O23" s="221">
        <f t="shared" si="1"/>
        <v>0.20100000000000001</v>
      </c>
      <c r="P23" s="221">
        <f t="shared" si="2"/>
        <v>0.16900000000000001</v>
      </c>
      <c r="Q23" s="221">
        <f t="shared" si="3"/>
        <v>0.10199999999999999</v>
      </c>
      <c r="R23" s="221">
        <f t="shared" si="4"/>
        <v>0.154</v>
      </c>
      <c r="S23" s="221">
        <f t="shared" si="5"/>
        <v>0.23599999999999999</v>
      </c>
      <c r="T23" s="102"/>
    </row>
    <row r="24" spans="1:20" x14ac:dyDescent="0.25">
      <c r="A24" s="105" t="s">
        <v>91</v>
      </c>
      <c r="B24" s="216">
        <v>25</v>
      </c>
      <c r="C24" s="104">
        <v>744</v>
      </c>
      <c r="D24" s="104">
        <v>1254</v>
      </c>
      <c r="E24" s="104">
        <v>3150</v>
      </c>
      <c r="F24" s="104">
        <v>2447</v>
      </c>
      <c r="G24" s="104">
        <v>1098</v>
      </c>
      <c r="H24" s="104">
        <v>3604</v>
      </c>
      <c r="I24" s="104">
        <v>12322</v>
      </c>
      <c r="J24" s="100"/>
      <c r="L24" s="105" t="s">
        <v>91</v>
      </c>
      <c r="M24" s="220">
        <f t="shared" si="6"/>
        <v>2.028891413731537E-3</v>
      </c>
      <c r="N24" s="221">
        <f t="shared" si="0"/>
        <v>6.0379808472650544E-2</v>
      </c>
      <c r="O24" s="221">
        <f t="shared" si="1"/>
        <v>0.1017691933127739</v>
      </c>
      <c r="P24" s="221">
        <f t="shared" si="2"/>
        <v>0.25564031813017368</v>
      </c>
      <c r="Q24" s="221">
        <f t="shared" si="3"/>
        <v>0.19858789157604284</v>
      </c>
      <c r="R24" s="221">
        <f t="shared" si="4"/>
        <v>8.9108910891089105E-2</v>
      </c>
      <c r="S24" s="221">
        <f t="shared" si="5"/>
        <v>0.29248498620353841</v>
      </c>
      <c r="T24" s="102"/>
    </row>
    <row r="25" spans="1:20" x14ac:dyDescent="0.25">
      <c r="A25" s="105" t="s">
        <v>92</v>
      </c>
      <c r="B25" s="216">
        <v>31</v>
      </c>
      <c r="C25" s="104">
        <v>577</v>
      </c>
      <c r="D25" s="104">
        <v>2321</v>
      </c>
      <c r="E25" s="104">
        <v>1650</v>
      </c>
      <c r="F25" s="104">
        <v>1169</v>
      </c>
      <c r="G25" s="104">
        <v>1341</v>
      </c>
      <c r="H25" s="104">
        <v>2170</v>
      </c>
      <c r="I25" s="104">
        <v>9259</v>
      </c>
      <c r="J25" s="100"/>
      <c r="L25" s="105" t="s">
        <v>92</v>
      </c>
      <c r="M25" s="220">
        <f t="shared" si="6"/>
        <v>3.3480937466249055E-3</v>
      </c>
      <c r="N25" s="221">
        <f t="shared" si="0"/>
        <v>6.2317744896857111E-2</v>
      </c>
      <c r="O25" s="221">
        <f t="shared" si="1"/>
        <v>0.25067501890052923</v>
      </c>
      <c r="P25" s="221">
        <f t="shared" si="2"/>
        <v>0.17820498973971272</v>
      </c>
      <c r="Q25" s="221">
        <f t="shared" si="3"/>
        <v>0.12625553515498433</v>
      </c>
      <c r="R25" s="221">
        <f t="shared" si="4"/>
        <v>0.14483205529754833</v>
      </c>
      <c r="S25" s="221">
        <f t="shared" si="5"/>
        <v>0.23436656226374339</v>
      </c>
      <c r="T25" s="102"/>
    </row>
    <row r="26" spans="1:20" x14ac:dyDescent="0.25">
      <c r="A26" s="105" t="s">
        <v>93</v>
      </c>
      <c r="B26" s="216">
        <v>10</v>
      </c>
      <c r="C26" s="104">
        <v>518</v>
      </c>
      <c r="D26" s="104">
        <v>940</v>
      </c>
      <c r="E26" s="104">
        <v>1217</v>
      </c>
      <c r="F26" s="104">
        <v>914</v>
      </c>
      <c r="G26" s="104">
        <v>710</v>
      </c>
      <c r="H26" s="104">
        <v>1247</v>
      </c>
      <c r="I26" s="104">
        <v>5556</v>
      </c>
      <c r="J26" s="100"/>
      <c r="L26" s="105" t="s">
        <v>93</v>
      </c>
      <c r="M26" s="220">
        <f t="shared" si="6"/>
        <v>1.7998560115190785E-3</v>
      </c>
      <c r="N26" s="221">
        <f t="shared" si="0"/>
        <v>9.3232541396688268E-2</v>
      </c>
      <c r="O26" s="221">
        <f t="shared" si="1"/>
        <v>0.16918646508279336</v>
      </c>
      <c r="P26" s="221">
        <f t="shared" si="2"/>
        <v>0.21904247660187184</v>
      </c>
      <c r="Q26" s="221">
        <f t="shared" si="3"/>
        <v>0.16450683945284378</v>
      </c>
      <c r="R26" s="221">
        <f t="shared" si="4"/>
        <v>0.12778977681785458</v>
      </c>
      <c r="S26" s="221">
        <f t="shared" si="5"/>
        <v>0.22444204463642908</v>
      </c>
      <c r="T26" s="102"/>
    </row>
    <row r="27" spans="1:20" x14ac:dyDescent="0.25">
      <c r="A27" s="105" t="s">
        <v>94</v>
      </c>
      <c r="B27" s="216">
        <v>5</v>
      </c>
      <c r="C27" s="104">
        <v>435</v>
      </c>
      <c r="D27" s="104">
        <v>1154</v>
      </c>
      <c r="E27" s="104">
        <v>572</v>
      </c>
      <c r="F27" s="104">
        <v>684</v>
      </c>
      <c r="G27" s="104">
        <v>353</v>
      </c>
      <c r="H27" s="104">
        <v>686</v>
      </c>
      <c r="I27" s="104">
        <v>3889</v>
      </c>
      <c r="J27" s="100"/>
      <c r="L27" s="105" t="s">
        <v>94</v>
      </c>
      <c r="M27" s="220">
        <f t="shared" si="6"/>
        <v>1.2856775520699408E-3</v>
      </c>
      <c r="N27" s="221">
        <f t="shared" si="0"/>
        <v>0.11185394703008486</v>
      </c>
      <c r="O27" s="221">
        <f t="shared" si="1"/>
        <v>0.29673437901774236</v>
      </c>
      <c r="P27" s="221">
        <f t="shared" si="2"/>
        <v>0.14708151195680125</v>
      </c>
      <c r="Q27" s="221">
        <f t="shared" si="3"/>
        <v>0.1758806891231679</v>
      </c>
      <c r="R27" s="221">
        <f t="shared" si="4"/>
        <v>9.0768835176137819E-2</v>
      </c>
      <c r="S27" s="221">
        <f t="shared" si="5"/>
        <v>0.17639496014399589</v>
      </c>
      <c r="T27" s="102"/>
    </row>
    <row r="28" spans="1:20" x14ac:dyDescent="0.25">
      <c r="A28" s="105" t="s">
        <v>95</v>
      </c>
      <c r="B28" s="216">
        <v>15</v>
      </c>
      <c r="C28" s="104">
        <v>1229</v>
      </c>
      <c r="D28" s="104">
        <v>1787</v>
      </c>
      <c r="E28" s="104">
        <v>3981</v>
      </c>
      <c r="F28" s="104">
        <v>3041</v>
      </c>
      <c r="G28" s="104">
        <v>842</v>
      </c>
      <c r="H28" s="104">
        <v>2024</v>
      </c>
      <c r="I28" s="104">
        <v>12919</v>
      </c>
      <c r="J28" s="100"/>
      <c r="L28" s="105" t="s">
        <v>95</v>
      </c>
      <c r="M28" s="220">
        <f t="shared" si="6"/>
        <v>1.161080578992182E-3</v>
      </c>
      <c r="N28" s="221">
        <f t="shared" si="0"/>
        <v>9.513120210542611E-2</v>
      </c>
      <c r="O28" s="221">
        <f t="shared" si="1"/>
        <v>0.13832339964393528</v>
      </c>
      <c r="P28" s="221">
        <f t="shared" si="2"/>
        <v>0.30815078566452514</v>
      </c>
      <c r="Q28" s="221">
        <f t="shared" si="3"/>
        <v>0.23538973604768171</v>
      </c>
      <c r="R28" s="221">
        <f t="shared" si="4"/>
        <v>6.5175323167427815E-2</v>
      </c>
      <c r="S28" s="221">
        <f t="shared" si="5"/>
        <v>0.15666847279201176</v>
      </c>
      <c r="T28" s="102"/>
    </row>
    <row r="29" spans="1:20" x14ac:dyDescent="0.25">
      <c r="A29" s="105" t="s">
        <v>96</v>
      </c>
      <c r="B29" s="216">
        <v>157</v>
      </c>
      <c r="C29" s="104">
        <v>3097</v>
      </c>
      <c r="D29" s="104">
        <v>6682</v>
      </c>
      <c r="E29" s="104">
        <v>3919</v>
      </c>
      <c r="F29" s="104">
        <v>6958</v>
      </c>
      <c r="G29" s="104">
        <v>3308</v>
      </c>
      <c r="H29" s="104">
        <v>5889</v>
      </c>
      <c r="I29" s="104">
        <v>30010</v>
      </c>
      <c r="J29" s="100"/>
      <c r="L29" s="105" t="s">
        <v>96</v>
      </c>
      <c r="M29" s="220">
        <f t="shared" si="6"/>
        <v>5.2315894701766077E-3</v>
      </c>
      <c r="N29" s="221">
        <f t="shared" si="0"/>
        <v>0.10319893368877041</v>
      </c>
      <c r="O29" s="221">
        <f t="shared" si="1"/>
        <v>0.2226591136287904</v>
      </c>
      <c r="P29" s="221">
        <f t="shared" si="2"/>
        <v>0.13058980339886705</v>
      </c>
      <c r="Q29" s="221">
        <f t="shared" si="3"/>
        <v>0.23185604798400533</v>
      </c>
      <c r="R29" s="221">
        <f t="shared" si="4"/>
        <v>0.11022992335888038</v>
      </c>
      <c r="S29" s="221">
        <f t="shared" si="5"/>
        <v>0.19623458847050984</v>
      </c>
      <c r="T29" s="102"/>
    </row>
    <row r="30" spans="1:20" x14ac:dyDescent="0.25">
      <c r="A30" s="105" t="s">
        <v>97</v>
      </c>
      <c r="B30" s="216">
        <v>39</v>
      </c>
      <c r="C30" s="104">
        <v>115</v>
      </c>
      <c r="D30" s="104">
        <v>128</v>
      </c>
      <c r="E30" s="104">
        <v>277</v>
      </c>
      <c r="F30" s="104">
        <v>86</v>
      </c>
      <c r="G30" s="104">
        <v>141</v>
      </c>
      <c r="H30" s="104">
        <v>304</v>
      </c>
      <c r="I30" s="104">
        <v>1090</v>
      </c>
      <c r="J30" s="100"/>
      <c r="L30" s="105" t="s">
        <v>97</v>
      </c>
      <c r="M30" s="220">
        <f t="shared" si="6"/>
        <v>3.577981651376147E-2</v>
      </c>
      <c r="N30" s="221">
        <f t="shared" si="0"/>
        <v>0.10550458715596331</v>
      </c>
      <c r="O30" s="221">
        <f t="shared" si="1"/>
        <v>0.11743119266055047</v>
      </c>
      <c r="P30" s="221">
        <f t="shared" si="2"/>
        <v>0.25412844036697246</v>
      </c>
      <c r="Q30" s="221">
        <f t="shared" si="3"/>
        <v>7.8899082568807344E-2</v>
      </c>
      <c r="R30" s="221">
        <f t="shared" si="4"/>
        <v>0.12935779816513762</v>
      </c>
      <c r="S30" s="221">
        <f t="shared" si="5"/>
        <v>0.27889908256880735</v>
      </c>
      <c r="T30" s="102"/>
    </row>
    <row r="31" spans="1:20" x14ac:dyDescent="0.25">
      <c r="A31" s="105" t="s">
        <v>98</v>
      </c>
      <c r="B31" s="216">
        <v>29</v>
      </c>
      <c r="C31" s="104">
        <v>183</v>
      </c>
      <c r="D31" s="104">
        <v>658</v>
      </c>
      <c r="E31" s="104">
        <v>2728</v>
      </c>
      <c r="F31" s="104">
        <v>1379</v>
      </c>
      <c r="G31" s="104">
        <v>315</v>
      </c>
      <c r="H31" s="104">
        <v>1002</v>
      </c>
      <c r="I31" s="104">
        <v>6294</v>
      </c>
      <c r="J31" s="100"/>
      <c r="L31" s="105" t="s">
        <v>98</v>
      </c>
      <c r="M31" s="220">
        <f t="shared" si="6"/>
        <v>4.6075627581823961E-3</v>
      </c>
      <c r="N31" s="221">
        <f t="shared" si="0"/>
        <v>2.9075309818875118E-2</v>
      </c>
      <c r="O31" s="221">
        <f t="shared" si="1"/>
        <v>0.10454401016841436</v>
      </c>
      <c r="P31" s="221">
        <f t="shared" si="2"/>
        <v>0.43342866221798537</v>
      </c>
      <c r="Q31" s="221">
        <f t="shared" si="3"/>
        <v>0.21909755322529392</v>
      </c>
      <c r="R31" s="221">
        <f t="shared" si="4"/>
        <v>5.0047664442326022E-2</v>
      </c>
      <c r="S31" s="221">
        <f t="shared" si="5"/>
        <v>0.15919923736892277</v>
      </c>
      <c r="T31" s="102"/>
    </row>
    <row r="32" spans="1:20" x14ac:dyDescent="0.25">
      <c r="A32" s="105" t="s">
        <v>99</v>
      </c>
      <c r="B32" s="216">
        <v>39</v>
      </c>
      <c r="C32" s="104">
        <v>1165</v>
      </c>
      <c r="D32" s="104">
        <v>2748</v>
      </c>
      <c r="E32" s="104">
        <v>1862</v>
      </c>
      <c r="F32" s="104">
        <v>9541</v>
      </c>
      <c r="G32" s="104">
        <v>1948</v>
      </c>
      <c r="H32" s="104">
        <v>3049</v>
      </c>
      <c r="I32" s="104">
        <v>20352</v>
      </c>
      <c r="J32" s="100"/>
      <c r="L32" s="105" t="s">
        <v>99</v>
      </c>
      <c r="M32" s="220">
        <f t="shared" si="6"/>
        <v>1.9162735849056604E-3</v>
      </c>
      <c r="N32" s="221">
        <f t="shared" si="0"/>
        <v>5.724253144654088E-2</v>
      </c>
      <c r="O32" s="221">
        <f t="shared" si="1"/>
        <v>0.13502358490566038</v>
      </c>
      <c r="P32" s="221">
        <f t="shared" si="2"/>
        <v>9.1489779874213834E-2</v>
      </c>
      <c r="Q32" s="221">
        <f t="shared" si="3"/>
        <v>0.46879913522012578</v>
      </c>
      <c r="R32" s="221">
        <f t="shared" si="4"/>
        <v>9.5715408805031446E-2</v>
      </c>
      <c r="S32" s="221">
        <f t="shared" si="5"/>
        <v>0.14981328616352202</v>
      </c>
      <c r="T32" s="102"/>
    </row>
    <row r="33" spans="1:20" x14ac:dyDescent="0.25">
      <c r="A33" s="105" t="s">
        <v>100</v>
      </c>
      <c r="B33" s="216">
        <v>21</v>
      </c>
      <c r="C33" s="104">
        <v>1050</v>
      </c>
      <c r="D33" s="104">
        <v>3010</v>
      </c>
      <c r="E33" s="104">
        <v>2890</v>
      </c>
      <c r="F33" s="104">
        <v>1024</v>
      </c>
      <c r="G33" s="104">
        <v>3682</v>
      </c>
      <c r="H33" s="104">
        <v>5834</v>
      </c>
      <c r="I33" s="104">
        <v>17511</v>
      </c>
      <c r="J33" s="100"/>
      <c r="L33" s="105" t="s">
        <v>100</v>
      </c>
      <c r="M33" s="220">
        <f t="shared" si="6"/>
        <v>1.1992461881103306E-3</v>
      </c>
      <c r="N33" s="221">
        <f t="shared" si="0"/>
        <v>5.9962309405516535E-2</v>
      </c>
      <c r="O33" s="221">
        <f t="shared" si="1"/>
        <v>0.17189195362914739</v>
      </c>
      <c r="P33" s="221">
        <f t="shared" si="2"/>
        <v>0.16503911826851694</v>
      </c>
      <c r="Q33" s="221">
        <f t="shared" si="3"/>
        <v>5.8477528410713263E-2</v>
      </c>
      <c r="R33" s="221">
        <f t="shared" si="4"/>
        <v>0.21026783164867796</v>
      </c>
      <c r="S33" s="221">
        <f t="shared" si="5"/>
        <v>0.33316201244931759</v>
      </c>
      <c r="T33" s="102"/>
    </row>
    <row r="34" spans="1:20" x14ac:dyDescent="0.25">
      <c r="A34" s="105" t="s">
        <v>101</v>
      </c>
      <c r="B34" s="216">
        <v>15</v>
      </c>
      <c r="C34" s="104">
        <v>395</v>
      </c>
      <c r="D34" s="104">
        <v>3996</v>
      </c>
      <c r="E34" s="104">
        <v>1756</v>
      </c>
      <c r="F34" s="104">
        <v>1949</v>
      </c>
      <c r="G34" s="104">
        <v>4790</v>
      </c>
      <c r="H34" s="104">
        <v>4111</v>
      </c>
      <c r="I34" s="104">
        <v>17012</v>
      </c>
      <c r="J34" s="100"/>
      <c r="L34" s="105" t="s">
        <v>101</v>
      </c>
      <c r="M34" s="220">
        <f t="shared" si="6"/>
        <v>8.8173054314601455E-4</v>
      </c>
      <c r="N34" s="221">
        <f t="shared" si="0"/>
        <v>2.321890430284505E-2</v>
      </c>
      <c r="O34" s="221">
        <f t="shared" si="1"/>
        <v>0.23489301669409829</v>
      </c>
      <c r="P34" s="221">
        <f t="shared" si="2"/>
        <v>0.10322125558429344</v>
      </c>
      <c r="Q34" s="221">
        <f t="shared" si="3"/>
        <v>0.11456618857277216</v>
      </c>
      <c r="R34" s="221">
        <f t="shared" si="4"/>
        <v>0.28156595344462731</v>
      </c>
      <c r="S34" s="221">
        <f t="shared" si="5"/>
        <v>0.24165295085821772</v>
      </c>
      <c r="T34" s="102"/>
    </row>
    <row r="35" spans="1:20" x14ac:dyDescent="0.25">
      <c r="A35" s="105" t="s">
        <v>102</v>
      </c>
      <c r="B35" s="216">
        <v>44</v>
      </c>
      <c r="C35" s="104">
        <v>972</v>
      </c>
      <c r="D35" s="104">
        <v>1320</v>
      </c>
      <c r="E35" s="104">
        <v>2821</v>
      </c>
      <c r="F35" s="104">
        <v>1066</v>
      </c>
      <c r="G35" s="104">
        <v>1093</v>
      </c>
      <c r="H35" s="104">
        <v>1437</v>
      </c>
      <c r="I35" s="104">
        <v>8753</v>
      </c>
      <c r="J35" s="100"/>
      <c r="L35" s="105" t="s">
        <v>102</v>
      </c>
      <c r="M35" s="220">
        <f t="shared" si="6"/>
        <v>5.0268479378498803E-3</v>
      </c>
      <c r="N35" s="221">
        <f t="shared" si="0"/>
        <v>0.11104764080886553</v>
      </c>
      <c r="O35" s="221">
        <f t="shared" si="1"/>
        <v>0.15080543813549641</v>
      </c>
      <c r="P35" s="221">
        <f t="shared" si="2"/>
        <v>0.32228950074260254</v>
      </c>
      <c r="Q35" s="221">
        <f t="shared" si="3"/>
        <v>0.12178681594881755</v>
      </c>
      <c r="R35" s="221">
        <f t="shared" si="4"/>
        <v>0.1248714726379527</v>
      </c>
      <c r="S35" s="221">
        <f t="shared" si="5"/>
        <v>0.16417228378841539</v>
      </c>
      <c r="T35" s="102"/>
    </row>
    <row r="36" spans="1:20" x14ac:dyDescent="0.25">
      <c r="A36" s="105" t="s">
        <v>103</v>
      </c>
      <c r="B36" s="216">
        <v>37</v>
      </c>
      <c r="C36" s="104">
        <v>181</v>
      </c>
      <c r="D36" s="104">
        <v>515</v>
      </c>
      <c r="E36" s="104">
        <v>324</v>
      </c>
      <c r="F36" s="104">
        <v>325</v>
      </c>
      <c r="G36" s="104">
        <v>299</v>
      </c>
      <c r="H36" s="104">
        <v>1098</v>
      </c>
      <c r="I36" s="104">
        <v>2779</v>
      </c>
      <c r="J36" s="100"/>
      <c r="L36" s="105" t="s">
        <v>103</v>
      </c>
      <c r="M36" s="220">
        <f t="shared" si="6"/>
        <v>1.3314141777617848E-2</v>
      </c>
      <c r="N36" s="221">
        <f t="shared" si="0"/>
        <v>6.5131342209427845E-2</v>
      </c>
      <c r="O36" s="221">
        <f t="shared" si="1"/>
        <v>0.18531845987765383</v>
      </c>
      <c r="P36" s="221">
        <f t="shared" si="2"/>
        <v>0.11658870097157251</v>
      </c>
      <c r="Q36" s="221">
        <f t="shared" si="3"/>
        <v>0.11694854264123786</v>
      </c>
      <c r="R36" s="221">
        <f t="shared" si="4"/>
        <v>0.10759265922993883</v>
      </c>
      <c r="S36" s="221">
        <f t="shared" si="5"/>
        <v>0.39510615329255128</v>
      </c>
      <c r="T36" s="102"/>
    </row>
    <row r="37" spans="1:20" x14ac:dyDescent="0.25">
      <c r="A37" s="105" t="s">
        <v>104</v>
      </c>
      <c r="B37" s="216">
        <v>11</v>
      </c>
      <c r="C37" s="104">
        <v>180</v>
      </c>
      <c r="D37" s="104">
        <v>255</v>
      </c>
      <c r="E37" s="104">
        <v>134</v>
      </c>
      <c r="F37" s="104">
        <v>232</v>
      </c>
      <c r="G37" s="104">
        <v>246</v>
      </c>
      <c r="H37" s="104">
        <v>345</v>
      </c>
      <c r="I37" s="104">
        <v>1403</v>
      </c>
      <c r="J37" s="100"/>
      <c r="L37" s="105" t="s">
        <v>104</v>
      </c>
      <c r="M37" s="220">
        <f t="shared" si="6"/>
        <v>7.8403421240199576E-3</v>
      </c>
      <c r="N37" s="221">
        <f t="shared" si="0"/>
        <v>0.12829650748396293</v>
      </c>
      <c r="O37" s="221">
        <f t="shared" si="1"/>
        <v>0.18175338560228083</v>
      </c>
      <c r="P37" s="221">
        <f t="shared" si="2"/>
        <v>9.5509622238061295E-2</v>
      </c>
      <c r="Q37" s="221">
        <f t="shared" si="3"/>
        <v>0.16535994297933002</v>
      </c>
      <c r="R37" s="221">
        <f t="shared" si="4"/>
        <v>0.17533856022808267</v>
      </c>
      <c r="S37" s="221">
        <f t="shared" si="5"/>
        <v>0.24590163934426229</v>
      </c>
      <c r="T37" s="102"/>
    </row>
    <row r="38" spans="1:20" x14ac:dyDescent="0.25">
      <c r="A38" s="105" t="s">
        <v>105</v>
      </c>
      <c r="B38" s="216">
        <v>10</v>
      </c>
      <c r="C38" s="104">
        <v>458</v>
      </c>
      <c r="D38" s="104">
        <v>485</v>
      </c>
      <c r="E38" s="104">
        <v>623</v>
      </c>
      <c r="F38" s="104">
        <v>410</v>
      </c>
      <c r="G38" s="104">
        <v>441</v>
      </c>
      <c r="H38" s="104">
        <v>859</v>
      </c>
      <c r="I38" s="104">
        <v>3286</v>
      </c>
      <c r="J38" s="100"/>
      <c r="L38" s="105" t="s">
        <v>105</v>
      </c>
      <c r="M38" s="220">
        <f t="shared" si="6"/>
        <v>3.0432136335970784E-3</v>
      </c>
      <c r="N38" s="221">
        <f t="shared" si="0"/>
        <v>0.13937918441874619</v>
      </c>
      <c r="O38" s="221">
        <f t="shared" si="1"/>
        <v>0.14759586122945831</v>
      </c>
      <c r="P38" s="221">
        <f t="shared" si="2"/>
        <v>0.18959220937309798</v>
      </c>
      <c r="Q38" s="221">
        <f t="shared" si="3"/>
        <v>0.12477175897748022</v>
      </c>
      <c r="R38" s="221">
        <f t="shared" si="4"/>
        <v>0.13420572124163116</v>
      </c>
      <c r="S38" s="221">
        <f t="shared" si="5"/>
        <v>0.26141205112598903</v>
      </c>
      <c r="T38" s="102"/>
    </row>
    <row r="39" spans="1:20" ht="15.75" thickBot="1" x14ac:dyDescent="0.3">
      <c r="A39" s="98" t="s">
        <v>106</v>
      </c>
      <c r="B39" s="217">
        <v>177</v>
      </c>
      <c r="C39" s="106">
        <v>2241</v>
      </c>
      <c r="D39" s="106">
        <v>4054</v>
      </c>
      <c r="E39" s="106">
        <v>2668</v>
      </c>
      <c r="F39" s="106">
        <v>2991</v>
      </c>
      <c r="G39" s="106">
        <v>3594</v>
      </c>
      <c r="H39" s="106">
        <v>9091</v>
      </c>
      <c r="I39" s="106">
        <v>24816</v>
      </c>
      <c r="J39" s="100"/>
      <c r="L39" s="98" t="s">
        <v>106</v>
      </c>
      <c r="M39" s="222">
        <f t="shared" si="6"/>
        <v>7.1324951644100576E-3</v>
      </c>
      <c r="N39" s="223">
        <f t="shared" si="0"/>
        <v>9.030464216634429E-2</v>
      </c>
      <c r="O39" s="223">
        <f t="shared" si="1"/>
        <v>0.16336234687298518</v>
      </c>
      <c r="P39" s="223">
        <f t="shared" si="2"/>
        <v>0.10751128304319793</v>
      </c>
      <c r="Q39" s="223">
        <f t="shared" si="3"/>
        <v>0.12052707930367505</v>
      </c>
      <c r="R39" s="223">
        <f t="shared" si="4"/>
        <v>0.14482591876208897</v>
      </c>
      <c r="S39" s="223">
        <f t="shared" si="5"/>
        <v>0.36633623468729853</v>
      </c>
      <c r="T39" s="102"/>
    </row>
    <row r="40" spans="1:20" ht="15.75" thickBot="1" x14ac:dyDescent="0.3">
      <c r="A40" s="205" t="s">
        <v>29</v>
      </c>
      <c r="B40" s="107">
        <v>1095</v>
      </c>
      <c r="C40" s="107">
        <v>26664</v>
      </c>
      <c r="D40" s="107">
        <v>71191</v>
      </c>
      <c r="E40" s="107">
        <v>54929</v>
      </c>
      <c r="F40" s="107">
        <v>56801</v>
      </c>
      <c r="G40" s="107">
        <v>49130</v>
      </c>
      <c r="H40" s="107">
        <v>110469</v>
      </c>
      <c r="I40" s="107">
        <v>370279</v>
      </c>
      <c r="J40" s="108"/>
      <c r="L40" s="109" t="s">
        <v>107</v>
      </c>
      <c r="M40" s="206">
        <f t="shared" si="6"/>
        <v>2.9572295485296224E-3</v>
      </c>
      <c r="N40" s="206">
        <f t="shared" si="0"/>
        <v>7.201056500638707E-2</v>
      </c>
      <c r="O40" s="206">
        <f t="shared" si="1"/>
        <v>0.19226313131449529</v>
      </c>
      <c r="P40" s="206">
        <f t="shared" si="2"/>
        <v>0.14834489668601245</v>
      </c>
      <c r="Q40" s="206">
        <f t="shared" si="3"/>
        <v>0.15340054391418362</v>
      </c>
      <c r="R40" s="206">
        <f t="shared" si="4"/>
        <v>0.13268373307695008</v>
      </c>
      <c r="S40" s="206">
        <f t="shared" si="5"/>
        <v>0.29833990045344189</v>
      </c>
      <c r="T40" s="102"/>
    </row>
    <row r="41" spans="1:20" x14ac:dyDescent="0.25">
      <c r="A41" s="314" t="s">
        <v>287</v>
      </c>
      <c r="B41" s="314"/>
      <c r="C41" s="314"/>
      <c r="D41" s="314"/>
      <c r="E41" s="314"/>
      <c r="F41" s="314"/>
      <c r="G41" s="314"/>
      <c r="L41" s="314" t="s">
        <v>287</v>
      </c>
      <c r="M41" s="314"/>
      <c r="N41" s="314"/>
      <c r="O41" s="314"/>
      <c r="P41" s="314"/>
      <c r="Q41" s="314"/>
      <c r="R41" s="314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146</v>
      </c>
      <c r="C46" s="112">
        <f t="shared" ref="C46:I46" si="7">+C17+C21+C32+C33+C34</f>
        <v>9110</v>
      </c>
      <c r="D46" s="112">
        <f t="shared" si="7"/>
        <v>23783</v>
      </c>
      <c r="E46" s="112">
        <f t="shared" si="7"/>
        <v>15942</v>
      </c>
      <c r="F46" s="112">
        <f t="shared" si="7"/>
        <v>19930</v>
      </c>
      <c r="G46" s="112">
        <f t="shared" si="7"/>
        <v>20777</v>
      </c>
      <c r="H46" s="112">
        <f t="shared" si="7"/>
        <v>37347</v>
      </c>
      <c r="I46" s="112">
        <f t="shared" si="7"/>
        <v>127035</v>
      </c>
      <c r="L46" s="113" t="s">
        <v>212</v>
      </c>
      <c r="M46" s="101">
        <f t="shared" ref="M46" si="8">+B46/$I46</f>
        <v>1.1492895658676743E-3</v>
      </c>
      <c r="N46" s="101">
        <f t="shared" ref="N46" si="9">+C46/$I46</f>
        <v>7.1712520171606245E-2</v>
      </c>
      <c r="O46" s="101">
        <f t="shared" ref="O46" si="10">+D46/$I46</f>
        <v>0.18721612154130751</v>
      </c>
      <c r="P46" s="101">
        <f t="shared" ref="P46" si="11">+E46/$I46</f>
        <v>0.12549297437714016</v>
      </c>
      <c r="Q46" s="101">
        <f t="shared" ref="Q46" si="12">+F46/$I46</f>
        <v>0.15688589758727908</v>
      </c>
      <c r="R46" s="101">
        <f t="shared" ref="R46" si="13">+G46/$I46</f>
        <v>0.16355335143857991</v>
      </c>
      <c r="S46" s="101">
        <f t="shared" ref="S46" si="14">+H46/$I46</f>
        <v>0.29398984531821937</v>
      </c>
    </row>
    <row r="47" spans="1:20" x14ac:dyDescent="0.25">
      <c r="A47" s="111" t="s">
        <v>213</v>
      </c>
      <c r="B47" s="112">
        <f>+B11+B12+B22+B19+B30+B39+B29</f>
        <v>572</v>
      </c>
      <c r="C47" s="112">
        <f t="shared" ref="C47:I47" si="15">+C11+C12+C22+C19+C30+C39+C29</f>
        <v>10017</v>
      </c>
      <c r="D47" s="112">
        <f t="shared" si="15"/>
        <v>31856</v>
      </c>
      <c r="E47" s="112">
        <f t="shared" si="15"/>
        <v>14883</v>
      </c>
      <c r="F47" s="112">
        <f t="shared" si="15"/>
        <v>22014</v>
      </c>
      <c r="G47" s="112">
        <f t="shared" si="15"/>
        <v>18763</v>
      </c>
      <c r="H47" s="112">
        <f t="shared" si="15"/>
        <v>51036</v>
      </c>
      <c r="I47" s="112">
        <f t="shared" si="15"/>
        <v>149141</v>
      </c>
      <c r="L47" s="114" t="s">
        <v>213</v>
      </c>
      <c r="M47" s="101">
        <f t="shared" ref="M47:M50" si="16">+B47/$I47</f>
        <v>3.835296799672793E-3</v>
      </c>
      <c r="N47" s="101">
        <f t="shared" ref="N47:N50" si="17">+C47/$I47</f>
        <v>6.7164629444619525E-2</v>
      </c>
      <c r="O47" s="101">
        <f t="shared" ref="O47:O50" si="18">+D47/$I47</f>
        <v>0.21359652945870017</v>
      </c>
      <c r="P47" s="101">
        <f t="shared" ref="P47:P50" si="19">+E47/$I47</f>
        <v>9.9791472499178635E-2</v>
      </c>
      <c r="Q47" s="101">
        <f t="shared" ref="Q47:Q50" si="20">+F47/$I47</f>
        <v>0.14760528627272179</v>
      </c>
      <c r="R47" s="101">
        <f t="shared" ref="R47:R50" si="21">+G47/$I47</f>
        <v>0.12580712211933673</v>
      </c>
      <c r="S47" s="101">
        <f t="shared" ref="S47:S50" si="22">+H47/$I47</f>
        <v>0.3421996634057704</v>
      </c>
    </row>
    <row r="48" spans="1:20" x14ac:dyDescent="0.25">
      <c r="A48" s="111" t="s">
        <v>214</v>
      </c>
      <c r="B48" s="112">
        <f>+B10+B13+B15+B20+B24+B26+B28+B31</f>
        <v>149</v>
      </c>
      <c r="C48" s="112">
        <f t="shared" ref="C48:I48" si="23">+C10+C13+C15+C20+C24+C26+C28+C31</f>
        <v>3793</v>
      </c>
      <c r="D48" s="112">
        <f t="shared" si="23"/>
        <v>7484</v>
      </c>
      <c r="E48" s="112">
        <f t="shared" si="23"/>
        <v>15834</v>
      </c>
      <c r="F48" s="112">
        <f t="shared" si="23"/>
        <v>9821</v>
      </c>
      <c r="G48" s="112">
        <f t="shared" si="23"/>
        <v>4338</v>
      </c>
      <c r="H48" s="112">
        <f t="shared" si="23"/>
        <v>13135</v>
      </c>
      <c r="I48" s="112">
        <f t="shared" si="23"/>
        <v>54554</v>
      </c>
      <c r="L48" s="114" t="s">
        <v>214</v>
      </c>
      <c r="M48" s="101">
        <f t="shared" si="16"/>
        <v>2.7312387725922939E-3</v>
      </c>
      <c r="N48" s="101">
        <f t="shared" si="17"/>
        <v>6.9527440700956844E-2</v>
      </c>
      <c r="O48" s="101">
        <f>+D48/$I48</f>
        <v>0.13718517432268945</v>
      </c>
      <c r="P48" s="101">
        <f t="shared" si="19"/>
        <v>0.29024452835722403</v>
      </c>
      <c r="Q48" s="101">
        <f t="shared" si="20"/>
        <v>0.18002346299079811</v>
      </c>
      <c r="R48" s="101">
        <f t="shared" si="21"/>
        <v>7.9517542251713896E-2</v>
      </c>
      <c r="S48" s="101">
        <f t="shared" si="22"/>
        <v>0.24077061260402538</v>
      </c>
    </row>
    <row r="49" spans="1:19" ht="15.75" thickBot="1" x14ac:dyDescent="0.3">
      <c r="A49" s="115" t="s">
        <v>215</v>
      </c>
      <c r="B49" s="116">
        <f>+B14+B16+B25+B27+B23+B18+B35+B36+B37+B38</f>
        <v>228</v>
      </c>
      <c r="C49" s="116">
        <f t="shared" ref="C49:I49" si="24">+C14+C16+C25+C27+C23+C18+C35+C36+C37+C38</f>
        <v>3744</v>
      </c>
      <c r="D49" s="116">
        <f t="shared" si="24"/>
        <v>8068</v>
      </c>
      <c r="E49" s="116">
        <f t="shared" si="24"/>
        <v>8270</v>
      </c>
      <c r="F49" s="116">
        <f t="shared" si="24"/>
        <v>5036</v>
      </c>
      <c r="G49" s="116">
        <f t="shared" si="24"/>
        <v>5252</v>
      </c>
      <c r="H49" s="116">
        <f t="shared" si="24"/>
        <v>8951</v>
      </c>
      <c r="I49" s="116">
        <f t="shared" si="24"/>
        <v>39549</v>
      </c>
      <c r="L49" s="117" t="s">
        <v>215</v>
      </c>
      <c r="M49" s="101">
        <f t="shared" si="16"/>
        <v>5.7650003792763405E-3</v>
      </c>
      <c r="N49" s="101">
        <f t="shared" si="17"/>
        <v>9.4667374649169383E-2</v>
      </c>
      <c r="O49" s="101">
        <f t="shared" si="18"/>
        <v>0.20400010114035752</v>
      </c>
      <c r="P49" s="101">
        <f t="shared" si="19"/>
        <v>0.20910768919568132</v>
      </c>
      <c r="Q49" s="101">
        <f t="shared" si="20"/>
        <v>0.12733571013173531</v>
      </c>
      <c r="R49" s="101">
        <f t="shared" si="21"/>
        <v>0.13279728943841818</v>
      </c>
      <c r="S49" s="101">
        <f t="shared" si="22"/>
        <v>0.22632683506536197</v>
      </c>
    </row>
    <row r="50" spans="1:19" ht="15.75" thickBot="1" x14ac:dyDescent="0.3">
      <c r="A50" s="118" t="s">
        <v>132</v>
      </c>
      <c r="B50" s="119">
        <f>+SUM(B46:B49)</f>
        <v>1095</v>
      </c>
      <c r="C50" s="119">
        <f t="shared" ref="C50:I50" si="25">+SUM(C46:C49)</f>
        <v>26664</v>
      </c>
      <c r="D50" s="119">
        <f t="shared" si="25"/>
        <v>71191</v>
      </c>
      <c r="E50" s="119">
        <f t="shared" si="25"/>
        <v>54929</v>
      </c>
      <c r="F50" s="119">
        <f t="shared" si="25"/>
        <v>56801</v>
      </c>
      <c r="G50" s="119">
        <f t="shared" si="25"/>
        <v>49130</v>
      </c>
      <c r="H50" s="119">
        <f t="shared" si="25"/>
        <v>110469</v>
      </c>
      <c r="I50" s="119">
        <f t="shared" si="25"/>
        <v>370279</v>
      </c>
      <c r="L50" s="120" t="s">
        <v>132</v>
      </c>
      <c r="M50" s="206">
        <f t="shared" si="16"/>
        <v>2.9572295485296224E-3</v>
      </c>
      <c r="N50" s="206">
        <f t="shared" si="17"/>
        <v>7.201056500638707E-2</v>
      </c>
      <c r="O50" s="206">
        <f t="shared" si="18"/>
        <v>0.19226313131449529</v>
      </c>
      <c r="P50" s="206">
        <f t="shared" si="19"/>
        <v>0.14834489668601245</v>
      </c>
      <c r="Q50" s="206">
        <f t="shared" si="20"/>
        <v>0.15340054391418362</v>
      </c>
      <c r="R50" s="206">
        <f t="shared" si="21"/>
        <v>0.13268373307695008</v>
      </c>
      <c r="S50" s="206">
        <f t="shared" si="22"/>
        <v>0.29833990045344189</v>
      </c>
    </row>
    <row r="51" spans="1:19" x14ac:dyDescent="0.25">
      <c r="A51" s="314" t="s">
        <v>287</v>
      </c>
      <c r="B51" s="314"/>
      <c r="C51" s="314"/>
      <c r="D51" s="314"/>
      <c r="E51" s="314"/>
      <c r="F51" s="314"/>
      <c r="G51" s="314"/>
      <c r="H51" s="111"/>
      <c r="I51" s="111"/>
      <c r="L51" s="314" t="s">
        <v>287</v>
      </c>
      <c r="M51" s="314"/>
      <c r="N51" s="314"/>
      <c r="O51" s="314"/>
      <c r="P51" s="314"/>
      <c r="Q51" s="314"/>
      <c r="R51" s="314"/>
    </row>
    <row r="54" spans="1:19" ht="15.75" x14ac:dyDescent="0.25">
      <c r="G54" s="155" t="s">
        <v>288</v>
      </c>
      <c r="I54" s="155"/>
      <c r="J54" s="155"/>
      <c r="K54" s="155"/>
      <c r="L54" s="155"/>
      <c r="M54" s="155"/>
      <c r="N54" s="155"/>
    </row>
    <row r="81" spans="7:19" x14ac:dyDescent="0.25">
      <c r="M81" s="316"/>
      <c r="N81" s="316"/>
      <c r="O81" s="316"/>
      <c r="P81" s="316"/>
      <c r="Q81" s="316"/>
      <c r="R81" s="316"/>
      <c r="S81" s="316"/>
    </row>
    <row r="82" spans="7:19" x14ac:dyDescent="0.25">
      <c r="G82" s="314" t="s">
        <v>287</v>
      </c>
      <c r="H82" s="314"/>
      <c r="I82" s="314"/>
      <c r="J82" s="314"/>
      <c r="K82" s="314"/>
      <c r="L82" s="314"/>
      <c r="M82" s="314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workbookViewId="0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211"/>
    <col min="12" max="12" width="11.42578125" style="211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I1" s="214" t="s">
        <v>107</v>
      </c>
    </row>
    <row r="2" spans="1:12" x14ac:dyDescent="0.25">
      <c r="J2" s="279" t="s">
        <v>307</v>
      </c>
      <c r="K2" s="279" t="s">
        <v>308</v>
      </c>
      <c r="L2" s="279" t="s">
        <v>309</v>
      </c>
    </row>
    <row r="3" spans="1:12" ht="18.75" x14ac:dyDescent="0.3">
      <c r="A3" s="30" t="str">
        <f>Índex!A45</f>
        <v>ANÀLISI SEGONS 7 SECTORS PRODUCTIUS</v>
      </c>
      <c r="I3" s="211" t="s">
        <v>226</v>
      </c>
      <c r="J3" s="280">
        <v>0.23835616438356164</v>
      </c>
      <c r="K3" s="280">
        <v>0.76164383561643834</v>
      </c>
      <c r="L3" s="280">
        <v>-0.68705035971223016</v>
      </c>
    </row>
    <row r="4" spans="1:12" x14ac:dyDescent="0.25">
      <c r="I4" s="211" t="s">
        <v>225</v>
      </c>
      <c r="J4" s="280">
        <v>0.12650015001500151</v>
      </c>
      <c r="K4" s="280">
        <v>0.87349984998499852</v>
      </c>
      <c r="L4" s="280">
        <v>-0.85518011248980297</v>
      </c>
    </row>
    <row r="5" spans="1:12" x14ac:dyDescent="0.25">
      <c r="A5" s="29" t="str">
        <f>Índex!A50</f>
        <v>G7S2</v>
      </c>
      <c r="C5" s="29" t="str">
        <f>Índex!A7</f>
        <v>1r trimestre 2024</v>
      </c>
      <c r="I5" s="211" t="s">
        <v>224</v>
      </c>
      <c r="J5" s="280">
        <v>0.46512901911758509</v>
      </c>
      <c r="K5" s="280">
        <v>0.53487098088241491</v>
      </c>
      <c r="L5" s="280">
        <v>-0.13039025158884396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1" t="s">
        <v>223</v>
      </c>
      <c r="J6" s="280">
        <v>0.32977115913269855</v>
      </c>
      <c r="K6" s="280">
        <v>0.67022884086730139</v>
      </c>
      <c r="L6" s="280">
        <v>-0.5079722939019421</v>
      </c>
    </row>
    <row r="7" spans="1:12" ht="15.75" x14ac:dyDescent="0.25">
      <c r="A7" s="317"/>
      <c r="B7" s="317"/>
      <c r="C7" s="317"/>
      <c r="D7" s="317"/>
      <c r="E7" s="317"/>
      <c r="F7" s="317"/>
      <c r="I7" s="211" t="s">
        <v>222</v>
      </c>
      <c r="J7" s="280">
        <v>0.70670233736975496</v>
      </c>
      <c r="K7" s="280">
        <v>0.29329766263024498</v>
      </c>
      <c r="L7" s="280">
        <v>1.4095055208833414</v>
      </c>
    </row>
    <row r="8" spans="1:12" ht="15.75" x14ac:dyDescent="0.25">
      <c r="A8" s="315" t="s">
        <v>294</v>
      </c>
      <c r="B8" s="315"/>
      <c r="C8" s="315"/>
      <c r="D8" s="315"/>
      <c r="E8" s="315"/>
      <c r="F8" s="315"/>
      <c r="G8" s="149"/>
      <c r="H8" s="149"/>
      <c r="I8" s="211" t="s">
        <v>221</v>
      </c>
      <c r="J8" s="280">
        <v>0.55593323834724206</v>
      </c>
      <c r="K8" s="280">
        <v>0.44406676165275799</v>
      </c>
      <c r="L8" s="280">
        <v>0.25191364532245497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125"/>
      <c r="I9" s="211" t="s">
        <v>220</v>
      </c>
      <c r="J9" s="280">
        <v>0.40525396265015523</v>
      </c>
      <c r="K9" s="280">
        <v>0.59474603734984477</v>
      </c>
      <c r="L9" s="280">
        <v>-0.31861006681785664</v>
      </c>
    </row>
    <row r="10" spans="1:12" x14ac:dyDescent="0.25">
      <c r="A10" s="163" t="s">
        <v>234</v>
      </c>
      <c r="B10" s="164">
        <v>0.23835616438356164</v>
      </c>
      <c r="C10" s="247">
        <v>0.22614010343206395</v>
      </c>
      <c r="D10" s="247">
        <v>0.23208023565717492</v>
      </c>
      <c r="G10" s="158"/>
      <c r="H10" s="274"/>
      <c r="I10" s="211" t="s">
        <v>132</v>
      </c>
      <c r="J10" s="281">
        <v>0.45124684709987201</v>
      </c>
      <c r="K10" s="281">
        <v>0.54875315290012805</v>
      </c>
      <c r="L10" s="281">
        <v>-0.17768700787401576</v>
      </c>
    </row>
    <row r="11" spans="1:12" x14ac:dyDescent="0.25">
      <c r="A11" s="165" t="s">
        <v>235</v>
      </c>
      <c r="B11" s="166">
        <v>0.12650015001500151</v>
      </c>
      <c r="C11" s="248">
        <v>0.14593367657642695</v>
      </c>
      <c r="D11" s="248">
        <v>0.13897038530941513</v>
      </c>
      <c r="G11" s="159"/>
      <c r="H11" s="275"/>
      <c r="I11" s="214" t="s">
        <v>227</v>
      </c>
      <c r="J11" s="279"/>
      <c r="K11" s="279"/>
      <c r="L11" s="279"/>
    </row>
    <row r="12" spans="1:12" x14ac:dyDescent="0.25">
      <c r="A12" s="165" t="s">
        <v>236</v>
      </c>
      <c r="B12" s="166">
        <v>0.46512901911758509</v>
      </c>
      <c r="C12" s="248">
        <v>0.49321177527248261</v>
      </c>
      <c r="D12" s="248">
        <v>0.48975262632642141</v>
      </c>
      <c r="G12" s="159"/>
      <c r="H12" s="275"/>
      <c r="J12" s="279" t="s">
        <v>307</v>
      </c>
      <c r="K12" s="279" t="s">
        <v>308</v>
      </c>
      <c r="L12" s="279" t="s">
        <v>309</v>
      </c>
    </row>
    <row r="13" spans="1:12" x14ac:dyDescent="0.25">
      <c r="A13" s="165" t="s">
        <v>237</v>
      </c>
      <c r="B13" s="166">
        <v>0.32977115913269855</v>
      </c>
      <c r="C13" s="248">
        <v>0.33592029867483553</v>
      </c>
      <c r="D13" s="248">
        <v>0.32692056749263732</v>
      </c>
      <c r="G13" s="159"/>
      <c r="H13" s="275"/>
      <c r="I13" s="211" t="s">
        <v>226</v>
      </c>
      <c r="J13" s="280">
        <v>0.22614010343206395</v>
      </c>
      <c r="K13" s="280">
        <v>0.77385989656793608</v>
      </c>
      <c r="L13" s="282">
        <v>-0.70777642770352367</v>
      </c>
    </row>
    <row r="14" spans="1:12" x14ac:dyDescent="0.25">
      <c r="A14" s="165" t="s">
        <v>238</v>
      </c>
      <c r="B14" s="166">
        <v>0.70670233736975496</v>
      </c>
      <c r="C14" s="248">
        <v>0.67174393568315172</v>
      </c>
      <c r="D14" s="248">
        <v>0.67636534982285856</v>
      </c>
      <c r="G14" s="159"/>
      <c r="H14" s="275"/>
      <c r="I14" s="211" t="s">
        <v>225</v>
      </c>
      <c r="J14" s="280">
        <v>0.14593367657642695</v>
      </c>
      <c r="K14" s="280">
        <v>0.85406632342357303</v>
      </c>
      <c r="L14" s="282">
        <v>-0.82913074479808124</v>
      </c>
    </row>
    <row r="15" spans="1:12" x14ac:dyDescent="0.25">
      <c r="A15" s="165" t="s">
        <v>239</v>
      </c>
      <c r="B15" s="166">
        <v>0.55593323834724206</v>
      </c>
      <c r="C15" s="248">
        <v>0.54111346990040754</v>
      </c>
      <c r="D15" s="248">
        <v>0.55084858331034336</v>
      </c>
      <c r="G15" s="159"/>
      <c r="H15" s="275"/>
      <c r="I15" s="211" t="s">
        <v>224</v>
      </c>
      <c r="J15" s="280">
        <v>0.49321177527248261</v>
      </c>
      <c r="K15" s="280">
        <v>0.50678822472751739</v>
      </c>
      <c r="L15" s="282">
        <v>-2.6789196734660362E-2</v>
      </c>
    </row>
    <row r="16" spans="1:12" ht="15.75" thickBot="1" x14ac:dyDescent="0.3">
      <c r="A16" s="167" t="s">
        <v>289</v>
      </c>
      <c r="B16" s="168">
        <v>0.40525396265015523</v>
      </c>
      <c r="C16" s="249">
        <v>0.44276817693343562</v>
      </c>
      <c r="D16" s="249">
        <v>0.43707499250566834</v>
      </c>
      <c r="G16" s="159"/>
      <c r="H16" s="275"/>
      <c r="I16" s="211" t="s">
        <v>223</v>
      </c>
      <c r="J16" s="280">
        <v>0.33592029867483553</v>
      </c>
      <c r="K16" s="280">
        <v>0.66407970132516447</v>
      </c>
      <c r="L16" s="282">
        <v>-0.4941566531780599</v>
      </c>
    </row>
    <row r="17" spans="1:13" ht="15.75" thickBot="1" x14ac:dyDescent="0.3">
      <c r="A17" s="169" t="s">
        <v>132</v>
      </c>
      <c r="B17" s="170">
        <v>0.45124684709987201</v>
      </c>
      <c r="C17" s="250">
        <v>0.49308945338970223</v>
      </c>
      <c r="D17" s="250">
        <v>0.47653012673111628</v>
      </c>
      <c r="G17" s="159"/>
      <c r="H17" s="275"/>
      <c r="I17" s="211" t="s">
        <v>222</v>
      </c>
      <c r="J17" s="280">
        <v>0.67174393568315172</v>
      </c>
      <c r="K17" s="280">
        <v>0.32825606431684834</v>
      </c>
      <c r="L17" s="282">
        <v>1.0464022106679272</v>
      </c>
      <c r="M17" s="262"/>
    </row>
    <row r="18" spans="1:13" x14ac:dyDescent="0.25">
      <c r="A18" s="156" t="s">
        <v>290</v>
      </c>
      <c r="G18" s="262"/>
      <c r="H18" s="262"/>
      <c r="I18" s="211" t="s">
        <v>221</v>
      </c>
      <c r="J18" s="280">
        <v>0.54111346990040754</v>
      </c>
      <c r="K18" s="280">
        <v>0.45888653009959246</v>
      </c>
      <c r="L18" s="282">
        <v>0.17918795695085943</v>
      </c>
    </row>
    <row r="19" spans="1:13" x14ac:dyDescent="0.25">
      <c r="A19" s="157" t="s">
        <v>219</v>
      </c>
      <c r="B19" s="92"/>
      <c r="C19" s="92"/>
      <c r="D19" s="92"/>
      <c r="I19" s="211" t="s">
        <v>220</v>
      </c>
      <c r="J19" s="280">
        <v>0.44276817693343562</v>
      </c>
      <c r="K19" s="280">
        <v>0.55723182306656438</v>
      </c>
      <c r="L19" s="282">
        <v>-0.20541476885367232</v>
      </c>
    </row>
    <row r="20" spans="1:13" x14ac:dyDescent="0.25">
      <c r="B20" s="78"/>
      <c r="C20" s="78"/>
      <c r="D20" s="78"/>
      <c r="E20" s="92"/>
      <c r="F20" s="92"/>
      <c r="I20" s="211" t="s">
        <v>132</v>
      </c>
      <c r="J20" s="280">
        <v>0.49308945338970223</v>
      </c>
      <c r="K20" s="280">
        <v>0.50691054661029777</v>
      </c>
      <c r="L20" s="282">
        <v>-2.7265349504004218E-2</v>
      </c>
    </row>
    <row r="21" spans="1:13" ht="15.75" x14ac:dyDescent="0.25">
      <c r="A21" s="315" t="s">
        <v>291</v>
      </c>
      <c r="B21" s="315"/>
      <c r="C21" s="315"/>
      <c r="D21" s="315"/>
      <c r="E21" s="315"/>
      <c r="F21" s="315"/>
      <c r="J21" s="279"/>
      <c r="K21" s="279"/>
      <c r="L21" s="279"/>
    </row>
    <row r="22" spans="1:13" x14ac:dyDescent="0.25">
      <c r="I22" s="214" t="s">
        <v>310</v>
      </c>
      <c r="J22" s="279"/>
      <c r="K22" s="279"/>
      <c r="L22" s="279"/>
    </row>
    <row r="23" spans="1:13" x14ac:dyDescent="0.25">
      <c r="J23" s="279" t="s">
        <v>307</v>
      </c>
      <c r="K23" s="279" t="s">
        <v>308</v>
      </c>
      <c r="L23" s="279" t="s">
        <v>309</v>
      </c>
    </row>
    <row r="24" spans="1:13" x14ac:dyDescent="0.25">
      <c r="I24" s="211" t="s">
        <v>226</v>
      </c>
      <c r="J24" s="280">
        <v>0.23208023565717492</v>
      </c>
      <c r="K24" s="280">
        <v>0.76791976434282505</v>
      </c>
      <c r="L24" s="282">
        <v>-0.6977806192346333</v>
      </c>
    </row>
    <row r="25" spans="1:13" x14ac:dyDescent="0.25">
      <c r="I25" s="211" t="s">
        <v>225</v>
      </c>
      <c r="J25" s="280">
        <v>0.13897038530941513</v>
      </c>
      <c r="K25" s="280">
        <v>0.86102961469058481</v>
      </c>
      <c r="L25" s="282">
        <v>-0.83859976133416181</v>
      </c>
    </row>
    <row r="26" spans="1:13" x14ac:dyDescent="0.25">
      <c r="I26" s="211" t="s">
        <v>224</v>
      </c>
      <c r="J26" s="280">
        <v>0.48975262632642141</v>
      </c>
      <c r="K26" s="280">
        <v>0.51024737367357864</v>
      </c>
      <c r="L26" s="282">
        <v>-4.0166296593754432E-2</v>
      </c>
    </row>
    <row r="27" spans="1:13" x14ac:dyDescent="0.25">
      <c r="I27" s="211" t="s">
        <v>223</v>
      </c>
      <c r="J27" s="280">
        <v>0.32692056749263732</v>
      </c>
      <c r="K27" s="280">
        <v>0.67307943250736268</v>
      </c>
      <c r="L27" s="282">
        <v>-0.51429125344866156</v>
      </c>
    </row>
    <row r="28" spans="1:13" x14ac:dyDescent="0.25">
      <c r="I28" s="211" t="s">
        <v>222</v>
      </c>
      <c r="J28" s="280">
        <v>0.67636534982285856</v>
      </c>
      <c r="K28" s="280">
        <v>0.32363465017714144</v>
      </c>
      <c r="L28" s="282">
        <v>1.0899039996262758</v>
      </c>
    </row>
    <row r="29" spans="1:13" x14ac:dyDescent="0.25">
      <c r="I29" s="211" t="s">
        <v>221</v>
      </c>
      <c r="J29" s="280">
        <v>0.55084858331034336</v>
      </c>
      <c r="K29" s="280">
        <v>0.44915141668965658</v>
      </c>
      <c r="L29" s="282">
        <v>0.22642067427999454</v>
      </c>
    </row>
    <row r="30" spans="1:13" x14ac:dyDescent="0.25">
      <c r="I30" s="211" t="s">
        <v>220</v>
      </c>
      <c r="J30" s="280">
        <v>0.43707499250566834</v>
      </c>
      <c r="K30" s="280">
        <v>0.56292500749433172</v>
      </c>
      <c r="L30" s="282">
        <v>-0.22356444164532982</v>
      </c>
    </row>
    <row r="31" spans="1:13" x14ac:dyDescent="0.25">
      <c r="I31" s="211" t="s">
        <v>132</v>
      </c>
      <c r="J31" s="280">
        <v>0.47653012673111628</v>
      </c>
      <c r="K31" s="280">
        <v>0.52346987326888372</v>
      </c>
      <c r="L31" s="282">
        <v>-8.9670387800248011E-2</v>
      </c>
    </row>
    <row r="44" spans="1:1" x14ac:dyDescent="0.25">
      <c r="A44" s="156" t="s">
        <v>290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356970</v>
      </c>
    </row>
    <row r="3" spans="1:8" ht="18.75" x14ac:dyDescent="0.3">
      <c r="A3" s="30" t="s">
        <v>200</v>
      </c>
      <c r="D3" s="147">
        <f>B25+B35</f>
        <v>1883040</v>
      </c>
    </row>
    <row r="4" spans="1:8" ht="18.75" x14ac:dyDescent="0.3">
      <c r="A4" s="30"/>
    </row>
    <row r="5" spans="1:8" x14ac:dyDescent="0.25">
      <c r="A5" s="29" t="s">
        <v>277</v>
      </c>
      <c r="B5" s="29" t="str">
        <f>Índex!A7</f>
        <v>1r trimestre 2024</v>
      </c>
    </row>
    <row r="6" spans="1:8" x14ac:dyDescent="0.25">
      <c r="A6" s="29"/>
      <c r="B6" s="29"/>
    </row>
    <row r="7" spans="1:8" ht="15.75" thickBot="1" x14ac:dyDescent="0.3">
      <c r="A7" s="251" t="s">
        <v>276</v>
      </c>
      <c r="B7" s="32"/>
      <c r="C7" s="32"/>
      <c r="D7" s="32"/>
      <c r="E7" s="32"/>
      <c r="F7" s="32"/>
      <c r="H7" s="136" t="s">
        <v>275</v>
      </c>
    </row>
    <row r="8" spans="1:8" x14ac:dyDescent="0.25">
      <c r="B8" s="283" t="s">
        <v>55</v>
      </c>
      <c r="C8" s="283" t="s">
        <v>271</v>
      </c>
      <c r="D8" s="283" t="s">
        <v>270</v>
      </c>
      <c r="E8" s="285" t="s">
        <v>269</v>
      </c>
      <c r="F8" s="285"/>
      <c r="H8" s="136" t="s">
        <v>274</v>
      </c>
    </row>
    <row r="9" spans="1:8" x14ac:dyDescent="0.25">
      <c r="A9" s="134" t="s">
        <v>273</v>
      </c>
      <c r="B9" s="284"/>
      <c r="C9" s="284"/>
      <c r="D9" s="284"/>
      <c r="E9" s="133" t="s">
        <v>55</v>
      </c>
      <c r="F9" s="133" t="s">
        <v>56</v>
      </c>
      <c r="H9" s="1" t="s">
        <v>382</v>
      </c>
    </row>
    <row r="10" spans="1:8" x14ac:dyDescent="0.25">
      <c r="A10" s="29" t="s">
        <v>107</v>
      </c>
      <c r="B10" s="132">
        <v>21038</v>
      </c>
      <c r="C10" s="186">
        <f>B10/$B$16</f>
        <v>0.13576844890452067</v>
      </c>
      <c r="D10" s="186">
        <f>B10/$B$17</f>
        <v>8.4968032988824674E-2</v>
      </c>
      <c r="E10" s="132">
        <f>B10-H10</f>
        <v>115</v>
      </c>
      <c r="F10" s="123">
        <f>E10/H10</f>
        <v>5.4963437365578554E-3</v>
      </c>
      <c r="H10" s="132">
        <v>20923</v>
      </c>
    </row>
    <row r="11" spans="1:8" x14ac:dyDescent="0.25">
      <c r="A11" s="1" t="s">
        <v>268</v>
      </c>
      <c r="B11" s="132">
        <v>84521</v>
      </c>
      <c r="C11" s="123">
        <f>B11/$B$16</f>
        <v>0.54545513213513597</v>
      </c>
      <c r="D11" s="123">
        <f>B11/$B$17</f>
        <v>0.34136244492102147</v>
      </c>
      <c r="E11" s="132">
        <f t="shared" ref="E11:E17" si="0">B11-H11</f>
        <v>534</v>
      </c>
      <c r="F11" s="123">
        <f t="shared" ref="F11:F17" si="1">E11/H11</f>
        <v>6.3581268529653403E-3</v>
      </c>
      <c r="H11" s="132">
        <v>83987</v>
      </c>
    </row>
    <row r="12" spans="1:8" x14ac:dyDescent="0.25">
      <c r="A12" s="1" t="s">
        <v>267</v>
      </c>
      <c r="B12" s="132">
        <v>12114</v>
      </c>
      <c r="C12" s="123">
        <f>B12/$B$16</f>
        <v>7.8177535413507152E-2</v>
      </c>
      <c r="D12" s="123">
        <f>B12/$B$17</f>
        <v>4.8925884191777833E-2</v>
      </c>
      <c r="E12" s="132">
        <f t="shared" si="0"/>
        <v>202</v>
      </c>
      <c r="F12" s="123">
        <f t="shared" si="1"/>
        <v>1.6957689724647413E-2</v>
      </c>
      <c r="H12" s="132">
        <v>11912</v>
      </c>
    </row>
    <row r="13" spans="1:8" x14ac:dyDescent="0.25">
      <c r="A13" s="1" t="s">
        <v>266</v>
      </c>
      <c r="B13" s="132">
        <v>25406</v>
      </c>
      <c r="C13" s="123">
        <f>B13/$B$16</f>
        <v>0.16395727791939596</v>
      </c>
      <c r="D13" s="123">
        <f>B13/$B$17</f>
        <v>0.10260946126599865</v>
      </c>
      <c r="E13" s="132">
        <f t="shared" si="0"/>
        <v>24</v>
      </c>
      <c r="F13" s="123">
        <f t="shared" si="1"/>
        <v>9.4555196596012925E-4</v>
      </c>
      <c r="H13" s="132">
        <v>25382</v>
      </c>
    </row>
    <row r="14" spans="1:8" x14ac:dyDescent="0.25">
      <c r="A14" s="49" t="s">
        <v>265</v>
      </c>
      <c r="B14" s="129">
        <v>11756</v>
      </c>
      <c r="C14" s="128">
        <f>B14/$B$16</f>
        <v>7.5867187247910681E-2</v>
      </c>
      <c r="D14" s="128">
        <f>B14/$B$17</f>
        <v>4.747999789982997E-2</v>
      </c>
      <c r="E14" s="129">
        <f t="shared" si="0"/>
        <v>33</v>
      </c>
      <c r="F14" s="128">
        <f t="shared" si="1"/>
        <v>2.8149791009127356E-3</v>
      </c>
      <c r="H14" s="129">
        <v>11723</v>
      </c>
    </row>
    <row r="15" spans="1:8" x14ac:dyDescent="0.25">
      <c r="A15" s="1" t="s">
        <v>264</v>
      </c>
      <c r="B15" s="132">
        <v>113571</v>
      </c>
      <c r="C15" s="124" t="s">
        <v>189</v>
      </c>
      <c r="D15" s="123">
        <f>B15/B16</f>
        <v>0.73292891484624567</v>
      </c>
      <c r="E15" s="132">
        <f t="shared" si="0"/>
        <v>2644</v>
      </c>
      <c r="F15" s="131">
        <f t="shared" si="1"/>
        <v>2.3835495415904153E-2</v>
      </c>
      <c r="H15" s="132">
        <v>110927</v>
      </c>
    </row>
    <row r="16" spans="1:8" x14ac:dyDescent="0.25">
      <c r="A16" s="1" t="s">
        <v>263</v>
      </c>
      <c r="B16" s="132">
        <v>154955</v>
      </c>
      <c r="C16" s="124" t="s">
        <v>189</v>
      </c>
      <c r="D16" s="123">
        <f>B16/B17</f>
        <v>0.62583047589045193</v>
      </c>
      <c r="E16" s="132">
        <f t="shared" si="0"/>
        <v>906</v>
      </c>
      <c r="F16" s="131">
        <f t="shared" si="1"/>
        <v>5.8812455777057949E-3</v>
      </c>
      <c r="H16" s="132">
        <v>154049</v>
      </c>
    </row>
    <row r="17" spans="1:9" ht="15.75" thickBot="1" x14ac:dyDescent="0.3">
      <c r="A17" s="49" t="s">
        <v>32</v>
      </c>
      <c r="B17" s="129">
        <v>247599</v>
      </c>
      <c r="C17" s="130" t="s">
        <v>189</v>
      </c>
      <c r="D17" s="130" t="s">
        <v>189</v>
      </c>
      <c r="E17" s="129">
        <f t="shared" si="0"/>
        <v>2816</v>
      </c>
      <c r="F17" s="128">
        <f t="shared" si="1"/>
        <v>1.1504066867388666E-2</v>
      </c>
      <c r="H17" s="129">
        <v>244783</v>
      </c>
    </row>
    <row r="18" spans="1:9" ht="15" customHeight="1" x14ac:dyDescent="0.25">
      <c r="A18" s="135"/>
      <c r="B18" s="286" t="s">
        <v>55</v>
      </c>
      <c r="C18" s="286" t="s">
        <v>271</v>
      </c>
      <c r="D18" s="286" t="s">
        <v>270</v>
      </c>
      <c r="E18" s="287" t="s">
        <v>269</v>
      </c>
      <c r="F18" s="287"/>
      <c r="H18" s="286" t="s">
        <v>55</v>
      </c>
    </row>
    <row r="19" spans="1:9" x14ac:dyDescent="0.25">
      <c r="A19" s="134" t="s">
        <v>272</v>
      </c>
      <c r="B19" s="284"/>
      <c r="C19" s="284"/>
      <c r="D19" s="284"/>
      <c r="E19" s="133" t="s">
        <v>55</v>
      </c>
      <c r="F19" s="133" t="s">
        <v>56</v>
      </c>
      <c r="H19" s="284"/>
      <c r="I19" s="73"/>
    </row>
    <row r="20" spans="1:9" x14ac:dyDescent="0.25">
      <c r="A20" s="29" t="s">
        <v>107</v>
      </c>
      <c r="B20" s="185">
        <v>307995</v>
      </c>
      <c r="C20" s="186">
        <f>B20/$B$26</f>
        <v>0.1435884167022147</v>
      </c>
      <c r="D20" s="186">
        <f t="shared" ref="D20:D26" si="2">B20/$B$27</f>
        <v>9.9544125750835072E-2</v>
      </c>
      <c r="E20" s="132">
        <f t="shared" ref="E20:E27" si="3">B20-H20</f>
        <v>3135</v>
      </c>
      <c r="F20" s="123">
        <f t="shared" ref="F20:F27" si="4">E20/H20</f>
        <v>1.0283408777799645E-2</v>
      </c>
      <c r="H20" s="185">
        <v>304860</v>
      </c>
      <c r="I20" s="73"/>
    </row>
    <row r="21" spans="1:9" x14ac:dyDescent="0.25">
      <c r="A21" s="1" t="s">
        <v>268</v>
      </c>
      <c r="B21" s="132">
        <v>1229765</v>
      </c>
      <c r="C21" s="123">
        <f>B21/$B$26</f>
        <v>0.57332102555495723</v>
      </c>
      <c r="D21" s="123">
        <f t="shared" si="2"/>
        <v>0.3974606139839143</v>
      </c>
      <c r="E21" s="132">
        <f t="shared" si="3"/>
        <v>16050</v>
      </c>
      <c r="F21" s="123">
        <f t="shared" si="4"/>
        <v>1.3223862274092352E-2</v>
      </c>
      <c r="H21" s="132">
        <v>1213715</v>
      </c>
      <c r="I21" s="73"/>
    </row>
    <row r="22" spans="1:9" x14ac:dyDescent="0.25">
      <c r="A22" s="1" t="s">
        <v>267</v>
      </c>
      <c r="B22" s="132">
        <v>111525</v>
      </c>
      <c r="C22" s="123">
        <f>B22/$B$26</f>
        <v>5.1993370583011067E-2</v>
      </c>
      <c r="D22" s="123">
        <f t="shared" si="2"/>
        <v>3.6044931327982213E-2</v>
      </c>
      <c r="E22" s="132">
        <f t="shared" si="3"/>
        <v>3450</v>
      </c>
      <c r="F22" s="123">
        <f t="shared" si="4"/>
        <v>3.1922276197085354E-2</v>
      </c>
      <c r="H22" s="132">
        <v>108075</v>
      </c>
      <c r="I22" s="73"/>
    </row>
    <row r="23" spans="1:9" x14ac:dyDescent="0.25">
      <c r="A23" s="1" t="s">
        <v>266</v>
      </c>
      <c r="B23" s="132">
        <v>367200</v>
      </c>
      <c r="C23" s="123">
        <f>B23/$B$26</f>
        <v>0.1711900083217365</v>
      </c>
      <c r="D23" s="123">
        <f t="shared" si="2"/>
        <v>0.11867920899919361</v>
      </c>
      <c r="E23" s="132">
        <f t="shared" si="3"/>
        <v>1545</v>
      </c>
      <c r="F23" s="123">
        <f t="shared" si="4"/>
        <v>4.2252943348238094E-3</v>
      </c>
      <c r="H23" s="132">
        <v>365655</v>
      </c>
    </row>
    <row r="24" spans="1:9" x14ac:dyDescent="0.25">
      <c r="A24" s="49" t="s">
        <v>265</v>
      </c>
      <c r="B24" s="129">
        <v>127745</v>
      </c>
      <c r="C24" s="128">
        <f>B24/$B$26</f>
        <v>5.9555195024673831E-2</v>
      </c>
      <c r="D24" s="128">
        <f t="shared" si="2"/>
        <v>4.1287242793033738E-2</v>
      </c>
      <c r="E24" s="129">
        <f t="shared" si="3"/>
        <v>2275</v>
      </c>
      <c r="F24" s="128">
        <f t="shared" si="4"/>
        <v>1.8131824340479795E-2</v>
      </c>
      <c r="H24" s="129">
        <v>125470</v>
      </c>
    </row>
    <row r="25" spans="1:9" x14ac:dyDescent="0.25">
      <c r="A25" s="1" t="s">
        <v>264</v>
      </c>
      <c r="B25" s="132">
        <v>1644385</v>
      </c>
      <c r="C25" s="124" t="s">
        <v>189</v>
      </c>
      <c r="D25" s="123">
        <f t="shared" si="2"/>
        <v>0.53146598880756801</v>
      </c>
      <c r="E25" s="132">
        <f t="shared" si="3"/>
        <v>18670</v>
      </c>
      <c r="F25" s="131">
        <f t="shared" si="4"/>
        <v>1.1484177731029116E-2</v>
      </c>
      <c r="H25" s="132">
        <v>1625715</v>
      </c>
    </row>
    <row r="26" spans="1:9" x14ac:dyDescent="0.25">
      <c r="A26" s="1" t="s">
        <v>263</v>
      </c>
      <c r="B26" s="132">
        <v>2144985</v>
      </c>
      <c r="C26" s="124" t="s">
        <v>189</v>
      </c>
      <c r="D26" s="123">
        <f t="shared" si="2"/>
        <v>0.69326013920243823</v>
      </c>
      <c r="E26" s="132">
        <f t="shared" si="3"/>
        <v>26445</v>
      </c>
      <c r="F26" s="131">
        <f t="shared" si="4"/>
        <v>1.2482653147922625E-2</v>
      </c>
      <c r="H26" s="132">
        <v>2118540</v>
      </c>
    </row>
    <row r="27" spans="1:9" ht="15.75" thickBot="1" x14ac:dyDescent="0.3">
      <c r="A27" s="49" t="s">
        <v>32</v>
      </c>
      <c r="B27" s="129">
        <v>3094055</v>
      </c>
      <c r="C27" s="130" t="s">
        <v>189</v>
      </c>
      <c r="D27" s="130" t="s">
        <v>189</v>
      </c>
      <c r="E27" s="129">
        <f t="shared" si="3"/>
        <v>59880</v>
      </c>
      <c r="F27" s="128">
        <f t="shared" si="4"/>
        <v>1.9735183369449686E-2</v>
      </c>
      <c r="H27" s="129">
        <v>3034175</v>
      </c>
    </row>
    <row r="28" spans="1:9" ht="15" customHeight="1" x14ac:dyDescent="0.25">
      <c r="A28" s="135"/>
      <c r="B28" s="286" t="s">
        <v>55</v>
      </c>
      <c r="C28" s="286" t="s">
        <v>271</v>
      </c>
      <c r="D28" s="286" t="s">
        <v>270</v>
      </c>
      <c r="E28" s="287" t="s">
        <v>269</v>
      </c>
      <c r="F28" s="287"/>
      <c r="H28" s="286" t="s">
        <v>55</v>
      </c>
    </row>
    <row r="29" spans="1:9" x14ac:dyDescent="0.25">
      <c r="A29" s="134" t="s">
        <v>280</v>
      </c>
      <c r="B29" s="284"/>
      <c r="C29" s="284"/>
      <c r="D29" s="284"/>
      <c r="E29" s="133" t="s">
        <v>55</v>
      </c>
      <c r="F29" s="133" t="s">
        <v>56</v>
      </c>
      <c r="H29" s="284"/>
    </row>
    <row r="30" spans="1:9" x14ac:dyDescent="0.25">
      <c r="A30" s="29" t="s">
        <v>107</v>
      </c>
      <c r="B30" s="185">
        <v>48975</v>
      </c>
      <c r="C30" s="186">
        <f>B30/$B$36</f>
        <v>0.14001057762403693</v>
      </c>
      <c r="D30" s="186">
        <f t="shared" ref="D30:D36" si="5">B30/$B$37</f>
        <v>8.7057380546075092E-2</v>
      </c>
      <c r="E30" s="132">
        <f t="shared" ref="E30:E37" si="6">B30-H30</f>
        <v>60</v>
      </c>
      <c r="F30" s="123">
        <f>E30/H30</f>
        <v>1.2266176019625882E-3</v>
      </c>
      <c r="G30" s="73"/>
      <c r="H30" s="185">
        <v>48915</v>
      </c>
    </row>
    <row r="31" spans="1:9" x14ac:dyDescent="0.25">
      <c r="A31" s="1" t="s">
        <v>268</v>
      </c>
      <c r="B31" s="132">
        <v>175540</v>
      </c>
      <c r="C31" s="123">
        <f>B31/$B$36</f>
        <v>0.50183679011992743</v>
      </c>
      <c r="D31" s="123">
        <f t="shared" si="5"/>
        <v>0.31203782707622296</v>
      </c>
      <c r="E31" s="132">
        <f t="shared" si="6"/>
        <v>1085</v>
      </c>
      <c r="F31" s="123">
        <f t="shared" ref="F31:F37" si="7">E31/H31</f>
        <v>6.2193688916912671E-3</v>
      </c>
      <c r="H31" s="132">
        <v>174455</v>
      </c>
    </row>
    <row r="32" spans="1:9" x14ac:dyDescent="0.25">
      <c r="A32" s="1" t="s">
        <v>267</v>
      </c>
      <c r="B32" s="132">
        <v>33940</v>
      </c>
      <c r="C32" s="123">
        <f>B32/$B$36</f>
        <v>9.7028259409082468E-2</v>
      </c>
      <c r="D32" s="123">
        <f t="shared" si="5"/>
        <v>6.0331342434584753E-2</v>
      </c>
      <c r="E32" s="132">
        <f t="shared" si="6"/>
        <v>175</v>
      </c>
      <c r="F32" s="123">
        <f t="shared" si="7"/>
        <v>5.1828816822153114E-3</v>
      </c>
      <c r="H32" s="132">
        <v>33765</v>
      </c>
    </row>
    <row r="33" spans="1:8" x14ac:dyDescent="0.25">
      <c r="A33" s="1" t="s">
        <v>266</v>
      </c>
      <c r="B33" s="132">
        <v>61265</v>
      </c>
      <c r="C33" s="123">
        <f>B33/$B$36</f>
        <v>0.17514544233050786</v>
      </c>
      <c r="D33" s="123">
        <f t="shared" si="5"/>
        <v>0.10890393913538111</v>
      </c>
      <c r="E33" s="132">
        <f t="shared" si="6"/>
        <v>10</v>
      </c>
      <c r="F33" s="123">
        <f t="shared" si="7"/>
        <v>1.6325197943025058E-4</v>
      </c>
      <c r="H33" s="132">
        <v>61255</v>
      </c>
    </row>
    <row r="34" spans="1:8" x14ac:dyDescent="0.25">
      <c r="A34" s="49" t="s">
        <v>265</v>
      </c>
      <c r="B34" s="129">
        <v>29695</v>
      </c>
      <c r="C34" s="128">
        <f>B34/$B$36</f>
        <v>8.4892579939678955E-2</v>
      </c>
      <c r="D34" s="128">
        <f t="shared" si="5"/>
        <v>5.2785480659840726E-2</v>
      </c>
      <c r="E34" s="129">
        <f t="shared" si="6"/>
        <v>140</v>
      </c>
      <c r="F34" s="128">
        <f t="shared" si="7"/>
        <v>4.7369311453222809E-3</v>
      </c>
      <c r="H34" s="129">
        <v>29555</v>
      </c>
    </row>
    <row r="35" spans="1:8" x14ac:dyDescent="0.25">
      <c r="A35" s="1" t="s">
        <v>264</v>
      </c>
      <c r="B35" s="132">
        <v>238655</v>
      </c>
      <c r="C35" s="124" t="s">
        <v>189</v>
      </c>
      <c r="D35" s="123">
        <f t="shared" si="5"/>
        <v>0.42423030432309444</v>
      </c>
      <c r="E35" s="132">
        <f t="shared" si="6"/>
        <v>1160</v>
      </c>
      <c r="F35" s="131">
        <f t="shared" si="7"/>
        <v>4.884313353965347E-3</v>
      </c>
      <c r="H35" s="132">
        <v>237495</v>
      </c>
    </row>
    <row r="36" spans="1:8" x14ac:dyDescent="0.25">
      <c r="A36" s="1" t="s">
        <v>263</v>
      </c>
      <c r="B36" s="132">
        <v>349795</v>
      </c>
      <c r="C36" s="124" t="s">
        <v>189</v>
      </c>
      <c r="D36" s="123">
        <f t="shared" si="5"/>
        <v>0.62179145335608643</v>
      </c>
      <c r="E36" s="132">
        <f t="shared" si="6"/>
        <v>1465</v>
      </c>
      <c r="F36" s="131">
        <f t="shared" si="7"/>
        <v>4.2057818735107512E-3</v>
      </c>
      <c r="H36" s="132" t="s">
        <v>376</v>
      </c>
    </row>
    <row r="37" spans="1:8" x14ac:dyDescent="0.25">
      <c r="A37" s="49" t="s">
        <v>32</v>
      </c>
      <c r="B37" s="129">
        <v>562560</v>
      </c>
      <c r="C37" s="130" t="s">
        <v>189</v>
      </c>
      <c r="D37" s="130" t="s">
        <v>189</v>
      </c>
      <c r="E37" s="129">
        <f t="shared" si="6"/>
        <v>2620</v>
      </c>
      <c r="F37" s="128">
        <f t="shared" si="7"/>
        <v>4.6790727577954777E-3</v>
      </c>
      <c r="H37" s="129">
        <v>559940</v>
      </c>
    </row>
    <row r="38" spans="1:8" x14ac:dyDescent="0.25">
      <c r="A38" s="153" t="s">
        <v>282</v>
      </c>
    </row>
    <row r="39" spans="1:8" ht="15.75" x14ac:dyDescent="0.3">
      <c r="B39" s="224"/>
      <c r="H39" s="224"/>
    </row>
    <row r="41" spans="1:8" x14ac:dyDescent="0.25">
      <c r="B41" s="147">
        <f>B30+B20</f>
        <v>356970</v>
      </c>
      <c r="H41" s="147">
        <f>H30+H20</f>
        <v>353775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1r trimestre 2024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-0.68705035971223016</v>
      </c>
      <c r="C9" s="175">
        <v>-573</v>
      </c>
      <c r="D9" s="125"/>
      <c r="E9" s="125"/>
      <c r="F9" s="125"/>
    </row>
    <row r="10" spans="1:6" x14ac:dyDescent="0.25">
      <c r="A10" s="176" t="s">
        <v>235</v>
      </c>
      <c r="B10" s="177">
        <v>-0.85518011248980297</v>
      </c>
      <c r="C10" s="178">
        <v>-19918</v>
      </c>
      <c r="D10" s="125"/>
      <c r="E10" s="125"/>
      <c r="F10" s="125"/>
    </row>
    <row r="11" spans="1:6" x14ac:dyDescent="0.25">
      <c r="A11" s="176" t="s">
        <v>236</v>
      </c>
      <c r="B11" s="177">
        <v>-0.13039025158884396</v>
      </c>
      <c r="C11" s="178">
        <v>-4965</v>
      </c>
      <c r="D11" s="125"/>
      <c r="E11" s="125"/>
      <c r="F11" s="125"/>
    </row>
    <row r="12" spans="1:6" x14ac:dyDescent="0.25">
      <c r="A12" s="176" t="s">
        <v>237</v>
      </c>
      <c r="B12" s="177">
        <v>-0.5079722939019421</v>
      </c>
      <c r="C12" s="178">
        <v>-18701</v>
      </c>
      <c r="D12" s="125"/>
      <c r="E12" s="125"/>
      <c r="F12" s="125"/>
    </row>
    <row r="13" spans="1:6" x14ac:dyDescent="0.25">
      <c r="A13" s="176" t="s">
        <v>238</v>
      </c>
      <c r="B13" s="177">
        <v>1.4095055208833414</v>
      </c>
      <c r="C13" s="178">
        <v>23488</v>
      </c>
      <c r="D13" s="125"/>
      <c r="E13" s="125"/>
      <c r="F13" s="125"/>
    </row>
    <row r="14" spans="1:6" x14ac:dyDescent="0.25">
      <c r="A14" s="176" t="s">
        <v>239</v>
      </c>
      <c r="B14" s="177">
        <v>0.25191364532245497</v>
      </c>
      <c r="C14" s="178">
        <v>5496</v>
      </c>
      <c r="D14" s="125"/>
      <c r="E14" s="125"/>
      <c r="F14" s="125"/>
    </row>
    <row r="15" spans="1:6" ht="15.75" thickBot="1" x14ac:dyDescent="0.3">
      <c r="A15" s="179" t="s">
        <v>289</v>
      </c>
      <c r="B15" s="180">
        <v>-0.31861006681785664</v>
      </c>
      <c r="C15" s="181">
        <v>-20933</v>
      </c>
      <c r="D15" s="125"/>
      <c r="E15" s="125"/>
      <c r="F15" s="125"/>
    </row>
    <row r="16" spans="1:6" x14ac:dyDescent="0.25">
      <c r="A16" s="156" t="s">
        <v>290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1r trimestre 2024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0.38382147838214786</v>
      </c>
      <c r="C11" s="184">
        <v>0.42694366324956906</v>
      </c>
    </row>
    <row r="12" spans="1:6" x14ac:dyDescent="0.25">
      <c r="A12" s="183" t="s">
        <v>31</v>
      </c>
      <c r="B12" s="184">
        <v>0.40813409792677546</v>
      </c>
      <c r="C12" s="184">
        <v>0.5115479091671068</v>
      </c>
    </row>
    <row r="13" spans="1:6" x14ac:dyDescent="0.25">
      <c r="A13" s="200" t="s">
        <v>32</v>
      </c>
      <c r="B13" s="201">
        <v>0.32802679031427101</v>
      </c>
      <c r="C13" s="201">
        <v>0.49326544077767837</v>
      </c>
    </row>
    <row r="14" spans="1:6" x14ac:dyDescent="0.25">
      <c r="A14" s="153" t="s">
        <v>282</v>
      </c>
    </row>
    <row r="19" spans="1:1" ht="15.75" x14ac:dyDescent="0.25">
      <c r="A19" s="7" t="s">
        <v>305</v>
      </c>
    </row>
    <row r="34" spans="1:1" x14ac:dyDescent="0.25">
      <c r="A34" s="153" t="s">
        <v>282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1r trimestre 2024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8"/>
      <c r="B8" s="121" t="s">
        <v>223</v>
      </c>
      <c r="C8" s="121" t="s">
        <v>245</v>
      </c>
      <c r="D8" s="77"/>
    </row>
    <row r="9" spans="1:6" ht="42.75" customHeight="1" x14ac:dyDescent="0.25">
      <c r="A9" s="319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0.56560415122312824</v>
      </c>
      <c r="C10" s="232">
        <v>0.26751592356687898</v>
      </c>
      <c r="D10" s="96"/>
      <c r="E10" s="96"/>
      <c r="F10" s="96"/>
    </row>
    <row r="11" spans="1:6" x14ac:dyDescent="0.25">
      <c r="A11" s="233" t="s">
        <v>78</v>
      </c>
      <c r="B11" s="237">
        <v>0.13461538461538461</v>
      </c>
      <c r="C11" s="234">
        <v>0.45836701697655619</v>
      </c>
      <c r="D11" s="96"/>
      <c r="E11" s="96"/>
      <c r="F11" s="96"/>
    </row>
    <row r="12" spans="1:6" x14ac:dyDescent="0.25">
      <c r="A12" s="233" t="s">
        <v>79</v>
      </c>
      <c r="B12" s="237">
        <v>0.38362760834670945</v>
      </c>
      <c r="C12" s="234">
        <v>0.39443703793479579</v>
      </c>
      <c r="D12" s="96"/>
      <c r="E12" s="96"/>
      <c r="F12" s="96"/>
    </row>
    <row r="13" spans="1:6" x14ac:dyDescent="0.25">
      <c r="A13" s="233" t="s">
        <v>80</v>
      </c>
      <c r="B13" s="237">
        <v>0.23076923076923078</v>
      </c>
      <c r="C13" s="234">
        <v>0.68506787330316743</v>
      </c>
      <c r="D13" s="96"/>
      <c r="E13" s="96"/>
      <c r="F13" s="96"/>
    </row>
    <row r="14" spans="1:6" x14ac:dyDescent="0.25">
      <c r="A14" s="233" t="s">
        <v>81</v>
      </c>
      <c r="B14" s="237">
        <v>0.61111111111111116</v>
      </c>
      <c r="C14" s="234">
        <v>0.41380807642205819</v>
      </c>
      <c r="D14" s="96"/>
      <c r="E14" s="96"/>
      <c r="F14" s="96"/>
    </row>
    <row r="15" spans="1:6" x14ac:dyDescent="0.25">
      <c r="A15" s="233" t="s">
        <v>82</v>
      </c>
      <c r="B15" s="237">
        <v>0.20512820512820512</v>
      </c>
      <c r="C15" s="234">
        <v>0.4546525323910483</v>
      </c>
      <c r="D15" s="96"/>
      <c r="E15" s="96"/>
      <c r="F15" s="96"/>
    </row>
    <row r="16" spans="1:6" x14ac:dyDescent="0.25">
      <c r="A16" s="233" t="s">
        <v>83</v>
      </c>
      <c r="B16" s="237">
        <v>0.55875299760191843</v>
      </c>
      <c r="C16" s="234">
        <v>0.44953350296861749</v>
      </c>
      <c r="D16" s="96"/>
      <c r="E16" s="96"/>
      <c r="F16" s="96"/>
    </row>
    <row r="17" spans="1:6" x14ac:dyDescent="0.25">
      <c r="A17" s="233" t="s">
        <v>84</v>
      </c>
      <c r="B17" s="237">
        <v>0.40618729096989964</v>
      </c>
      <c r="C17" s="234">
        <v>0.39959037916185275</v>
      </c>
      <c r="D17" s="96"/>
      <c r="E17" s="96"/>
      <c r="F17" s="96"/>
    </row>
    <row r="18" spans="1:6" x14ac:dyDescent="0.25">
      <c r="A18" s="233" t="s">
        <v>85</v>
      </c>
      <c r="B18" s="237">
        <v>0.28722002635046112</v>
      </c>
      <c r="C18" s="234">
        <v>0.17754569190600522</v>
      </c>
      <c r="D18" s="96"/>
      <c r="E18" s="96"/>
      <c r="F18" s="96"/>
    </row>
    <row r="19" spans="1:6" x14ac:dyDescent="0.25">
      <c r="A19" s="233" t="s">
        <v>86</v>
      </c>
      <c r="B19" s="237">
        <v>0.27614213197969545</v>
      </c>
      <c r="C19" s="234">
        <v>0.38020854383057834</v>
      </c>
      <c r="D19" s="96"/>
      <c r="E19" s="96"/>
      <c r="F19" s="96"/>
    </row>
    <row r="20" spans="1:6" x14ac:dyDescent="0.25">
      <c r="A20" s="233" t="s">
        <v>87</v>
      </c>
      <c r="B20" s="237">
        <v>0.33395061728395059</v>
      </c>
      <c r="C20" s="234">
        <v>0.39801297648012979</v>
      </c>
      <c r="D20" s="96"/>
      <c r="E20" s="96"/>
      <c r="F20" s="96"/>
    </row>
    <row r="21" spans="1:6" x14ac:dyDescent="0.25">
      <c r="A21" s="233" t="s">
        <v>88</v>
      </c>
      <c r="B21" s="237">
        <v>0.26876443418013857</v>
      </c>
      <c r="C21" s="234">
        <v>0.48987854251012147</v>
      </c>
      <c r="D21" s="96"/>
      <c r="E21" s="96"/>
      <c r="F21" s="96"/>
    </row>
    <row r="22" spans="1:6" x14ac:dyDescent="0.25">
      <c r="A22" s="233" t="s">
        <v>89</v>
      </c>
      <c r="B22" s="237">
        <v>0.50309748940332577</v>
      </c>
      <c r="C22" s="234">
        <v>0.3090486495151078</v>
      </c>
      <c r="D22" s="96"/>
      <c r="E22" s="96"/>
      <c r="F22" s="96"/>
    </row>
    <row r="23" spans="1:6" x14ac:dyDescent="0.25">
      <c r="A23" s="233" t="s">
        <v>90</v>
      </c>
      <c r="B23" s="237">
        <v>0.35502958579881655</v>
      </c>
      <c r="C23" s="234">
        <v>0.38816738816738816</v>
      </c>
      <c r="D23" s="96"/>
      <c r="E23" s="96"/>
      <c r="F23" s="96"/>
    </row>
    <row r="24" spans="1:6" x14ac:dyDescent="0.25">
      <c r="A24" s="233" t="s">
        <v>91</v>
      </c>
      <c r="B24" s="237">
        <v>0.44677615571776158</v>
      </c>
      <c r="C24" s="234">
        <v>0.5541540327471195</v>
      </c>
      <c r="D24" s="96"/>
      <c r="E24" s="96"/>
      <c r="F24" s="96"/>
    </row>
    <row r="25" spans="1:6" x14ac:dyDescent="0.25">
      <c r="A25" s="233" t="s">
        <v>92</v>
      </c>
      <c r="B25" s="237">
        <v>0.31575829383886256</v>
      </c>
      <c r="C25" s="234">
        <v>0.35007235890014471</v>
      </c>
      <c r="D25" s="96"/>
      <c r="E25" s="96"/>
      <c r="F25" s="96"/>
    </row>
    <row r="26" spans="1:6" x14ac:dyDescent="0.25">
      <c r="A26" s="233" t="s">
        <v>93</v>
      </c>
      <c r="B26" s="237">
        <v>0.48051948051948051</v>
      </c>
      <c r="C26" s="234">
        <v>0.42282234577707173</v>
      </c>
      <c r="D26" s="96"/>
      <c r="E26" s="96"/>
      <c r="F26" s="96"/>
    </row>
    <row r="27" spans="1:6" x14ac:dyDescent="0.25">
      <c r="A27" s="233" t="s">
        <v>94</v>
      </c>
      <c r="B27" s="237">
        <v>0.15075376884422109</v>
      </c>
      <c r="C27" s="234">
        <v>0.34817671809256662</v>
      </c>
      <c r="D27" s="96"/>
      <c r="E27" s="96"/>
      <c r="F27" s="96"/>
    </row>
    <row r="28" spans="1:6" x14ac:dyDescent="0.25">
      <c r="A28" s="233" t="s">
        <v>95</v>
      </c>
      <c r="B28" s="237">
        <v>0.48908730158730157</v>
      </c>
      <c r="C28" s="234">
        <v>0.47590992406389104</v>
      </c>
      <c r="D28" s="96"/>
      <c r="E28" s="96"/>
      <c r="F28" s="96"/>
    </row>
    <row r="29" spans="1:6" x14ac:dyDescent="0.25">
      <c r="A29" s="233" t="s">
        <v>96</v>
      </c>
      <c r="B29" s="237">
        <v>0.3169276659209545</v>
      </c>
      <c r="C29" s="234">
        <v>0.37606837606837606</v>
      </c>
      <c r="D29" s="96"/>
      <c r="E29" s="96"/>
      <c r="F29" s="96"/>
    </row>
    <row r="30" spans="1:6" x14ac:dyDescent="0.25">
      <c r="A30" s="233" t="s">
        <v>97</v>
      </c>
      <c r="B30" s="237">
        <v>0.33212996389891697</v>
      </c>
      <c r="C30" s="234">
        <v>0.44495412844036697</v>
      </c>
      <c r="D30" s="96"/>
      <c r="E30" s="96"/>
      <c r="F30" s="96"/>
    </row>
    <row r="31" spans="1:6" x14ac:dyDescent="0.25">
      <c r="A31" s="233" t="s">
        <v>98</v>
      </c>
      <c r="B31" s="237">
        <v>0.30703012912482064</v>
      </c>
      <c r="C31" s="234">
        <v>0.58072362420188506</v>
      </c>
      <c r="D31" s="96"/>
      <c r="E31" s="96"/>
      <c r="F31" s="96"/>
    </row>
    <row r="32" spans="1:6" x14ac:dyDescent="0.25">
      <c r="A32" s="233" t="s">
        <v>99</v>
      </c>
      <c r="B32" s="237">
        <v>0.34333154793786824</v>
      </c>
      <c r="C32" s="234">
        <v>0.64852975225746701</v>
      </c>
      <c r="D32" s="96"/>
      <c r="E32" s="96"/>
      <c r="F32" s="96"/>
    </row>
    <row r="33" spans="1:6" x14ac:dyDescent="0.25">
      <c r="A33" s="233" t="s">
        <v>100</v>
      </c>
      <c r="B33" s="237">
        <v>0.55440414507772018</v>
      </c>
      <c r="C33" s="234">
        <v>0.53847313286607879</v>
      </c>
      <c r="D33" s="96"/>
      <c r="E33" s="96"/>
      <c r="F33" s="96"/>
    </row>
    <row r="34" spans="1:6" x14ac:dyDescent="0.25">
      <c r="A34" s="233" t="s">
        <v>101</v>
      </c>
      <c r="B34" s="237">
        <v>0.42968315730961643</v>
      </c>
      <c r="C34" s="234">
        <v>0.38280457282013125</v>
      </c>
      <c r="D34" s="96"/>
      <c r="E34" s="96"/>
      <c r="F34" s="96"/>
    </row>
    <row r="35" spans="1:6" x14ac:dyDescent="0.25">
      <c r="A35" s="233" t="s">
        <v>102</v>
      </c>
      <c r="B35" s="237">
        <v>0.23352033660589061</v>
      </c>
      <c r="C35" s="234">
        <v>0.39446153846153847</v>
      </c>
      <c r="D35" s="96"/>
      <c r="E35" s="96"/>
      <c r="F35" s="96"/>
    </row>
    <row r="36" spans="1:6" x14ac:dyDescent="0.25">
      <c r="A36" s="233" t="s">
        <v>103</v>
      </c>
      <c r="B36" s="237">
        <v>0.12605042016806722</v>
      </c>
      <c r="C36" s="234">
        <v>0.46733212341197822</v>
      </c>
      <c r="D36" s="96"/>
      <c r="E36" s="96"/>
      <c r="F36" s="96"/>
    </row>
    <row r="37" spans="1:6" x14ac:dyDescent="0.25">
      <c r="A37" s="233" t="s">
        <v>104</v>
      </c>
      <c r="B37" s="237">
        <v>0.1744186046511628</v>
      </c>
      <c r="C37" s="234">
        <v>0.42980769230769234</v>
      </c>
      <c r="D37" s="96"/>
      <c r="E37" s="96"/>
      <c r="F37" s="96"/>
    </row>
    <row r="38" spans="1:6" x14ac:dyDescent="0.25">
      <c r="A38" s="233" t="s">
        <v>105</v>
      </c>
      <c r="B38" s="237">
        <v>0.22511485451761101</v>
      </c>
      <c r="C38" s="234">
        <v>0.36748952026082904</v>
      </c>
      <c r="D38" s="96"/>
      <c r="E38" s="96"/>
      <c r="F38" s="96"/>
    </row>
    <row r="39" spans="1:6" x14ac:dyDescent="0.25">
      <c r="A39" s="235" t="s">
        <v>106</v>
      </c>
      <c r="B39" s="238">
        <v>0.24662668665667167</v>
      </c>
      <c r="C39" s="230">
        <v>0.41086570195481087</v>
      </c>
      <c r="D39" s="96"/>
      <c r="E39" s="96"/>
      <c r="F39" s="96"/>
    </row>
    <row r="40" spans="1:6" x14ac:dyDescent="0.25">
      <c r="A40" s="226" t="s">
        <v>290</v>
      </c>
      <c r="B40" s="226"/>
      <c r="C40" s="226"/>
      <c r="D40" s="96"/>
      <c r="E40" s="96"/>
      <c r="F40" s="96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">
        <v>346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347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348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349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350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351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352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353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354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355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356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357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358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359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360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361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362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363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364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365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366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367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368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369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370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371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372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373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374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375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1r trimestre 2024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383</v>
      </c>
      <c r="D31" s="142" t="s">
        <v>384</v>
      </c>
      <c r="E31" s="142" t="s">
        <v>385</v>
      </c>
    </row>
    <row r="32" spans="1:5" x14ac:dyDescent="0.25">
      <c r="A32" s="140" t="s">
        <v>29</v>
      </c>
      <c r="B32" s="143">
        <v>21038</v>
      </c>
      <c r="C32" s="47">
        <v>1.1442307692307693E-2</v>
      </c>
      <c r="D32" s="47">
        <v>-5.9207584294785801E-2</v>
      </c>
      <c r="E32" s="47">
        <v>-0.12469315581443728</v>
      </c>
    </row>
    <row r="33" spans="1:5" x14ac:dyDescent="0.25">
      <c r="A33" s="140" t="s">
        <v>30</v>
      </c>
      <c r="B33" s="144">
        <v>113571</v>
      </c>
      <c r="C33" s="47">
        <v>2.9608811930556186E-2</v>
      </c>
      <c r="D33" s="47">
        <v>-4.9105797247061191E-2</v>
      </c>
      <c r="E33" s="47">
        <v>-8.2187795476034622E-2</v>
      </c>
    </row>
    <row r="34" spans="1:5" x14ac:dyDescent="0.25">
      <c r="A34" s="140" t="s">
        <v>31</v>
      </c>
      <c r="B34" s="144">
        <v>154955</v>
      </c>
      <c r="C34" s="47">
        <v>9.3407416574931117E-3</v>
      </c>
      <c r="D34" s="47">
        <v>-6.3795207656149933E-2</v>
      </c>
      <c r="E34" s="47">
        <v>-0.16029934538518228</v>
      </c>
    </row>
    <row r="35" spans="1:5" x14ac:dyDescent="0.25">
      <c r="A35" s="140" t="s">
        <v>32</v>
      </c>
      <c r="B35" s="144">
        <v>247599</v>
      </c>
      <c r="C35" s="47">
        <v>1.1623916258774116E-2</v>
      </c>
      <c r="D35" s="47">
        <v>-5.0067331929146093E-2</v>
      </c>
      <c r="E35" s="47">
        <v>-0.13044440230103041</v>
      </c>
    </row>
    <row r="37" spans="1:5" x14ac:dyDescent="0.25">
      <c r="C37" s="145"/>
    </row>
    <row r="38" spans="1:5" x14ac:dyDescent="0.25">
      <c r="C38" s="145"/>
    </row>
    <row r="39" spans="1:5" x14ac:dyDescent="0.25">
      <c r="C39" s="145"/>
    </row>
    <row r="40" spans="1:5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1r trimestre 2024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hidden="1" x14ac:dyDescent="0.25">
      <c r="A32" s="146">
        <v>2016</v>
      </c>
      <c r="B32" s="144">
        <v>21330</v>
      </c>
      <c r="C32" s="47">
        <f>(B32-B42)/B42</f>
        <v>2.2678237522174811E-2</v>
      </c>
      <c r="E32" s="73"/>
    </row>
    <row r="33" spans="1:5" x14ac:dyDescent="0.25">
      <c r="A33" s="146">
        <v>2017</v>
      </c>
      <c r="B33" s="144">
        <v>21915</v>
      </c>
      <c r="C33" s="47">
        <f t="shared" ref="C33:C35" si="0">(B33-B32)/B32</f>
        <v>2.7426160337552744E-2</v>
      </c>
      <c r="E33" s="187"/>
    </row>
    <row r="34" spans="1:5" x14ac:dyDescent="0.25">
      <c r="A34" s="146">
        <v>2018</v>
      </c>
      <c r="B34" s="144">
        <v>22168</v>
      </c>
      <c r="C34" s="47">
        <f t="shared" si="0"/>
        <v>1.1544604152407028E-2</v>
      </c>
    </row>
    <row r="35" spans="1:5" x14ac:dyDescent="0.25">
      <c r="A35" s="146">
        <v>2019</v>
      </c>
      <c r="B35" s="143">
        <v>22362</v>
      </c>
      <c r="C35" s="47">
        <f t="shared" si="0"/>
        <v>8.7513533020570199E-3</v>
      </c>
      <c r="D35" s="73"/>
    </row>
    <row r="36" spans="1:5" x14ac:dyDescent="0.25">
      <c r="A36" s="146">
        <v>2020</v>
      </c>
      <c r="B36" s="143">
        <v>20271</v>
      </c>
      <c r="C36" s="47">
        <f>(B36-B35)/B35</f>
        <v>-9.3506841964046156E-2</v>
      </c>
      <c r="D36" s="73"/>
    </row>
    <row r="37" spans="1:5" x14ac:dyDescent="0.25">
      <c r="A37" s="146">
        <v>2021</v>
      </c>
      <c r="B37" s="143">
        <v>20631</v>
      </c>
      <c r="C37" s="47">
        <f>(B37-B36)/B36</f>
        <v>1.775936066301613E-2</v>
      </c>
      <c r="D37" s="73"/>
    </row>
    <row r="38" spans="1:5" x14ac:dyDescent="0.25">
      <c r="A38" s="146">
        <v>2022</v>
      </c>
      <c r="B38" s="143">
        <v>21012</v>
      </c>
      <c r="C38" s="47">
        <f>(B38-B37)/B37</f>
        <v>1.8467354951286898E-2</v>
      </c>
      <c r="D38" s="252"/>
      <c r="E38" s="73"/>
    </row>
    <row r="39" spans="1:5" x14ac:dyDescent="0.25">
      <c r="A39" s="146">
        <v>2023</v>
      </c>
      <c r="B39" s="143">
        <v>20800</v>
      </c>
      <c r="C39" s="47">
        <f>(B39-B38)/B38</f>
        <v>-1.0089472682276794E-2</v>
      </c>
      <c r="D39" s="73"/>
    </row>
    <row r="40" spans="1:5" x14ac:dyDescent="0.25">
      <c r="A40" s="146">
        <v>2024</v>
      </c>
      <c r="B40" s="143">
        <v>21038</v>
      </c>
      <c r="C40" s="47">
        <f>(B40-B39)/B39</f>
        <v>1.1442307692307693E-2</v>
      </c>
    </row>
    <row r="41" spans="1:5" x14ac:dyDescent="0.25">
      <c r="C41" s="37"/>
    </row>
    <row r="42" spans="1:5" ht="15.75" hidden="1" x14ac:dyDescent="0.3">
      <c r="A42" s="203">
        <v>2015</v>
      </c>
      <c r="B42" s="225">
        <v>20857</v>
      </c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G23"/>
  <sheetViews>
    <sheetView workbookViewId="0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5" width="12.140625" style="1"/>
    <col min="6" max="6" width="12" style="1" customWidth="1"/>
    <col min="7" max="16384" width="12.140625" style="1"/>
  </cols>
  <sheetData>
    <row r="1" spans="1:7" ht="21.75" customHeight="1" x14ac:dyDescent="0.25">
      <c r="A1" s="2" t="s">
        <v>28</v>
      </c>
      <c r="B1" s="210" t="s">
        <v>258</v>
      </c>
    </row>
    <row r="3" spans="1:7" ht="21.75" customHeight="1" x14ac:dyDescent="0.3">
      <c r="A3" s="30" t="s">
        <v>3</v>
      </c>
    </row>
    <row r="5" spans="1:7" ht="21.75" customHeight="1" x14ac:dyDescent="0.25">
      <c r="A5" s="29" t="str">
        <f>Índex!A19</f>
        <v>TE1</v>
      </c>
      <c r="C5" s="29" t="str">
        <f>Índex!A7</f>
        <v>1r trimestre 2024</v>
      </c>
    </row>
    <row r="6" spans="1:7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</row>
    <row r="7" spans="1:7" ht="21.75" customHeight="1" x14ac:dyDescent="0.25">
      <c r="A7" s="29"/>
    </row>
    <row r="8" spans="1:7" ht="21.75" customHeight="1" x14ac:dyDescent="0.25">
      <c r="A8" s="7"/>
      <c r="B8" s="137"/>
      <c r="C8" s="137"/>
      <c r="D8" s="288" t="s">
        <v>130</v>
      </c>
      <c r="E8" s="288"/>
      <c r="F8" s="288"/>
    </row>
    <row r="9" spans="1:7" ht="21.75" customHeight="1" x14ac:dyDescent="0.25">
      <c r="A9" s="9"/>
      <c r="B9" s="10">
        <v>2024</v>
      </c>
      <c r="C9" s="10" t="s">
        <v>131</v>
      </c>
      <c r="D9" s="10" t="s">
        <v>386</v>
      </c>
      <c r="E9" s="10" t="s">
        <v>387</v>
      </c>
      <c r="F9" s="10" t="s">
        <v>388</v>
      </c>
      <c r="G9" s="37"/>
    </row>
    <row r="10" spans="1:7" ht="21.75" customHeight="1" x14ac:dyDescent="0.25">
      <c r="A10" s="11" t="s">
        <v>132</v>
      </c>
      <c r="B10" s="12">
        <v>21038</v>
      </c>
      <c r="C10" s="13">
        <v>1</v>
      </c>
      <c r="D10" s="13">
        <v>1.1442307692307693E-2</v>
      </c>
      <c r="E10" s="13">
        <v>-5.9207584294785801E-2</v>
      </c>
      <c r="F10" s="13">
        <v>-0.12469315581443728</v>
      </c>
    </row>
    <row r="11" spans="1:7" ht="30" x14ac:dyDescent="0.25">
      <c r="A11" s="14" t="s">
        <v>320</v>
      </c>
      <c r="B11" s="15">
        <v>2854</v>
      </c>
      <c r="C11" s="16">
        <v>0.13565928320182527</v>
      </c>
      <c r="D11" s="16">
        <v>-9.3717459215550154E-3</v>
      </c>
      <c r="E11" s="16">
        <v>-0.11200995644057249</v>
      </c>
      <c r="F11" s="16">
        <v>-0.13698215905654673</v>
      </c>
    </row>
    <row r="12" spans="1:7" ht="15" x14ac:dyDescent="0.25">
      <c r="A12" s="14" t="s">
        <v>321</v>
      </c>
      <c r="B12" s="15">
        <v>2032</v>
      </c>
      <c r="C12" s="16">
        <v>9.6587128053997523E-2</v>
      </c>
      <c r="D12" s="16">
        <v>2.1618903971845148E-2</v>
      </c>
      <c r="E12" s="16">
        <v>-4.8689138576779027E-2</v>
      </c>
      <c r="F12" s="16">
        <v>8.9544235924932977E-2</v>
      </c>
    </row>
    <row r="13" spans="1:7" ht="45" x14ac:dyDescent="0.25">
      <c r="A13" s="14" t="s">
        <v>322</v>
      </c>
      <c r="B13" s="15">
        <v>1966</v>
      </c>
      <c r="C13" s="16">
        <v>9.3449947713660997E-2</v>
      </c>
      <c r="D13" s="16">
        <v>-8.0726538849646822E-3</v>
      </c>
      <c r="E13" s="16">
        <v>-0.11560953666216824</v>
      </c>
      <c r="F13" s="16">
        <v>-0.12738570794496226</v>
      </c>
    </row>
    <row r="14" spans="1:7" ht="30" x14ac:dyDescent="0.25">
      <c r="A14" s="14" t="s">
        <v>323</v>
      </c>
      <c r="B14" s="15">
        <v>1495</v>
      </c>
      <c r="C14" s="16">
        <v>7.106188801216845E-2</v>
      </c>
      <c r="D14" s="16">
        <v>-2.66844563042028E-3</v>
      </c>
      <c r="E14" s="16">
        <v>-7.3155610663360196E-2</v>
      </c>
      <c r="F14" s="16">
        <v>-0.36056458511548334</v>
      </c>
    </row>
    <row r="15" spans="1:7" ht="30" x14ac:dyDescent="0.25">
      <c r="A15" s="14" t="s">
        <v>324</v>
      </c>
      <c r="B15" s="15">
        <v>1086</v>
      </c>
      <c r="C15" s="16">
        <v>5.1620876509173873E-2</v>
      </c>
      <c r="D15" s="16">
        <v>4.9275362318840582E-2</v>
      </c>
      <c r="E15" s="16">
        <v>-3.5523978685612786E-2</v>
      </c>
      <c r="F15" s="16">
        <v>-0.29296875</v>
      </c>
    </row>
    <row r="16" spans="1:7" ht="15" x14ac:dyDescent="0.25">
      <c r="A16" s="14" t="s">
        <v>326</v>
      </c>
      <c r="B16" s="15">
        <v>894</v>
      </c>
      <c r="C16" s="16">
        <v>4.2494533700922141E-2</v>
      </c>
      <c r="D16" s="16">
        <v>5.5489964580873671E-2</v>
      </c>
      <c r="E16" s="16">
        <v>4.4943820224719105E-3</v>
      </c>
      <c r="F16" s="16">
        <v>5.0528789659224443E-2</v>
      </c>
    </row>
    <row r="17" spans="1:6" ht="15" x14ac:dyDescent="0.25">
      <c r="A17" s="14" t="s">
        <v>325</v>
      </c>
      <c r="B17" s="15">
        <v>889</v>
      </c>
      <c r="C17" s="16">
        <v>4.2256868523623918E-2</v>
      </c>
      <c r="D17" s="16">
        <v>4.5197740112994352E-3</v>
      </c>
      <c r="E17" s="16">
        <v>9.6177558569667074E-2</v>
      </c>
      <c r="F17" s="16">
        <v>-0.37438423645320196</v>
      </c>
    </row>
    <row r="18" spans="1:6" ht="15" x14ac:dyDescent="0.25">
      <c r="A18" s="14" t="s">
        <v>327</v>
      </c>
      <c r="B18" s="15">
        <v>718</v>
      </c>
      <c r="C18" s="16">
        <v>3.4128719460024715E-2</v>
      </c>
      <c r="D18" s="16">
        <v>3.0129124820659971E-2</v>
      </c>
      <c r="E18" s="16">
        <v>5.6022408963585435E-3</v>
      </c>
      <c r="F18" s="16">
        <v>0.23580034423407917</v>
      </c>
    </row>
    <row r="19" spans="1:6" ht="15" x14ac:dyDescent="0.25">
      <c r="A19" s="14" t="s">
        <v>329</v>
      </c>
      <c r="B19" s="15">
        <v>655</v>
      </c>
      <c r="C19" s="16">
        <v>3.1134138226067115E-2</v>
      </c>
      <c r="D19" s="16">
        <v>3.6392405063291139E-2</v>
      </c>
      <c r="E19" s="16">
        <v>-4.3795620437956206E-2</v>
      </c>
      <c r="F19" s="16">
        <v>0.31</v>
      </c>
    </row>
    <row r="20" spans="1:6" ht="30" x14ac:dyDescent="0.25">
      <c r="A20" s="17" t="s">
        <v>328</v>
      </c>
      <c r="B20" s="18">
        <v>594</v>
      </c>
      <c r="C20" s="19">
        <v>2.8234623063028805E-2</v>
      </c>
      <c r="D20" s="19">
        <v>-5.0251256281407036E-3</v>
      </c>
      <c r="E20" s="19">
        <v>-0.1574468085106383</v>
      </c>
      <c r="F20" s="19">
        <v>-0.17270194986072424</v>
      </c>
    </row>
    <row r="22" spans="1:6" ht="21.75" customHeight="1" x14ac:dyDescent="0.25">
      <c r="A22" s="44" t="s">
        <v>34</v>
      </c>
    </row>
    <row r="23" spans="1:6" ht="21.75" customHeight="1" x14ac:dyDescent="0.25">
      <c r="A23" s="44"/>
    </row>
  </sheetData>
  <mergeCells count="1">
    <mergeCell ref="D8:F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E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F10:F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D10:E20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/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1r trimestre 2024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9" t="s">
        <v>123</v>
      </c>
      <c r="B7" s="291" t="s">
        <v>55</v>
      </c>
      <c r="C7" s="293" t="s">
        <v>58</v>
      </c>
      <c r="D7" s="293"/>
    </row>
    <row r="8" spans="1:4" x14ac:dyDescent="0.25">
      <c r="A8" s="290"/>
      <c r="B8" s="292"/>
      <c r="C8" s="33" t="s">
        <v>55</v>
      </c>
      <c r="D8" s="33" t="s">
        <v>56</v>
      </c>
    </row>
    <row r="9" spans="1:4" x14ac:dyDescent="0.25">
      <c r="A9" s="34" t="s">
        <v>324</v>
      </c>
      <c r="B9" s="35">
        <v>1086</v>
      </c>
      <c r="C9" s="35">
        <v>51</v>
      </c>
      <c r="D9" s="36">
        <v>4.9275362318840582E-2</v>
      </c>
    </row>
    <row r="10" spans="1:4" x14ac:dyDescent="0.25">
      <c r="A10" s="34" t="s">
        <v>326</v>
      </c>
      <c r="B10" s="38">
        <v>894</v>
      </c>
      <c r="C10" s="38">
        <v>47</v>
      </c>
      <c r="D10" s="39">
        <v>5.5489964580873671E-2</v>
      </c>
    </row>
    <row r="11" spans="1:4" x14ac:dyDescent="0.25">
      <c r="A11" s="34" t="s">
        <v>321</v>
      </c>
      <c r="B11" s="38">
        <v>2032</v>
      </c>
      <c r="C11" s="38">
        <v>43</v>
      </c>
      <c r="D11" s="39">
        <v>2.1618903971845148E-2</v>
      </c>
    </row>
    <row r="12" spans="1:4" ht="13.5" customHeight="1" x14ac:dyDescent="0.25">
      <c r="A12" s="34" t="s">
        <v>329</v>
      </c>
      <c r="B12" s="38">
        <v>655</v>
      </c>
      <c r="C12" s="38">
        <v>23</v>
      </c>
      <c r="D12" s="39">
        <v>3.6392405063291139E-2</v>
      </c>
    </row>
    <row r="13" spans="1:4" x14ac:dyDescent="0.25">
      <c r="A13" s="34" t="s">
        <v>334</v>
      </c>
      <c r="B13" s="38">
        <v>357</v>
      </c>
      <c r="C13" s="38">
        <v>22</v>
      </c>
      <c r="D13" s="39">
        <v>6.5671641791044774E-2</v>
      </c>
    </row>
    <row r="14" spans="1:4" x14ac:dyDescent="0.25">
      <c r="A14" s="34" t="s">
        <v>327</v>
      </c>
      <c r="B14" s="35">
        <v>718</v>
      </c>
      <c r="C14" s="35">
        <v>21</v>
      </c>
      <c r="D14" s="36">
        <v>3.0129124820659971E-2</v>
      </c>
    </row>
    <row r="15" spans="1:4" x14ac:dyDescent="0.25">
      <c r="A15" s="34" t="s">
        <v>380</v>
      </c>
      <c r="B15" s="35">
        <v>433</v>
      </c>
      <c r="C15" s="35">
        <v>18</v>
      </c>
      <c r="D15" s="36">
        <v>4.3373493975903614E-2</v>
      </c>
    </row>
    <row r="16" spans="1:4" x14ac:dyDescent="0.25">
      <c r="A16" s="34" t="s">
        <v>333</v>
      </c>
      <c r="B16" s="35">
        <v>578</v>
      </c>
      <c r="C16" s="35">
        <v>16</v>
      </c>
      <c r="D16" s="36">
        <v>2.8469750889679714E-2</v>
      </c>
    </row>
    <row r="17" spans="1:4" x14ac:dyDescent="0.25">
      <c r="A17" s="34" t="s">
        <v>335</v>
      </c>
      <c r="B17" s="38">
        <v>70</v>
      </c>
      <c r="C17" s="38">
        <v>13</v>
      </c>
      <c r="D17" s="39">
        <v>0.22807017543859648</v>
      </c>
    </row>
    <row r="18" spans="1:4" x14ac:dyDescent="0.25">
      <c r="A18" s="34" t="s">
        <v>389</v>
      </c>
      <c r="B18" s="38">
        <v>168</v>
      </c>
      <c r="C18" s="38">
        <v>11</v>
      </c>
      <c r="D18" s="39">
        <v>7.0063694267515922E-2</v>
      </c>
    </row>
    <row r="19" spans="1:4" ht="15" customHeight="1" x14ac:dyDescent="0.25">
      <c r="A19" s="294" t="s">
        <v>124</v>
      </c>
      <c r="B19" s="296" t="s">
        <v>55</v>
      </c>
      <c r="C19" s="297" t="s">
        <v>58</v>
      </c>
      <c r="D19" s="297"/>
    </row>
    <row r="20" spans="1:4" x14ac:dyDescent="0.25">
      <c r="A20" s="295"/>
      <c r="B20" s="292"/>
      <c r="C20" s="33" t="s">
        <v>55</v>
      </c>
      <c r="D20" s="33" t="s">
        <v>56</v>
      </c>
    </row>
    <row r="21" spans="1:4" x14ac:dyDescent="0.25">
      <c r="A21" s="34" t="s">
        <v>320</v>
      </c>
      <c r="B21" s="38">
        <v>2854</v>
      </c>
      <c r="C21" s="38">
        <v>-27</v>
      </c>
      <c r="D21" s="39">
        <v>-9.3717459215550154E-3</v>
      </c>
    </row>
    <row r="22" spans="1:4" ht="30" x14ac:dyDescent="0.25">
      <c r="A22" s="34" t="s">
        <v>322</v>
      </c>
      <c r="B22" s="38">
        <v>1966</v>
      </c>
      <c r="C22" s="38">
        <v>-16</v>
      </c>
      <c r="D22" s="39">
        <v>-8.0726538849646822E-3</v>
      </c>
    </row>
    <row r="23" spans="1:4" x14ac:dyDescent="0.25">
      <c r="A23" s="34" t="s">
        <v>390</v>
      </c>
      <c r="B23" s="38">
        <v>206</v>
      </c>
      <c r="C23" s="38">
        <v>-10</v>
      </c>
      <c r="D23" s="39">
        <v>-4.6296296296296294E-2</v>
      </c>
    </row>
    <row r="24" spans="1:4" x14ac:dyDescent="0.25">
      <c r="A24" s="34" t="s">
        <v>336</v>
      </c>
      <c r="B24" s="38">
        <v>487</v>
      </c>
      <c r="C24" s="38">
        <v>-8</v>
      </c>
      <c r="D24" s="39">
        <v>-1.6161616161616162E-2</v>
      </c>
    </row>
    <row r="25" spans="1:4" x14ac:dyDescent="0.25">
      <c r="A25" s="40" t="s">
        <v>378</v>
      </c>
      <c r="B25" s="35">
        <v>175</v>
      </c>
      <c r="C25" s="35">
        <v>-7</v>
      </c>
      <c r="D25" s="36">
        <v>-3.8461538461538464E-2</v>
      </c>
    </row>
    <row r="26" spans="1:4" x14ac:dyDescent="0.25">
      <c r="A26" s="34" t="s">
        <v>343</v>
      </c>
      <c r="B26" s="38">
        <v>89</v>
      </c>
      <c r="C26" s="38">
        <v>-7</v>
      </c>
      <c r="D26" s="39">
        <v>-7.2916666666666671E-2</v>
      </c>
    </row>
    <row r="27" spans="1:4" x14ac:dyDescent="0.25">
      <c r="A27" s="34" t="s">
        <v>342</v>
      </c>
      <c r="B27" s="38">
        <v>176</v>
      </c>
      <c r="C27" s="38">
        <v>-4</v>
      </c>
      <c r="D27" s="39">
        <v>-2.2222222222222223E-2</v>
      </c>
    </row>
    <row r="28" spans="1:4" x14ac:dyDescent="0.25">
      <c r="A28" s="78" t="s">
        <v>391</v>
      </c>
      <c r="B28" s="38">
        <v>168</v>
      </c>
      <c r="C28" s="38">
        <v>-4</v>
      </c>
      <c r="D28" s="39">
        <v>-2.3255813953488372E-2</v>
      </c>
    </row>
    <row r="29" spans="1:4" x14ac:dyDescent="0.25">
      <c r="A29" s="34" t="s">
        <v>323</v>
      </c>
      <c r="B29" s="38">
        <v>1495</v>
      </c>
      <c r="C29" s="38">
        <v>-4</v>
      </c>
      <c r="D29" s="39">
        <v>-2.66844563042028E-3</v>
      </c>
    </row>
    <row r="30" spans="1:4" x14ac:dyDescent="0.25">
      <c r="A30" s="41" t="s">
        <v>392</v>
      </c>
      <c r="B30" s="42">
        <v>115</v>
      </c>
      <c r="C30" s="42">
        <v>-3</v>
      </c>
      <c r="D30" s="43">
        <v>-2.5423728813559324E-2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C88"/>
  <sheetViews>
    <sheetView zoomScale="85" zoomScaleNormal="85" workbookViewId="0"/>
  </sheetViews>
  <sheetFormatPr baseColWidth="10" defaultColWidth="11.42578125" defaultRowHeight="15" x14ac:dyDescent="0.25"/>
  <cols>
    <col min="1" max="1" width="22" style="1" customWidth="1"/>
    <col min="2" max="5" width="11.42578125" style="1"/>
    <col min="6" max="6" width="13.5703125" style="1" customWidth="1"/>
    <col min="7" max="16384" width="11.42578125" style="1"/>
  </cols>
  <sheetData>
    <row r="1" spans="1:7" x14ac:dyDescent="0.25">
      <c r="A1" s="2" t="s">
        <v>28</v>
      </c>
      <c r="B1" s="210" t="s">
        <v>258</v>
      </c>
      <c r="C1" s="37"/>
    </row>
    <row r="3" spans="1:7" ht="18.75" x14ac:dyDescent="0.3">
      <c r="A3" s="30" t="s">
        <v>3</v>
      </c>
    </row>
    <row r="5" spans="1:7" x14ac:dyDescent="0.25">
      <c r="A5" s="29" t="str">
        <f>Índex!A18</f>
        <v>GE2</v>
      </c>
      <c r="C5" s="29" t="str">
        <f>Índex!A7</f>
        <v>1r trimestre 2024</v>
      </c>
    </row>
    <row r="6" spans="1:7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</row>
    <row r="8" spans="1:7" ht="15" customHeight="1" x14ac:dyDescent="0.25">
      <c r="B8" s="298" t="s">
        <v>33</v>
      </c>
      <c r="C8" s="298" t="s">
        <v>75</v>
      </c>
      <c r="D8" s="299" t="s">
        <v>76</v>
      </c>
      <c r="E8" s="299"/>
      <c r="F8" s="299"/>
    </row>
    <row r="9" spans="1:7" x14ac:dyDescent="0.25">
      <c r="B9" s="298" t="s">
        <v>33</v>
      </c>
      <c r="C9" s="298"/>
      <c r="D9" s="55">
        <v>2023</v>
      </c>
      <c r="E9" s="55">
        <v>2019</v>
      </c>
      <c r="F9" s="55">
        <v>2008</v>
      </c>
    </row>
    <row r="10" spans="1:7" x14ac:dyDescent="0.25">
      <c r="A10" s="56" t="s">
        <v>77</v>
      </c>
      <c r="B10" s="57">
        <v>389</v>
      </c>
      <c r="C10" s="58">
        <v>1.8490350793801694E-2</v>
      </c>
      <c r="D10" s="59">
        <v>5.1679586563307496E-3</v>
      </c>
      <c r="E10" s="59">
        <v>-9.3240093240093247E-2</v>
      </c>
      <c r="F10" s="59">
        <v>-6.9377990430622011E-2</v>
      </c>
    </row>
    <row r="11" spans="1:7" x14ac:dyDescent="0.25">
      <c r="A11" s="56" t="s">
        <v>78</v>
      </c>
      <c r="B11" s="57">
        <v>144</v>
      </c>
      <c r="C11" s="58">
        <v>6.8447571061888016E-3</v>
      </c>
      <c r="D11" s="59">
        <v>-1.3698630136986301E-2</v>
      </c>
      <c r="E11" s="59">
        <v>6.993006993006993E-3</v>
      </c>
      <c r="F11" s="59">
        <v>-0.1</v>
      </c>
    </row>
    <row r="12" spans="1:7" x14ac:dyDescent="0.25">
      <c r="A12" s="56" t="s">
        <v>79</v>
      </c>
      <c r="B12" s="57">
        <v>1782</v>
      </c>
      <c r="C12" s="58">
        <v>8.4703869189086414E-2</v>
      </c>
      <c r="D12" s="59">
        <v>3.4242600116076612E-2</v>
      </c>
      <c r="E12" s="59">
        <v>-3.3557046979865771E-3</v>
      </c>
      <c r="F12" s="59">
        <v>-4.3478260869565216E-2</v>
      </c>
    </row>
    <row r="13" spans="1:7" x14ac:dyDescent="0.25">
      <c r="A13" s="56" t="s">
        <v>80</v>
      </c>
      <c r="B13" s="57">
        <v>65</v>
      </c>
      <c r="C13" s="58">
        <v>3.0896473048768894E-3</v>
      </c>
      <c r="D13" s="59">
        <v>-1.5151515151515152E-2</v>
      </c>
      <c r="E13" s="59">
        <v>-4.4117647058823532E-2</v>
      </c>
      <c r="F13" s="59">
        <v>-0.32291666666666669</v>
      </c>
    </row>
    <row r="14" spans="1:7" x14ac:dyDescent="0.25">
      <c r="A14" s="56" t="s">
        <v>81</v>
      </c>
      <c r="B14" s="57">
        <v>246</v>
      </c>
      <c r="C14" s="58">
        <v>1.1693126723072536E-2</v>
      </c>
      <c r="D14" s="59">
        <v>-4.048582995951417E-3</v>
      </c>
      <c r="E14" s="59">
        <v>-1.6E-2</v>
      </c>
      <c r="F14" s="59">
        <v>6.0344827586206899E-2</v>
      </c>
    </row>
    <row r="15" spans="1:7" x14ac:dyDescent="0.25">
      <c r="A15" s="56" t="s">
        <v>82</v>
      </c>
      <c r="B15" s="57">
        <v>80</v>
      </c>
      <c r="C15" s="58">
        <v>3.8026428367715563E-3</v>
      </c>
      <c r="D15" s="59">
        <v>0</v>
      </c>
      <c r="E15" s="59">
        <v>-0.13978494623655913</v>
      </c>
      <c r="F15" s="59">
        <v>-0.13043478260869565</v>
      </c>
    </row>
    <row r="16" spans="1:7" x14ac:dyDescent="0.25">
      <c r="A16" s="56" t="s">
        <v>83</v>
      </c>
      <c r="B16" s="57">
        <v>254</v>
      </c>
      <c r="C16" s="58">
        <v>1.207339100674969E-2</v>
      </c>
      <c r="D16" s="59">
        <v>6.2761506276150625E-2</v>
      </c>
      <c r="E16" s="59">
        <v>9.012875536480687E-2</v>
      </c>
      <c r="F16" s="59">
        <v>-0.12714776632302405</v>
      </c>
    </row>
    <row r="17" spans="1:6" x14ac:dyDescent="0.25">
      <c r="A17" s="56" t="s">
        <v>84</v>
      </c>
      <c r="B17" s="57">
        <v>2436</v>
      </c>
      <c r="C17" s="58">
        <v>0.11579047437969389</v>
      </c>
      <c r="D17" s="59">
        <v>2.6981450252951095E-2</v>
      </c>
      <c r="E17" s="59">
        <v>-3.3333333333333333E-2</v>
      </c>
      <c r="F17" s="59">
        <v>-8.9345794392523367E-2</v>
      </c>
    </row>
    <row r="18" spans="1:6" x14ac:dyDescent="0.25">
      <c r="A18" s="56" t="s">
        <v>87</v>
      </c>
      <c r="B18" s="57">
        <v>584</v>
      </c>
      <c r="C18" s="58">
        <v>2.7759292708432359E-2</v>
      </c>
      <c r="D18" s="59">
        <v>3.3628318584070796E-2</v>
      </c>
      <c r="E18" s="59">
        <v>0</v>
      </c>
      <c r="F18" s="59">
        <v>-0.15239477503628446</v>
      </c>
    </row>
    <row r="19" spans="1:6" x14ac:dyDescent="0.25">
      <c r="A19" s="56" t="s">
        <v>88</v>
      </c>
      <c r="B19" s="57">
        <v>1176</v>
      </c>
      <c r="C19" s="58">
        <v>5.5898849700541875E-2</v>
      </c>
      <c r="D19" s="59">
        <v>-3.3898305084745762E-3</v>
      </c>
      <c r="E19" s="59">
        <v>-8.1250000000000003E-2</v>
      </c>
      <c r="F19" s="59">
        <v>-0.216</v>
      </c>
    </row>
    <row r="20" spans="1:6" x14ac:dyDescent="0.25">
      <c r="A20" s="56" t="s">
        <v>89</v>
      </c>
      <c r="B20" s="57">
        <v>1246</v>
      </c>
      <c r="C20" s="58">
        <v>5.9226162182716986E-2</v>
      </c>
      <c r="D20" s="59">
        <v>3.2206119162640902E-3</v>
      </c>
      <c r="E20" s="59">
        <v>-9.1836734693877556E-2</v>
      </c>
      <c r="F20" s="59">
        <v>-0.16933333333333334</v>
      </c>
    </row>
    <row r="21" spans="1:6" x14ac:dyDescent="0.25">
      <c r="A21" s="56" t="s">
        <v>91</v>
      </c>
      <c r="B21" s="57">
        <v>744</v>
      </c>
      <c r="C21" s="58">
        <v>3.5364578381975473E-2</v>
      </c>
      <c r="D21" s="59">
        <v>1.2244897959183673E-2</v>
      </c>
      <c r="E21" s="59">
        <v>-6.7669172932330823E-2</v>
      </c>
      <c r="F21" s="59">
        <v>-0.13988439306358383</v>
      </c>
    </row>
    <row r="22" spans="1:6" x14ac:dyDescent="0.25">
      <c r="A22" s="56" t="s">
        <v>92</v>
      </c>
      <c r="B22" s="57">
        <v>862</v>
      </c>
      <c r="C22" s="58">
        <v>4.0973476566213515E-2</v>
      </c>
      <c r="D22" s="59">
        <v>3.4813925570228089E-2</v>
      </c>
      <c r="E22" s="59">
        <v>-5.2747252747252747E-2</v>
      </c>
      <c r="F22" s="59">
        <v>-9.1675447839831406E-2</v>
      </c>
    </row>
    <row r="23" spans="1:6" x14ac:dyDescent="0.25">
      <c r="A23" s="56" t="s">
        <v>93</v>
      </c>
      <c r="B23" s="57">
        <v>494</v>
      </c>
      <c r="C23" s="58">
        <v>2.3481319517064361E-2</v>
      </c>
      <c r="D23" s="59">
        <v>1.2295081967213115E-2</v>
      </c>
      <c r="E23" s="59">
        <v>-5.7251908396946563E-2</v>
      </c>
      <c r="F23" s="59">
        <v>-0.25377643504531722</v>
      </c>
    </row>
    <row r="24" spans="1:6" x14ac:dyDescent="0.25">
      <c r="A24" s="56" t="s">
        <v>94</v>
      </c>
      <c r="B24" s="57">
        <v>312</v>
      </c>
      <c r="C24" s="58">
        <v>1.4830307063409069E-2</v>
      </c>
      <c r="D24" s="59">
        <v>3.2154340836012861E-3</v>
      </c>
      <c r="E24" s="59">
        <v>-1.2658227848101266E-2</v>
      </c>
      <c r="F24" s="59">
        <v>6.8493150684931503E-2</v>
      </c>
    </row>
    <row r="25" spans="1:6" x14ac:dyDescent="0.25">
      <c r="A25" s="56" t="s">
        <v>190</v>
      </c>
      <c r="B25" s="57">
        <v>107</v>
      </c>
      <c r="C25" s="58">
        <v>5.0860347941819569E-3</v>
      </c>
      <c r="D25" s="59">
        <v>-6.1403508771929821E-2</v>
      </c>
      <c r="E25" s="59">
        <v>-9.3220338983050849E-2</v>
      </c>
      <c r="F25" s="59">
        <v>-0.15748031496062992</v>
      </c>
    </row>
    <row r="26" spans="1:6" x14ac:dyDescent="0.25">
      <c r="A26" s="56" t="s">
        <v>191</v>
      </c>
      <c r="B26" s="57">
        <v>188</v>
      </c>
      <c r="C26" s="58">
        <v>8.9362106664131573E-3</v>
      </c>
      <c r="D26" s="59">
        <v>-6.4676616915422883E-2</v>
      </c>
      <c r="E26" s="59">
        <v>-0.16071428571428573</v>
      </c>
      <c r="F26" s="59">
        <v>-0.29850746268656714</v>
      </c>
    </row>
    <row r="27" spans="1:6" x14ac:dyDescent="0.25">
      <c r="A27" s="56" t="s">
        <v>192</v>
      </c>
      <c r="B27" s="57">
        <v>1721</v>
      </c>
      <c r="C27" s="58">
        <v>8.1804354026048104E-2</v>
      </c>
      <c r="D27" s="59">
        <v>-1.3753581661891117E-2</v>
      </c>
      <c r="E27" s="59">
        <v>-8.5061137692716643E-2</v>
      </c>
      <c r="F27" s="59">
        <v>-5.9562841530054644E-2</v>
      </c>
    </row>
    <row r="28" spans="1:6" x14ac:dyDescent="0.25">
      <c r="A28" s="56" t="s">
        <v>95</v>
      </c>
      <c r="B28" s="57">
        <v>763</v>
      </c>
      <c r="C28" s="58">
        <v>3.6267706055708719E-2</v>
      </c>
      <c r="D28" s="59">
        <v>-1.0376134889753566E-2</v>
      </c>
      <c r="E28" s="59">
        <v>-0.12096774193548387</v>
      </c>
      <c r="F28" s="59">
        <v>-0.11791907514450867</v>
      </c>
    </row>
    <row r="29" spans="1:6" x14ac:dyDescent="0.25">
      <c r="A29" s="56" t="s">
        <v>96</v>
      </c>
      <c r="B29" s="57">
        <v>1883</v>
      </c>
      <c r="C29" s="58">
        <v>8.9504705770510506E-2</v>
      </c>
      <c r="D29" s="59">
        <v>1.0632642211589581E-3</v>
      </c>
      <c r="E29" s="59">
        <v>-6.3184079601990045E-2</v>
      </c>
      <c r="F29" s="59">
        <v>-0.15899955337204108</v>
      </c>
    </row>
    <row r="30" spans="1:6" x14ac:dyDescent="0.25">
      <c r="A30" s="56" t="s">
        <v>97</v>
      </c>
      <c r="B30" s="57">
        <v>78</v>
      </c>
      <c r="C30" s="58">
        <v>3.7075767658522672E-3</v>
      </c>
      <c r="D30" s="59">
        <v>-1.2658227848101266E-2</v>
      </c>
      <c r="E30" s="59">
        <v>-0.22</v>
      </c>
      <c r="F30" s="59">
        <v>-0.34453781512605042</v>
      </c>
    </row>
    <row r="31" spans="1:6" x14ac:dyDescent="0.25">
      <c r="A31" s="56" t="s">
        <v>98</v>
      </c>
      <c r="B31" s="57">
        <v>262</v>
      </c>
      <c r="C31" s="58">
        <v>1.2453655290426847E-2</v>
      </c>
      <c r="D31" s="59">
        <v>1.5503875968992248E-2</v>
      </c>
      <c r="E31" s="59">
        <v>-4.0293040293040296E-2</v>
      </c>
      <c r="F31" s="59">
        <v>-4.3795620437956206E-2</v>
      </c>
    </row>
    <row r="32" spans="1:6" x14ac:dyDescent="0.25">
      <c r="A32" s="56" t="s">
        <v>99</v>
      </c>
      <c r="B32" s="57">
        <v>1040</v>
      </c>
      <c r="C32" s="58">
        <v>4.9434356878030231E-2</v>
      </c>
      <c r="D32" s="59">
        <v>2.8684470820969338E-2</v>
      </c>
      <c r="E32" s="59">
        <v>-3.165735567970205E-2</v>
      </c>
      <c r="F32" s="59">
        <v>-0.1318864774624374</v>
      </c>
    </row>
    <row r="33" spans="1:9" x14ac:dyDescent="0.25">
      <c r="A33" s="56" t="s">
        <v>100</v>
      </c>
      <c r="B33" s="57">
        <v>839</v>
      </c>
      <c r="C33" s="58">
        <v>3.9880216750641698E-2</v>
      </c>
      <c r="D33" s="59">
        <v>3.7082818294190356E-2</v>
      </c>
      <c r="E33" s="59">
        <v>-7.0874861572535988E-2</v>
      </c>
      <c r="F33" s="59">
        <v>-0.12146596858638743</v>
      </c>
    </row>
    <row r="34" spans="1:9" x14ac:dyDescent="0.25">
      <c r="A34" s="56" t="s">
        <v>101</v>
      </c>
      <c r="B34" s="57">
        <v>748</v>
      </c>
      <c r="C34" s="58">
        <v>3.5554710523814051E-2</v>
      </c>
      <c r="D34" s="59">
        <v>2.7472527472527472E-2</v>
      </c>
      <c r="E34" s="59">
        <v>-8.6691086691086688E-2</v>
      </c>
      <c r="F34" s="59">
        <v>1.3386880856760374E-3</v>
      </c>
    </row>
    <row r="35" spans="1:9" x14ac:dyDescent="0.25">
      <c r="A35" s="56" t="s">
        <v>102</v>
      </c>
      <c r="B35" s="57">
        <v>595</v>
      </c>
      <c r="C35" s="58">
        <v>2.8282156098488449E-2</v>
      </c>
      <c r="D35" s="59">
        <v>1.3628620102214651E-2</v>
      </c>
      <c r="E35" s="59">
        <v>-5.8544303797468354E-2</v>
      </c>
      <c r="F35" s="59">
        <v>-0.25251256281407036</v>
      </c>
    </row>
    <row r="36" spans="1:9" x14ac:dyDescent="0.25">
      <c r="A36" s="56" t="s">
        <v>103</v>
      </c>
      <c r="B36" s="57">
        <v>163</v>
      </c>
      <c r="C36" s="58">
        <v>7.7478847799220462E-3</v>
      </c>
      <c r="D36" s="59">
        <v>-1.2121212121212121E-2</v>
      </c>
      <c r="E36" s="59">
        <v>-0.10928961748633879</v>
      </c>
      <c r="F36" s="59">
        <v>-0.20873786407766989</v>
      </c>
    </row>
    <row r="37" spans="1:9" x14ac:dyDescent="0.25">
      <c r="A37" s="56" t="s">
        <v>104</v>
      </c>
      <c r="B37" s="57">
        <v>112</v>
      </c>
      <c r="C37" s="58">
        <v>5.3236999714801787E-3</v>
      </c>
      <c r="D37" s="59">
        <v>-4.2735042735042736E-2</v>
      </c>
      <c r="E37" s="59">
        <v>-9.6774193548387094E-2</v>
      </c>
      <c r="F37" s="59">
        <v>-0.104</v>
      </c>
    </row>
    <row r="38" spans="1:9" x14ac:dyDescent="0.25">
      <c r="A38" s="56" t="s">
        <v>105</v>
      </c>
      <c r="B38" s="57">
        <v>292</v>
      </c>
      <c r="C38" s="58">
        <v>1.387964635421618E-2</v>
      </c>
      <c r="D38" s="59">
        <v>-2.0134228187919462E-2</v>
      </c>
      <c r="E38" s="59">
        <v>-2.6666666666666668E-2</v>
      </c>
      <c r="F38" s="59">
        <v>-0.20218579234972678</v>
      </c>
    </row>
    <row r="39" spans="1:9" x14ac:dyDescent="0.25">
      <c r="A39" s="56" t="s">
        <v>106</v>
      </c>
      <c r="B39" s="57">
        <v>1433</v>
      </c>
      <c r="C39" s="58">
        <v>6.8114839813670502E-2</v>
      </c>
      <c r="D39" s="59">
        <v>7.7355836849507739E-3</v>
      </c>
      <c r="E39" s="59">
        <v>-7.2491909385113268E-2</v>
      </c>
      <c r="F39" s="59">
        <v>-0.12408312958435208</v>
      </c>
    </row>
    <row r="40" spans="1:9" x14ac:dyDescent="0.25">
      <c r="A40" s="60" t="s">
        <v>29</v>
      </c>
      <c r="B40" s="202">
        <v>21038</v>
      </c>
      <c r="C40" s="62">
        <v>1</v>
      </c>
      <c r="D40" s="59">
        <v>1.1442307692307693E-2</v>
      </c>
      <c r="E40" s="59">
        <v>-5.9207584294785801E-2</v>
      </c>
      <c r="F40" s="59">
        <v>-0.12469315581443728</v>
      </c>
    </row>
    <row r="42" spans="1:9" x14ac:dyDescent="0.25">
      <c r="A42" s="44" t="s">
        <v>34</v>
      </c>
    </row>
    <row r="43" spans="1:9" hidden="1" x14ac:dyDescent="0.25">
      <c r="A43" s="37"/>
      <c r="B43" s="37"/>
      <c r="C43" s="37"/>
      <c r="D43" s="37"/>
      <c r="E43" s="37"/>
      <c r="F43" s="37"/>
      <c r="G43" s="37"/>
      <c r="H43" s="37"/>
      <c r="I43" s="37"/>
    </row>
    <row r="44" spans="1:9" s="37" customFormat="1" hidden="1" x14ac:dyDescent="0.25">
      <c r="B44" s="37" t="s">
        <v>181</v>
      </c>
    </row>
    <row r="45" spans="1:9" s="37" customFormat="1" hidden="1" x14ac:dyDescent="0.25">
      <c r="B45" s="37">
        <v>2023</v>
      </c>
      <c r="C45" s="37">
        <v>2022</v>
      </c>
      <c r="D45" s="37">
        <v>2021</v>
      </c>
      <c r="E45" s="37">
        <v>2008</v>
      </c>
    </row>
    <row r="46" spans="1:9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418</v>
      </c>
    </row>
    <row r="47" spans="1:9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160</v>
      </c>
    </row>
    <row r="48" spans="1:9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1863</v>
      </c>
    </row>
    <row r="49" spans="1:5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96</v>
      </c>
    </row>
    <row r="50" spans="1:5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232</v>
      </c>
    </row>
    <row r="51" spans="1:5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92</v>
      </c>
    </row>
    <row r="52" spans="1:5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291</v>
      </c>
    </row>
    <row r="53" spans="1:5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2675</v>
      </c>
    </row>
    <row r="54" spans="1:5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689</v>
      </c>
    </row>
    <row r="55" spans="1:5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1500</v>
      </c>
    </row>
    <row r="56" spans="1:5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1500</v>
      </c>
    </row>
    <row r="57" spans="1:5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865</v>
      </c>
    </row>
    <row r="58" spans="1:5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949</v>
      </c>
    </row>
    <row r="59" spans="1:5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662</v>
      </c>
    </row>
    <row r="60" spans="1:5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292</v>
      </c>
    </row>
    <row r="61" spans="1:5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127</v>
      </c>
    </row>
    <row r="62" spans="1:5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268</v>
      </c>
    </row>
    <row r="63" spans="1:5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1830</v>
      </c>
    </row>
    <row r="64" spans="1:5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865</v>
      </c>
    </row>
    <row r="65" spans="1:29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2239</v>
      </c>
    </row>
    <row r="66" spans="1:29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119</v>
      </c>
    </row>
    <row r="67" spans="1:29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274</v>
      </c>
    </row>
    <row r="68" spans="1:29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1198</v>
      </c>
    </row>
    <row r="69" spans="1:29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955</v>
      </c>
    </row>
    <row r="70" spans="1:29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747</v>
      </c>
    </row>
    <row r="71" spans="1:29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796</v>
      </c>
    </row>
    <row r="72" spans="1:29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206</v>
      </c>
    </row>
    <row r="73" spans="1:29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125</v>
      </c>
    </row>
    <row r="74" spans="1:29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366</v>
      </c>
    </row>
    <row r="75" spans="1:29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1636</v>
      </c>
    </row>
    <row r="76" spans="1:29" hidden="1" x14ac:dyDescent="0.25">
      <c r="A76" t="s">
        <v>29</v>
      </c>
      <c r="B76">
        <v>20800</v>
      </c>
      <c r="C76">
        <v>21012</v>
      </c>
      <c r="D76">
        <v>20631</v>
      </c>
      <c r="E76">
        <v>24035</v>
      </c>
      <c r="F76" s="37"/>
      <c r="G76" s="37"/>
      <c r="H76" s="37"/>
      <c r="I76" s="37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</row>
    <row r="77" spans="1:29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</row>
    <row r="78" spans="1:29" s="37" customFormat="1" hidden="1" x14ac:dyDescent="0.25">
      <c r="A78" s="253" t="s">
        <v>211</v>
      </c>
      <c r="B78" s="254" t="s">
        <v>311</v>
      </c>
      <c r="C78" s="254" t="s">
        <v>312</v>
      </c>
      <c r="D78" s="254" t="s">
        <v>313</v>
      </c>
      <c r="E78" s="254" t="s">
        <v>314</v>
      </c>
      <c r="F78" s="254" t="s">
        <v>317</v>
      </c>
      <c r="G78" s="254" t="s">
        <v>318</v>
      </c>
      <c r="H78" s="254" t="s">
        <v>319</v>
      </c>
      <c r="I78" s="254" t="s">
        <v>315</v>
      </c>
      <c r="J78" s="254" t="s">
        <v>316</v>
      </c>
      <c r="K78" s="37" t="s">
        <v>216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</row>
    <row r="79" spans="1:29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E79" si="0">+D53+D57+D69+D70+D68</f>
        <v>5661</v>
      </c>
      <c r="E79" s="187">
        <f t="shared" si="0"/>
        <v>6440</v>
      </c>
      <c r="F79" s="255">
        <f>($B79-E79)/E79</f>
        <v>-0.12189440993788819</v>
      </c>
      <c r="G79" s="255" t="e">
        <f>($B79-#REF!)/#REF!</f>
        <v>#REF!</v>
      </c>
      <c r="H79" s="255" t="e">
        <f>($B79-#REF!)/#REF!</f>
        <v>#REF!</v>
      </c>
      <c r="I79" s="255">
        <f>($B79-D79)/D79</f>
        <v>-1.0598834128245894E-3</v>
      </c>
      <c r="J79" s="255">
        <f>($B79-C79)/C79</f>
        <v>-7.37230121116377E-3</v>
      </c>
      <c r="K79" s="37" t="s">
        <v>209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</row>
    <row r="80" spans="1:29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E80" si="1">+D47+D48+D55+D58+D65+D66+D75</f>
        <v>7170</v>
      </c>
      <c r="E80" s="187">
        <f t="shared" si="1"/>
        <v>8466</v>
      </c>
      <c r="F80" s="255">
        <f t="shared" ref="F80:F83" si="2">($B80-E80)/E80</f>
        <v>-0.14197968343964093</v>
      </c>
      <c r="G80" s="255" t="e">
        <f>($B80-#REF!)/#REF!</f>
        <v>#REF!</v>
      </c>
      <c r="H80" s="255" t="e">
        <f>($B80-#REF!)/#REF!</f>
        <v>#REF!</v>
      </c>
      <c r="I80" s="255">
        <f>($B80-D80)/D80</f>
        <v>1.3110181311018132E-2</v>
      </c>
      <c r="J80" s="255">
        <f>($B80-C80)/C80</f>
        <v>-1.3579576317218903E-2</v>
      </c>
      <c r="K80" s="37" t="s">
        <v>210</v>
      </c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</row>
    <row r="81" spans="1:29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E81" si="3">+D46+D49+D51+D56+D60+D62+D67+D64</f>
        <v>3335</v>
      </c>
      <c r="E81" s="187">
        <f t="shared" si="3"/>
        <v>3805</v>
      </c>
      <c r="F81" s="255">
        <f t="shared" si="2"/>
        <v>-0.12851511169513799</v>
      </c>
      <c r="G81" s="255" t="e">
        <f>($B81-#REF!)/#REF!</f>
        <v>#REF!</v>
      </c>
      <c r="H81" s="255" t="e">
        <f>($B81-#REF!)/#REF!</f>
        <v>#REF!</v>
      </c>
      <c r="I81" s="255">
        <f>($B81-D81)/D81</f>
        <v>-5.6971514242878558E-3</v>
      </c>
      <c r="J81" s="255">
        <f>($B81-C81)/C81</f>
        <v>-1.4854426619132501E-2</v>
      </c>
      <c r="K81" s="37" t="s">
        <v>217</v>
      </c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</row>
    <row r="82" spans="1:29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E82" si="4">+D50+D52+D54+D59+D61+D63+D71+D72+D73+D74</f>
        <v>4465</v>
      </c>
      <c r="E82" s="187">
        <f t="shared" si="4"/>
        <v>5324</v>
      </c>
      <c r="F82" s="255">
        <f t="shared" si="2"/>
        <v>-0.14256198347107438</v>
      </c>
      <c r="G82" s="255" t="e">
        <f>($B82-#REF!)/#REF!</f>
        <v>#REF!</v>
      </c>
      <c r="H82" s="255" t="e">
        <f>($B82-#REF!)/#REF!</f>
        <v>#REF!</v>
      </c>
      <c r="I82" s="255">
        <f>($B82-D82)/D82</f>
        <v>2.2396416573348264E-2</v>
      </c>
      <c r="J82" s="255">
        <f>($B82-C82)/C82</f>
        <v>-4.3620501635768813E-3</v>
      </c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</row>
    <row r="83" spans="1:29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" si="5">SUM(E79:E82)</f>
        <v>24035</v>
      </c>
      <c r="F83" s="255">
        <f t="shared" si="2"/>
        <v>-0.13459538173496985</v>
      </c>
      <c r="G83" s="255" t="e">
        <f>($B83-#REF!)/#REF!</f>
        <v>#REF!</v>
      </c>
      <c r="H83" s="255" t="e">
        <f>($B83-#REF!)/#REF!</f>
        <v>#REF!</v>
      </c>
      <c r="I83" s="255">
        <f>($B83-D83)/D83</f>
        <v>8.1915563957151855E-3</v>
      </c>
      <c r="J83" s="255">
        <f>($B83-C83)/C83</f>
        <v>-1.0089472682276794E-2</v>
      </c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</row>
    <row r="84" spans="1:29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</row>
    <row r="85" spans="1:29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</row>
    <row r="86" spans="1:29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</row>
    <row r="87" spans="1:2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</row>
    <row r="88" spans="1:29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H79:H83">
    <cfRule type="colorScale" priority="2">
      <colorScale>
        <cfvo type="min"/>
        <cfvo type="max"/>
        <color rgb="FF63BE7B"/>
        <color rgb="FFFFEF9C"/>
      </colorScale>
    </cfRule>
  </conditionalFormatting>
  <conditionalFormatting sqref="I79:J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2024-04-30T08:28:56Z</dcterms:modified>
</cp:coreProperties>
</file>