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4\2T 2024\"/>
    </mc:Choice>
  </mc:AlternateContent>
  <xr:revisionPtr revIDLastSave="0" documentId="13_ncr:1_{757B6557-7976-4CB9-ABE4-EA60375C36D0}" xr6:coauthVersionLast="47" xr6:coauthVersionMax="47" xr10:uidLastSave="{00000000-0000-0000-0000-000000000000}"/>
  <bookViews>
    <workbookView xWindow="28680" yWindow="360" windowWidth="25440" windowHeight="15270" tabRatio="845" firstSheet="11" activeTab="31" xr2:uid="{13EB4DCB-7F3F-4171-858D-217EF9C34B1E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2" l="1"/>
  <c r="E66" i="39" l="1"/>
  <c r="D66" i="39"/>
  <c r="B66" i="39"/>
  <c r="C40" i="21" l="1"/>
  <c r="C40" i="20"/>
  <c r="C40" i="19"/>
  <c r="H41" i="47" l="1"/>
  <c r="E11" i="50"/>
  <c r="E41" i="50" l="1"/>
  <c r="E40" i="50" l="1"/>
  <c r="B33" i="39" l="1"/>
  <c r="C28" i="41"/>
  <c r="A5" i="24" l="1"/>
  <c r="A3" i="24"/>
  <c r="A3" i="27" s="1"/>
  <c r="B13" i="1"/>
  <c r="A6" i="27"/>
  <c r="A5" i="27"/>
  <c r="A6" i="6"/>
  <c r="A5" i="6"/>
  <c r="A6" i="22"/>
  <c r="C5" i="22"/>
  <c r="A5" i="22"/>
  <c r="D39" i="21"/>
  <c r="C38" i="20"/>
  <c r="E33" i="39" l="1"/>
  <c r="E34" i="39"/>
  <c r="E35" i="39"/>
  <c r="E36" i="39"/>
  <c r="D33" i="39"/>
  <c r="D34" i="39"/>
  <c r="D35" i="39"/>
  <c r="D36" i="39"/>
  <c r="C32" i="19" l="1"/>
  <c r="C38" i="21"/>
  <c r="C33" i="20" l="1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C39" i="21" l="1"/>
  <c r="C37" i="19"/>
  <c r="C38" i="19"/>
  <c r="B79" i="6"/>
  <c r="C79" i="6"/>
  <c r="D79" i="6"/>
  <c r="E79" i="6"/>
  <c r="C80" i="6"/>
  <c r="D80" i="6"/>
  <c r="E80" i="6"/>
  <c r="C81" i="6"/>
  <c r="D81" i="6"/>
  <c r="E81" i="6"/>
  <c r="C82" i="6"/>
  <c r="D82" i="6"/>
  <c r="E82" i="6"/>
  <c r="C13" i="47"/>
  <c r="E10" i="47"/>
  <c r="C39" i="19"/>
  <c r="C39" i="20"/>
  <c r="B5" i="47"/>
  <c r="I79" i="6" l="1"/>
  <c r="H79" i="6"/>
  <c r="C83" i="6"/>
  <c r="G79" i="6"/>
  <c r="F79" i="6"/>
  <c r="D83" i="6"/>
  <c r="J79" i="6"/>
  <c r="E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C30" i="41" l="1"/>
  <c r="B49" i="42"/>
  <c r="B48" i="42"/>
  <c r="B47" i="42"/>
  <c r="E65" i="39" l="1"/>
  <c r="D65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C32" i="20" l="1"/>
  <c r="E11" i="47" l="1"/>
  <c r="A6" i="43" l="1"/>
  <c r="A5" i="43"/>
  <c r="A3" i="43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82" i="6" l="1"/>
  <c r="J82" i="6" s="1"/>
  <c r="B81" i="6"/>
  <c r="J81" i="6" s="1"/>
  <c r="B80" i="6"/>
  <c r="J80" i="6" s="1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H82" i="6" l="1"/>
  <c r="I82" i="6"/>
  <c r="F82" i="6"/>
  <c r="G82" i="6"/>
  <c r="I80" i="6"/>
  <c r="G80" i="6"/>
  <c r="F80" i="6"/>
  <c r="H80" i="6"/>
  <c r="F81" i="6"/>
  <c r="G81" i="6"/>
  <c r="H81" i="6"/>
  <c r="I81" i="6"/>
  <c r="B83" i="6"/>
  <c r="J83" i="6" s="1"/>
  <c r="H83" i="6" l="1"/>
  <c r="F83" i="6"/>
  <c r="G83" i="6"/>
  <c r="I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<sst xmlns="http://schemas.openxmlformats.org/spreadsheetml/2006/main" count="1611" uniqueCount="395">
  <si>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</si>
  <si>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</si>
  <si>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</si>
  <si>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</si>
  <si>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</si>
  <si>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</si>
  <si>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</si>
  <si>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</si>
  <si>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</si>
  <si>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</si>
  <si>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</si>
  <si>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</si>
  <si>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</si>
  <si>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</si>
  <si>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</si>
  <si>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</si>
  <si>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</si>
  <si>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</si>
  <si>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</si>
  <si>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</si>
  <si>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</si>
  <si>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</si>
  <si>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</si>
  <si>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</si>
  <si>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</si>
  <si>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</si>
  <si>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</si>
  <si>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</si>
  <si>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</si>
  <si>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</si>
  <si>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</si>
  <si>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</si>
  <si>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</si>
  <si>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</si>
  <si>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</si>
  <si>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</si>
  <si>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</si>
  <si>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</si>
  <si>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</si>
  <si>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</si>
  <si>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</si>
  <si>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</si>
  <si>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</si>
  <si>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</si>
  <si>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</si>
  <si>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</si>
  <si>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</si>
  <si>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</si>
  <si>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</si>
  <si>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</si>
  <si>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</si>
  <si>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</si>
  <si>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</si>
  <si>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</si>
  <si>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</si>
  <si>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</si>
  <si>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</si>
  <si>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</si>
  <si>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</si>
  <si>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</si>
  <si>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</si>
  <si>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</si>
  <si>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</si>
  <si>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</si>
  <si>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</si>
  <si>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</si>
  <si>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</si>
  <si>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</si>
  <si>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</si>
  <si>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</si>
  <si>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</si>
  <si>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</si>
  <si>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</si>
  <si>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</si>
  <si>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</si>
  <si>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</si>
  <si>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</si>
  <si>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</si>
  <si>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</si>
  <si>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</si>
  <si>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</si>
  <si>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</si>
  <si>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</si>
  <si>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</si>
  <si>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</si>
  <si>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</si>
  <si>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</si>
  <si>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</si>
  <si>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</si>
  <si>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</si>
  <si>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</si>
  <si>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</si>
  <si>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</si>
  <si>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</si>
  <si>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</si>
  <si>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</si>
  <si>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</si>
  <si>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</si>
  <si>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</si>
  <si>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</si>
  <si>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</si>
  <si>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</si>
  <si>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</si>
  <si>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</si>
  <si>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</si>
  <si>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</si>
  <si>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</si>
  <si>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</si>
  <si>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</si>
  <si>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</si>
  <si>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</si>
  <si>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</si>
  <si>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</si>
  <si>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</si>
  <si>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</si>
  <si>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</si>
  <si>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</si>
  <si>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</si>
  <si>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</si>
  <si>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</si>
  <si>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</si>
  <si>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</si>
  <si>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</si>
  <si>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</si>
  <si>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</si>
  <si>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</si>
  <si>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</si>
  <si>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</si>
  <si>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</si>
  <si>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</si>
  <si>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</si>
  <si>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</si>
  <si>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</si>
  <si>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</si>
  <si>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</si>
  <si>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</si>
  <si>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</si>
  <si>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</si>
  <si>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</si>
  <si>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</si>
  <si>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</si>
  <si>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</si>
  <si>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</si>
  <si>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</si>
  <si>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</si>
  <si>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</si>
  <si>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</si>
  <si>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</si>
  <si>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</si>
  <si>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</si>
  <si>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</si>
  <si>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</si>
  <si>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</si>
  <si>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</si>
  <si>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</si>
  <si>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</si>
  <si>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</si>
  <si>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</si>
  <si>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</si>
  <si>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</si>
  <si>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</si>
  <si>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</si>
  <si>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</si>
  <si>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</si>
  <si>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</si>
  <si>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</si>
  <si>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</si>
  <si>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</si>
  <si>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</si>
  <si>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</si>
  <si>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</si>
  <si>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</si>
  <si>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</si>
  <si>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</si>
  <si>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</si>
  <si>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</si>
  <si>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</si>
  <si>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</si>
  <si>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</si>
  <si>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</si>
  <si>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</si>
  <si>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</si>
  <si>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</si>
  <si>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</si>
  <si>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</si>
  <si>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</si>
  <si>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</si>
  <si>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</si>
  <si>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</si>
  <si>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</si>
  <si>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</si>
  <si>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</si>
  <si>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</si>
  <si>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</si>
  <si>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</si>
  <si>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</si>
  <si>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</si>
  <si>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</si>
  <si>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</si>
  <si>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</si>
  <si>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</si>
  <si>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</si>
  <si>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</si>
  <si>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</si>
  <si>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</si>
  <si>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</si>
  <si>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</si>
  <si>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</si>
  <si>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</si>
  <si>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</si>
  <si>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</si>
  <si>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</si>
  <si>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</si>
  <si>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</si>
  <si>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</si>
  <si>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</si>
  <si>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</si>
  <si>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</si>
  <si>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</si>
  <si>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</si>
  <si>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</si>
  <si>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</si>
  <si>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</si>
  <si>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</si>
  <si>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</si>
  <si>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</si>
  <si>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</si>
  <si>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</si>
  <si>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</si>
  <si>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</si>
  <si>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</si>
  <si>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</si>
  <si>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</si>
  <si>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</si>
  <si>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</si>
  <si>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</si>
  <si>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</si>
  <si>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</si>
  <si>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</si>
  <si>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</si>
  <si>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</si>
  <si>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</si>
  <si>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</si>
  <si>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</si>
  <si>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</si>
  <si>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</si>
  <si>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</si>
  <si>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</si>
  <si>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</si>
  <si>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</si>
  <si>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</si>
  <si>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</si>
  <si>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</si>
  <si>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</si>
  <si>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</si>
  <si>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</si>
  <si>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</si>
  <si>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</si>
  <si>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</si>
  <si>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</si>
  <si>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</si>
  <si>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</si>
  <si>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</si>
  <si>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</si>
  <si>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</si>
  <si>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</si>
  <si>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</si>
  <si>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</si>
  <si>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</si>
  <si>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</si>
  <si>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</si>
  <si>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</si>
  <si>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</si>
  <si>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</si>
  <si>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</si>
  <si>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</si>
  <si>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</si>
  <si>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</si>
  <si>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</si>
  <si>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</si>
  <si>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</si>
  <si>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</si>
  <si>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</si>
  <si>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</si>
  <si>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</si>
  <si>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</si>
  <si>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</si>
  <si>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</si>
  <si>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</si>
  <si>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</si>
  <si>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</si>
  <si>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</si>
  <si>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</si>
  <si>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</si>
  <si>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</si>
  <si>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</si>
  <si>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</si>
  <si>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</si>
  <si>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</si>
  <si>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</si>
  <si>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</si>
  <si>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</si>
  <si>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</si>
  <si>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</si>
  <si>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</si>
  <si>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</si>
  <si>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</si>
  <si>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</si>
  <si>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</si>
  <si>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</si>
  <si>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2023 1T</t>
  </si>
  <si>
    <t>2022 1T</t>
  </si>
  <si>
    <t>2021 1T</t>
  </si>
  <si>
    <t>2008 1T</t>
  </si>
  <si>
    <t>2021-2023</t>
  </si>
  <si>
    <t>2022-2023</t>
  </si>
  <si>
    <t>2008-2023</t>
  </si>
  <si>
    <t>2019-2023</t>
  </si>
  <si>
    <t>2020-2023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</si>
  <si>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</si>
  <si>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</si>
  <si>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</si>
  <si>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</si>
  <si>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</si>
  <si>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</si>
  <si>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</si>
  <si>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</si>
  <si>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</si>
  <si>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</si>
  <si>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</si>
  <si>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</si>
  <si>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</si>
  <si>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</si>
  <si>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</si>
  <si>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</si>
  <si>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</si>
  <si>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70 Activitats de les seus centrals; activitats de consultoria de gestió empresarial</t>
  </si>
  <si>
    <t>69 Activitats jurídiques i de comptabilitat</t>
  </si>
  <si>
    <t>95 Reparació d'ordinadors, d'efectes personals i efectes domèstics</t>
  </si>
  <si>
    <t>01 Agricultura, ramaderia, caça i activitats dels serveis que s'hi relacionen</t>
  </si>
  <si>
    <t>18 Arts gràfiques i reproducció de suports enregistrats</t>
  </si>
  <si>
    <t>97 Activitats de les llars que donen ocupació a personal domèstic</t>
  </si>
  <si>
    <t>62 Serveis de tecnologies de la informació</t>
  </si>
  <si>
    <t>08001</t>
  </si>
  <si>
    <t>08020</t>
  </si>
  <si>
    <t>08056</t>
  </si>
  <si>
    <t>08066</t>
  </si>
  <si>
    <t>08068</t>
  </si>
  <si>
    <t>08069</t>
  </si>
  <si>
    <t>08072</t>
  </si>
  <si>
    <t>08073</t>
  </si>
  <si>
    <t>08158</t>
  </si>
  <si>
    <t>08169</t>
  </si>
  <si>
    <t>08076</t>
  </si>
  <si>
    <t>08077</t>
  </si>
  <si>
    <t>08089</t>
  </si>
  <si>
    <t>08905</t>
  </si>
  <si>
    <t>08114</t>
  </si>
  <si>
    <t>08123</t>
  </si>
  <si>
    <t>08147</t>
  </si>
  <si>
    <t>08157</t>
  </si>
  <si>
    <t>08196</t>
  </si>
  <si>
    <t>08200</t>
  </si>
  <si>
    <t>08204</t>
  </si>
  <si>
    <t>08208</t>
  </si>
  <si>
    <t>08211</t>
  </si>
  <si>
    <t>08217</t>
  </si>
  <si>
    <t>08221</t>
  </si>
  <si>
    <t>08263</t>
  </si>
  <si>
    <t>08244</t>
  </si>
  <si>
    <t>08289</t>
  </si>
  <si>
    <t>08295</t>
  </si>
  <si>
    <t>08301</t>
  </si>
  <si>
    <t>Font: OCBL a partir de dades d'IDESCAT, afiliats segons residència padronal i afiliacions segons compte de cotització. Les dades corresponen al quart trimestre.</t>
  </si>
  <si>
    <t>10 Indústries de productes alimentaris</t>
  </si>
  <si>
    <t>93 Activitats esportives, recreatives i d'entreteniment</t>
  </si>
  <si>
    <t>variació 2024-2023</t>
  </si>
  <si>
    <t>variació 2024-2019</t>
  </si>
  <si>
    <t>variació 2024-2008</t>
  </si>
  <si>
    <t>2023-2024</t>
  </si>
  <si>
    <t>2019-2024</t>
  </si>
  <si>
    <t>2008-2024</t>
  </si>
  <si>
    <t>66 Activitats auxiliars de la mediació financera i d'assegurances</t>
  </si>
  <si>
    <t>Palma de Cervelló, la (segregat de Cervelló (DOGC 2690 28/7/1998))</t>
  </si>
  <si>
    <t>1T 2024</t>
  </si>
  <si>
    <t>2n trimestre 2024</t>
  </si>
  <si>
    <t>1t 2024</t>
  </si>
  <si>
    <t>20 Indústries químiques</t>
  </si>
  <si>
    <t>55 Serveis d'allotjament</t>
  </si>
  <si>
    <t>74 Altres activitats professionals, científiques i tècniques</t>
  </si>
  <si>
    <t>14 Confecció de peces de vestir</t>
  </si>
  <si>
    <t>33 Reparació i instal·lació de maquinària i equips</t>
  </si>
  <si>
    <t>80 Activitats de seguretat i investigació</t>
  </si>
  <si>
    <t>2T 2024</t>
  </si>
  <si>
    <t>Distribució municipal dels llocs de treball segons sectors productius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</si>
</sst>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19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3" fontId="55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7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164" fontId="59" fillId="2" borderId="9" xfId="0" applyNumberFormat="1" applyFont="1" applyFill="1" applyBorder="1"/>
    <xf numFmtId="0" fontId="60" fillId="2" borderId="0" xfId="0" applyFont="1" applyFill="1"/>
    <xf numFmtId="0" fontId="22" fillId="2" borderId="2" xfId="0" applyFont="1" applyFill="1" applyBorder="1" applyAlignment="1">
      <alignment horizontal="center" vertical="center"/>
    </xf>
    <xf numFmtId="0" fontId="61" fillId="2" borderId="0" xfId="3" applyFont="1" applyFill="1" applyAlignment="1">
      <alignment horizontal="center"/>
    </xf>
    <xf numFmtId="164" fontId="43" fillId="2" borderId="0" xfId="2" applyNumberFormat="1" applyFont="1" applyFill="1" applyBorder="1" applyAlignment="1">
      <alignment horizontal="center"/>
    </xf>
    <xf numFmtId="0" fontId="12" fillId="2" borderId="58" xfId="0" applyFont="1" applyFill="1" applyBorder="1"/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64" fontId="38" fillId="2" borderId="0" xfId="2" applyNumberFormat="1" applyFont="1" applyFill="1" applyAlignment="1">
      <alignment horizontal="center"/>
    </xf>
    <xf numFmtId="9" fontId="38" fillId="2" borderId="0" xfId="2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9.9602547526696349E-3</c:v>
                </c:pt>
                <c:pt idx="1">
                  <c:v>3.4320411844942139E-2</c:v>
                </c:pt>
                <c:pt idx="2">
                  <c:v>3.8277921322359305E-2</c:v>
                </c:pt>
                <c:pt idx="3">
                  <c:v>1.0574948665297741E-2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1.2871698522238682E-2</c:v>
                </c:pt>
                <c:pt idx="1">
                  <c:v>3.5562480353164679E-2</c:v>
                </c:pt>
                <c:pt idx="2">
                  <c:v>3.7841603796085914E-2</c:v>
                </c:pt>
                <c:pt idx="3">
                  <c:v>2.0173338136509081E-2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1.0018675589448292E-2</c:v>
                </c:pt>
                <c:pt idx="1">
                  <c:v>3.3926174703562184E-2</c:v>
                </c:pt>
                <c:pt idx="2">
                  <c:v>3.6466646535237193E-2</c:v>
                </c:pt>
                <c:pt idx="3">
                  <c:v>1.8623049271679973E-2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8.6824958140848483E-3</c:v>
                </c:pt>
                <c:pt idx="1">
                  <c:v>3.3905935414486929E-2</c:v>
                </c:pt>
                <c:pt idx="2">
                  <c:v>3.7338896219058365E-2</c:v>
                </c:pt>
                <c:pt idx="3">
                  <c:v>1.5251343208861156E-2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4.4444444444444509E-2</c:v>
                </c:pt>
                <c:pt idx="1">
                  <c:v>1.195219123505975E-2</c:v>
                </c:pt>
                <c:pt idx="2">
                  <c:v>9.9653685772846945E-3</c:v>
                </c:pt>
                <c:pt idx="3">
                  <c:v>6.085964244959996E-3</c:v>
                </c:pt>
                <c:pt idx="4">
                  <c:v>-0.12301692812195342</c:v>
                </c:pt>
                <c:pt idx="5">
                  <c:v>-2.0011567379988437E-2</c:v>
                </c:pt>
                <c:pt idx="6">
                  <c:v>1.9407511080009376E-2</c:v>
                </c:pt>
                <c:pt idx="7">
                  <c:v>-1.2227918312463282E-2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3.054936947522304E-3</c:v>
                </c:pt>
                <c:pt idx="1">
                  <c:v>7.3687374475701228E-2</c:v>
                </c:pt>
                <c:pt idx="2">
                  <c:v>0.19633298266227645</c:v>
                </c:pt>
                <c:pt idx="3">
                  <c:v>0.15091607120899539</c:v>
                </c:pt>
                <c:pt idx="4">
                  <c:v>0.13625893186506907</c:v>
                </c:pt>
                <c:pt idx="5">
                  <c:v>0.13189785908488516</c:v>
                </c:pt>
                <c:pt idx="6">
                  <c:v>0.30785184375555041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0.24865831842576028</c:v>
                </c:pt>
                <c:pt idx="1">
                  <c:v>0.12537545889420404</c:v>
                </c:pt>
                <c:pt idx="2">
                  <c:v>0.46512922575886206</c:v>
                </c:pt>
                <c:pt idx="3">
                  <c:v>0.32934999094694911</c:v>
                </c:pt>
                <c:pt idx="4">
                  <c:v>0.68723562077745037</c:v>
                </c:pt>
                <c:pt idx="5">
                  <c:v>0.53952765692977001</c:v>
                </c:pt>
                <c:pt idx="6">
                  <c:v>0.4045693794768469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0.75134168157423975</c:v>
                </c:pt>
                <c:pt idx="1">
                  <c:v>0.87462454110579602</c:v>
                </c:pt>
                <c:pt idx="2">
                  <c:v>0.53487077424113794</c:v>
                </c:pt>
                <c:pt idx="3">
                  <c:v>0.67065000905305083</c:v>
                </c:pt>
                <c:pt idx="4">
                  <c:v>0.31276437922254968</c:v>
                </c:pt>
                <c:pt idx="5">
                  <c:v>0.46047234307022994</c:v>
                </c:pt>
                <c:pt idx="6">
                  <c:v>0.5954306205231531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0.37722401047009302</c:v>
                </c:pt>
                <c:pt idx="1">
                  <c:v>0.40281810723076372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0.42396212353689011</c:v>
                </c:pt>
                <c:pt idx="1">
                  <c:v>0.52072800566135924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0.31685626241972181</c:v>
                </c:pt>
                <c:pt idx="1">
                  <c:v>0.48038717390747304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9.9602547526696349E-3</c:v>
                </c:pt>
                <c:pt idx="1">
                  <c:v>3.4320411844942139E-2</c:v>
                </c:pt>
                <c:pt idx="2">
                  <c:v>3.8277921322359305E-2</c:v>
                </c:pt>
                <c:pt idx="3">
                  <c:v>1.0574948665297741E-2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-6.0785536159601E-2</c:v>
                </c:pt>
                <c:pt idx="1">
                  <c:v>0.1287839014520962</c:v>
                </c:pt>
                <c:pt idx="2">
                  <c:v>0.15857849876271651</c:v>
                </c:pt>
                <c:pt idx="3">
                  <c:v>-2.5677066835603422E-2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'GE1'!$C$32:$E$32</c:f>
              <c:numCache>
                <c:formatCode>0.0%</c:formatCode>
                <c:ptCount val="3"/>
                <c:pt idx="0">
                  <c:v>9.9602547526696349E-3</c:v>
                </c:pt>
                <c:pt idx="1">
                  <c:v>-6.0785536159601E-2</c:v>
                </c:pt>
                <c:pt idx="2">
                  <c:v>-0.11885862299465241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'GE1'!$C$33:$E$33</c:f>
              <c:numCache>
                <c:formatCode>0.0%</c:formatCode>
                <c:ptCount val="3"/>
                <c:pt idx="0">
                  <c:v>1.2871698522238682E-2</c:v>
                </c:pt>
                <c:pt idx="1">
                  <c:v>-6.295804189960473E-2</c:v>
                </c:pt>
                <c:pt idx="2">
                  <c:v>-9.1577079805892886E-2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'GE1'!$C$34:$E$34</c:f>
              <c:numCache>
                <c:formatCode>0.0%</c:formatCode>
                <c:ptCount val="3"/>
                <c:pt idx="0">
                  <c:v>1.0018675589448292E-2</c:v>
                </c:pt>
                <c:pt idx="1">
                  <c:v>-7.1459537572254331E-2</c:v>
                </c:pt>
                <c:pt idx="2">
                  <c:v>-0.161307866341803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'GE1'!$C$35:$E$35</c:f>
              <c:numCache>
                <c:formatCode>0.0%</c:formatCode>
                <c:ptCount val="3"/>
                <c:pt idx="0">
                  <c:v>8.6824958140848483E-3</c:v>
                </c:pt>
                <c:pt idx="1">
                  <c:v>-5.3383868598214354E-2</c:v>
                </c:pt>
                <c:pt idx="2">
                  <c:v>-0.12179023317572836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'GE2'!$C$33:$C$40</c:f>
              <c:numCache>
                <c:formatCode>0.0%</c:formatCode>
                <c:ptCount val="8"/>
                <c:pt idx="0">
                  <c:v>2.6041666666666668E-2</c:v>
                </c:pt>
                <c:pt idx="1">
                  <c:v>1.1557287889775199E-2</c:v>
                </c:pt>
                <c:pt idx="2">
                  <c:v>6.1382678435413776E-3</c:v>
                </c:pt>
                <c:pt idx="3">
                  <c:v>-9.1556822230138932E-2</c:v>
                </c:pt>
                <c:pt idx="4">
                  <c:v>2.7058823529411764E-2</c:v>
                </c:pt>
                <c:pt idx="5">
                  <c:v>2.6250477281405116E-3</c:v>
                </c:pt>
                <c:pt idx="6">
                  <c:v>-5.9027943066596849E-3</c:v>
                </c:pt>
                <c:pt idx="7">
                  <c:v>9.9602547526696349E-3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GRGSS1!$C$32:$E$32</c:f>
              <c:numCache>
                <c:formatCode>0.0%</c:formatCode>
                <c:ptCount val="3"/>
                <c:pt idx="0">
                  <c:v>3.8277921322359305E-2</c:v>
                </c:pt>
                <c:pt idx="1">
                  <c:v>0.15857849876271651</c:v>
                </c:pt>
                <c:pt idx="2">
                  <c:v>0.22575875109085619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90086402910413E-3"/>
                  <c:y val="1.006289175286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-1.8190086402910413E-3"/>
                  <c:y val="2.012578350573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GRGSS1!$C$33:$E$33</c:f>
              <c:numCache>
                <c:formatCode>0.0%</c:formatCode>
                <c:ptCount val="3"/>
                <c:pt idx="0">
                  <c:v>3.7841603796085914E-2</c:v>
                </c:pt>
                <c:pt idx="1">
                  <c:v>9.7612218305020843E-2</c:v>
                </c:pt>
                <c:pt idx="2">
                  <c:v>0.16174628345313732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6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1.8190086402910413E-3"/>
                  <c:y val="1.3417189003821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GRGSS1!$C$34:$E$34</c:f>
              <c:numCache>
                <c:formatCode>0.0%</c:formatCode>
                <c:ptCount val="3"/>
                <c:pt idx="0">
                  <c:v>3.6466646535237193E-2</c:v>
                </c:pt>
                <c:pt idx="1">
                  <c:v>0.10309522898572904</c:v>
                </c:pt>
                <c:pt idx="2">
                  <c:v>0.11086338153271888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492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GRGSS1!$C$35:$E$35</c:f>
              <c:numCache>
                <c:formatCode>0.0%</c:formatCode>
                <c:ptCount val="3"/>
                <c:pt idx="0">
                  <c:v>3.7338896219058365E-2</c:v>
                </c:pt>
                <c:pt idx="1">
                  <c:v>0.10809893164285744</c:v>
                </c:pt>
                <c:pt idx="2">
                  <c:v>0.14548657209690674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GRGSS2!$C$33:$C$40</c:f>
              <c:numCache>
                <c:formatCode>0.0%</c:formatCode>
                <c:ptCount val="8"/>
                <c:pt idx="0">
                  <c:v>4.604649737571298E-2</c:v>
                </c:pt>
                <c:pt idx="1">
                  <c:v>6.5922615311221025E-2</c:v>
                </c:pt>
                <c:pt idx="2">
                  <c:v>2.8066662740710204E-2</c:v>
                </c:pt>
                <c:pt idx="3">
                  <c:v>-2.0522103076406072E-2</c:v>
                </c:pt>
                <c:pt idx="4">
                  <c:v>5.937853327615112E-2</c:v>
                </c:pt>
                <c:pt idx="5">
                  <c:v>4.4218312969233037E-2</c:v>
                </c:pt>
                <c:pt idx="6">
                  <c:v>2.9851798332951523E-2</c:v>
                </c:pt>
                <c:pt idx="7">
                  <c:v>3.8277921322359305E-2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GRGSS3!$B$32:$D$32</c:f>
              <c:numCache>
                <c:formatCode>0.0%</c:formatCode>
                <c:ptCount val="3"/>
                <c:pt idx="0">
                  <c:v>1.8857530299177895E-2</c:v>
                </c:pt>
                <c:pt idx="1">
                  <c:v>8.4643390433367452E-3</c:v>
                </c:pt>
                <c:pt idx="2">
                  <c:v>-7.0988632236226923E-2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GRGSS3!$B$33:$D$33</c:f>
              <c:numCache>
                <c:formatCode>0.0%</c:formatCode>
                <c:ptCount val="3"/>
                <c:pt idx="0">
                  <c:v>1.2185976752905886E-2</c:v>
                </c:pt>
                <c:pt idx="1">
                  <c:v>0.13800517115395425</c:v>
                </c:pt>
                <c:pt idx="2">
                  <c:v>0.18005770239552368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GRGSS3!$B$34:$D$34</c:f>
              <c:numCache>
                <c:formatCode>0.0%</c:formatCode>
                <c:ptCount val="3"/>
                <c:pt idx="0">
                  <c:v>8.4761955310227691E-2</c:v>
                </c:pt>
                <c:pt idx="1">
                  <c:v>0.42935071474529329</c:v>
                </c:pt>
                <c:pt idx="2">
                  <c:v>1.0651536891457671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GRGSS3!$B$35:$D$35</c:f>
              <c:numCache>
                <c:formatCode>0.0%</c:formatCode>
                <c:ptCount val="3"/>
                <c:pt idx="0">
                  <c:v>3.8277921322359305E-2</c:v>
                </c:pt>
                <c:pt idx="1">
                  <c:v>0.15857849876271651</c:v>
                </c:pt>
                <c:pt idx="2">
                  <c:v>0.22575875109085619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GRETA1!$C$32:$E$32</c:f>
              <c:numCache>
                <c:formatCode>0.0%</c:formatCode>
                <c:ptCount val="3"/>
                <c:pt idx="0">
                  <c:v>1.0574948665297741E-2</c:v>
                </c:pt>
                <c:pt idx="1">
                  <c:v>-2.5677066835603422E-2</c:v>
                </c:pt>
                <c:pt idx="2">
                  <c:v>-0.11080797860807978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531383481591019E-3"/>
                  <c:y val="6.8114063703811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GRETA1!$C$33:$E$33</c:f>
              <c:numCache>
                <c:formatCode>0.0%</c:formatCode>
                <c:ptCount val="3"/>
                <c:pt idx="0">
                  <c:v>2.0173338136509081E-2</c:v>
                </c:pt>
                <c:pt idx="1">
                  <c:v>7.390619632476611E-2</c:v>
                </c:pt>
                <c:pt idx="2">
                  <c:v>4.6427717521246768E-2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019E-3"/>
                  <c:y val="6.8116745359863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GRETA1!$C$34:$E$34</c:f>
              <c:numCache>
                <c:formatCode>0.0%</c:formatCode>
                <c:ptCount val="3"/>
                <c:pt idx="0">
                  <c:v>1.8623049271679973E-2</c:v>
                </c:pt>
                <c:pt idx="1">
                  <c:v>4.789556539044168E-2</c:v>
                </c:pt>
                <c:pt idx="2">
                  <c:v>-4.9059828138308767E-2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GRETA1!$C$35:$E$35</c:f>
              <c:numCache>
                <c:formatCode>0.0%</c:formatCode>
                <c:ptCount val="3"/>
                <c:pt idx="0">
                  <c:v>1.5251343208861156E-2</c:v>
                </c:pt>
                <c:pt idx="1">
                  <c:v>2.3807248553516725E-2</c:v>
                </c:pt>
                <c:pt idx="2">
                  <c:v>-4.5542334334590089E-2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9"/>
                <c:pt idx="0">
                  <c:v>1.0906258114775382E-2</c:v>
                </c:pt>
                <c:pt idx="1">
                  <c:v>1.5017091821612756E-3</c:v>
                </c:pt>
                <c:pt idx="2">
                  <c:v>-1.4402683239617244E-3</c:v>
                </c:pt>
                <c:pt idx="3">
                  <c:v>-1.9758160120129614E-3</c:v>
                </c:pt>
                <c:pt idx="4">
                  <c:v>-1.2610864745011087E-2</c:v>
                </c:pt>
                <c:pt idx="5">
                  <c:v>-1.8546365914786967E-2</c:v>
                </c:pt>
                <c:pt idx="6">
                  <c:v>2.0429009193054137E-4</c:v>
                </c:pt>
                <c:pt idx="7">
                  <c:v>-5.3104575163398695E-3</c:v>
                </c:pt>
                <c:pt idx="8">
                  <c:v>1.0574948665297741E-2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  <xdr:twoCellAnchor editAs="oneCell">
    <xdr:from>
      <xdr:col>3</xdr:col>
      <xdr:colOff>481853</xdr:colOff>
      <xdr:row>60</xdr:row>
      <xdr:rowOff>114555</xdr:rowOff>
    </xdr:from>
    <xdr:to>
      <xdr:col>6</xdr:col>
      <xdr:colOff>187827</xdr:colOff>
      <xdr:row>62</xdr:row>
      <xdr:rowOff>169207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0CAAF7-0DF2-62C6-BD13-65CF4F5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12015202"/>
          <a:ext cx="1521327" cy="435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180974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400675"/>
          <a:ext cx="71151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7094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segon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segon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3654"/>
          <a:ext cx="8765031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workbookViewId="0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385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278</v>
      </c>
      <c r="B12" s="1" t="s">
        <v>279</v>
      </c>
    </row>
    <row r="13" spans="1:11" x14ac:dyDescent="0.25">
      <c r="A13" s="2" t="s">
        <v>277</v>
      </c>
      <c r="B13" s="1" t="str">
        <f>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296</v>
      </c>
      <c r="B34" s="1" t="s">
        <v>299</v>
      </c>
    </row>
    <row r="35" spans="1:2" x14ac:dyDescent="0.25">
      <c r="A35" s="2" t="s">
        <v>298</v>
      </c>
      <c r="B35" s="1" t="s">
        <v>297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291</v>
      </c>
    </row>
    <row r="56" spans="1:2" x14ac:dyDescent="0.25">
      <c r="A56" s="2" t="s">
        <v>292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2n trimestre 2024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39" t="s">
        <v>36</v>
      </c>
      <c r="C31" s="142" t="s">
        <v>376</v>
      </c>
      <c r="D31" s="142" t="s">
        <v>377</v>
      </c>
      <c r="E31" s="142" t="s">
        <v>378</v>
      </c>
    </row>
    <row r="32" spans="1:8" x14ac:dyDescent="0.25">
      <c r="A32" s="140" t="s">
        <v>29</v>
      </c>
      <c r="B32" s="143">
        <v>303390</v>
      </c>
      <c r="C32" s="47">
        <v>3.8277921322359305E-2</v>
      </c>
      <c r="D32" s="47">
        <v>0.15857849876271651</v>
      </c>
      <c r="E32" s="47">
        <v>0.22575875109085619</v>
      </c>
      <c r="H32" s="73"/>
    </row>
    <row r="33" spans="1:5" x14ac:dyDescent="0.25">
      <c r="A33" s="140" t="s">
        <v>30</v>
      </c>
      <c r="B33" s="143">
        <v>1653510</v>
      </c>
      <c r="C33" s="47">
        <v>3.7841603796085914E-2</v>
      </c>
      <c r="D33" s="47">
        <v>9.7612218305020843E-2</v>
      </c>
      <c r="E33" s="47">
        <v>0.16174628345313732</v>
      </c>
    </row>
    <row r="34" spans="1:5" x14ac:dyDescent="0.25">
      <c r="A34" s="140" t="s">
        <v>31</v>
      </c>
      <c r="B34" s="144">
        <v>2162370</v>
      </c>
      <c r="C34" s="47">
        <v>3.6466646535237193E-2</v>
      </c>
      <c r="D34" s="47">
        <v>0.10309522898572904</v>
      </c>
      <c r="E34" s="47">
        <v>0.11086338153271888</v>
      </c>
    </row>
    <row r="35" spans="1:5" x14ac:dyDescent="0.25">
      <c r="A35" s="140" t="s">
        <v>32</v>
      </c>
      <c r="B35" s="144">
        <v>3152670</v>
      </c>
      <c r="C35" s="47">
        <v>3.7338896219058365E-2</v>
      </c>
      <c r="D35" s="47">
        <v>0.10809893164285744</v>
      </c>
      <c r="E35" s="47">
        <v>0.14548657209690674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topLeftCell="A10"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3" t="s">
        <v>28</v>
      </c>
      <c r="B1" s="210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2n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2" t="s">
        <v>40</v>
      </c>
      <c r="C31" s="142" t="s">
        <v>39</v>
      </c>
    </row>
    <row r="32" spans="1:3" x14ac:dyDescent="0.25">
      <c r="A32" s="273">
        <v>2016</v>
      </c>
      <c r="B32" s="143">
        <v>228443</v>
      </c>
      <c r="C32" s="47">
        <f>(B32-B42)/B42</f>
        <v>5.8591559738460329E-2</v>
      </c>
    </row>
    <row r="33" spans="1:5" x14ac:dyDescent="0.25">
      <c r="A33" s="273">
        <v>2017</v>
      </c>
      <c r="B33" s="143">
        <v>238962</v>
      </c>
      <c r="C33" s="47">
        <f>(B33-B32)/B32</f>
        <v>4.604649737571298E-2</v>
      </c>
      <c r="D33" s="211"/>
    </row>
    <row r="34" spans="1:5" x14ac:dyDescent="0.25">
      <c r="A34" s="273">
        <v>2018</v>
      </c>
      <c r="B34" s="144">
        <v>254715</v>
      </c>
      <c r="C34" s="47">
        <f>(B34-B33)/B33</f>
        <v>6.5922615311221025E-2</v>
      </c>
      <c r="D34" s="147">
        <f>B34-B33</f>
        <v>15753</v>
      </c>
    </row>
    <row r="35" spans="1:5" x14ac:dyDescent="0.25">
      <c r="A35" s="146">
        <v>2019</v>
      </c>
      <c r="B35" s="144">
        <v>261864</v>
      </c>
      <c r="C35" s="47">
        <f>(B35-B34)/B34</f>
        <v>2.8066662740710204E-2</v>
      </c>
      <c r="D35" s="147"/>
    </row>
    <row r="36" spans="1:5" x14ac:dyDescent="0.25">
      <c r="A36" s="146">
        <v>2020</v>
      </c>
      <c r="B36" s="144">
        <v>256490</v>
      </c>
      <c r="C36" s="47">
        <f>(B36-B35)/B35</f>
        <v>-2.0522103076406072E-2</v>
      </c>
      <c r="D36" s="187"/>
      <c r="E36" s="73"/>
    </row>
    <row r="37" spans="1:5" x14ac:dyDescent="0.25">
      <c r="A37" s="146">
        <v>2021</v>
      </c>
      <c r="B37" s="143">
        <v>271720</v>
      </c>
      <c r="C37" s="47">
        <f t="shared" ref="C37" si="0">(B37-B36)/B36</f>
        <v>5.937853327615112E-2</v>
      </c>
      <c r="D37" s="187"/>
    </row>
    <row r="38" spans="1:5" x14ac:dyDescent="0.25">
      <c r="A38" s="146">
        <v>2022</v>
      </c>
      <c r="B38" s="143">
        <v>283735</v>
      </c>
      <c r="C38" s="47">
        <f>(B38-B37)/B37</f>
        <v>4.4218312969233037E-2</v>
      </c>
      <c r="D38" s="187"/>
    </row>
    <row r="39" spans="1:5" x14ac:dyDescent="0.25">
      <c r="A39" s="146">
        <v>2023</v>
      </c>
      <c r="B39" s="143">
        <v>292205</v>
      </c>
      <c r="C39" s="47">
        <f>(B39-B38)/B38</f>
        <v>2.9851798332951523E-2</v>
      </c>
      <c r="D39" s="187"/>
      <c r="E39" s="73"/>
    </row>
    <row r="40" spans="1:5" x14ac:dyDescent="0.25">
      <c r="A40" s="146">
        <v>2024</v>
      </c>
      <c r="B40" s="143">
        <v>303390</v>
      </c>
      <c r="C40" s="47">
        <f>(B40-B39)/B39</f>
        <v>3.8277921322359305E-2</v>
      </c>
      <c r="D40" s="211"/>
    </row>
    <row r="41" spans="1:5" x14ac:dyDescent="0.25">
      <c r="C41" s="37"/>
      <c r="D41" s="211"/>
      <c r="E41" s="73"/>
    </row>
    <row r="42" spans="1:5" hidden="1" x14ac:dyDescent="0.25">
      <c r="A42" s="203">
        <v>2015</v>
      </c>
      <c r="B42" s="187">
        <v>215799</v>
      </c>
      <c r="C42" s="37"/>
      <c r="D42" s="211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topLeftCell="A13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2n trimestre 2024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4" x14ac:dyDescent="0.25">
      <c r="A29" s="44" t="s">
        <v>34</v>
      </c>
    </row>
    <row r="30" spans="1:4" x14ac:dyDescent="0.25">
      <c r="A30" s="44"/>
    </row>
    <row r="31" spans="1:4" ht="30" x14ac:dyDescent="0.25">
      <c r="B31" s="142" t="s">
        <v>376</v>
      </c>
      <c r="C31" s="142" t="s">
        <v>377</v>
      </c>
      <c r="D31" s="142" t="s">
        <v>378</v>
      </c>
    </row>
    <row r="32" spans="1:4" x14ac:dyDescent="0.25">
      <c r="A32" s="148" t="s">
        <v>186</v>
      </c>
      <c r="B32" s="47">
        <v>1.8857530299177895E-2</v>
      </c>
      <c r="C32" s="47">
        <v>8.4643390433367452E-3</v>
      </c>
      <c r="D32" s="47">
        <v>-7.0988632236226923E-2</v>
      </c>
    </row>
    <row r="33" spans="1:4" x14ac:dyDescent="0.25">
      <c r="A33" s="148" t="s">
        <v>187</v>
      </c>
      <c r="B33" s="47">
        <v>1.2185976752905886E-2</v>
      </c>
      <c r="C33" s="47">
        <v>0.13800517115395425</v>
      </c>
      <c r="D33" s="47">
        <v>0.18005770239552368</v>
      </c>
    </row>
    <row r="34" spans="1:4" x14ac:dyDescent="0.25">
      <c r="A34" s="148" t="s">
        <v>188</v>
      </c>
      <c r="B34" s="47">
        <v>8.4761955310227691E-2</v>
      </c>
      <c r="C34" s="47">
        <v>0.42935071474529329</v>
      </c>
      <c r="D34" s="47">
        <v>1.0651536891457671</v>
      </c>
    </row>
    <row r="35" spans="1:4" x14ac:dyDescent="0.25">
      <c r="A35" s="148" t="s">
        <v>132</v>
      </c>
      <c r="B35" s="47">
        <v>3.8277921322359305E-2</v>
      </c>
      <c r="C35" s="47">
        <v>0.15857849876271651</v>
      </c>
      <c r="D35" s="47">
        <v>0.22575875109085619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P23"/>
  <sheetViews>
    <sheetView workbookViewId="0"/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5" width="11.42578125" style="1"/>
    <col min="16" max="16" width="11.42578125" style="127"/>
    <col min="17" max="16384" width="11.42578125" style="1"/>
  </cols>
  <sheetData>
    <row r="1" spans="1:7" x14ac:dyDescent="0.25">
      <c r="A1" s="2" t="s">
        <v>28</v>
      </c>
      <c r="C1" s="210" t="s">
        <v>258</v>
      </c>
    </row>
    <row r="3" spans="1:7" ht="18.75" x14ac:dyDescent="0.3">
      <c r="A3" s="30" t="s">
        <v>41</v>
      </c>
    </row>
    <row r="5" spans="1:7" x14ac:dyDescent="0.25">
      <c r="A5" s="29" t="str">
        <f>Índex!A30</f>
        <v>TRGSS1</v>
      </c>
      <c r="C5" s="29" t="str">
        <f>Índex!A7</f>
        <v>2n trimestre 2024</v>
      </c>
    </row>
    <row r="6" spans="1:7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</row>
    <row r="8" spans="1:7" x14ac:dyDescent="0.25">
      <c r="B8" s="54"/>
      <c r="C8" s="54"/>
      <c r="D8" s="299" t="s">
        <v>130</v>
      </c>
      <c r="E8" s="299"/>
      <c r="F8" s="299"/>
    </row>
    <row r="9" spans="1:7" ht="15.75" x14ac:dyDescent="0.25">
      <c r="A9" s="9"/>
      <c r="B9" s="27">
        <v>2024</v>
      </c>
      <c r="C9" s="27" t="s">
        <v>131</v>
      </c>
      <c r="D9" s="27" t="s">
        <v>379</v>
      </c>
      <c r="E9" s="27" t="s">
        <v>380</v>
      </c>
      <c r="F9" s="27" t="s">
        <v>381</v>
      </c>
    </row>
    <row r="10" spans="1:7" x14ac:dyDescent="0.25">
      <c r="A10" s="11" t="s">
        <v>132</v>
      </c>
      <c r="B10" s="12">
        <v>303390</v>
      </c>
      <c r="C10" s="13">
        <v>1</v>
      </c>
      <c r="D10" s="13">
        <v>3.8277921322359305E-2</v>
      </c>
      <c r="E10" s="13">
        <v>0.15857849876271651</v>
      </c>
      <c r="F10" s="13">
        <v>0.22575875109085619</v>
      </c>
      <c r="G10" s="73"/>
    </row>
    <row r="11" spans="1:7" ht="45" x14ac:dyDescent="0.25">
      <c r="A11" s="14" t="s">
        <v>321</v>
      </c>
      <c r="B11" s="15">
        <v>30130</v>
      </c>
      <c r="C11" s="16">
        <v>9.9311117703286197E-2</v>
      </c>
      <c r="D11" s="16">
        <v>2.1702271956595458E-2</v>
      </c>
      <c r="E11" s="16">
        <v>0.10156478502486108</v>
      </c>
      <c r="F11" s="16">
        <v>0.14850956773652513</v>
      </c>
    </row>
    <row r="12" spans="1:7" ht="30" x14ac:dyDescent="0.25">
      <c r="A12" s="14" t="s">
        <v>319</v>
      </c>
      <c r="B12" s="15">
        <v>25985</v>
      </c>
      <c r="C12" s="16">
        <v>8.5648834833053161E-2</v>
      </c>
      <c r="D12" s="16">
        <v>0</v>
      </c>
      <c r="E12" s="16">
        <v>0.16797015462064005</v>
      </c>
      <c r="F12" s="16">
        <v>0.29963989196759028</v>
      </c>
    </row>
    <row r="13" spans="1:7" x14ac:dyDescent="0.25">
      <c r="A13" s="14" t="s">
        <v>328</v>
      </c>
      <c r="B13" s="15">
        <v>17750</v>
      </c>
      <c r="C13" s="16">
        <v>5.8505553907511783E-2</v>
      </c>
      <c r="D13" s="16">
        <v>0.79292929292929293</v>
      </c>
      <c r="E13" s="16">
        <v>1.0095097928223706</v>
      </c>
      <c r="F13" s="16">
        <v>1.6512322628827483</v>
      </c>
    </row>
    <row r="14" spans="1:7" x14ac:dyDescent="0.25">
      <c r="A14" s="14" t="s">
        <v>320</v>
      </c>
      <c r="B14" s="15">
        <v>16790</v>
      </c>
      <c r="C14" s="16">
        <v>5.5341309865190022E-2</v>
      </c>
      <c r="D14" s="16">
        <v>-1.2933568489124045E-2</v>
      </c>
      <c r="E14" s="16">
        <v>0.10163375106620301</v>
      </c>
      <c r="F14" s="16">
        <v>0.37713254593175854</v>
      </c>
    </row>
    <row r="15" spans="1:7" ht="30" x14ac:dyDescent="0.25">
      <c r="A15" s="14" t="s">
        <v>330</v>
      </c>
      <c r="B15" s="15">
        <v>16100</v>
      </c>
      <c r="C15" s="16">
        <v>5.3067009459771254E-2</v>
      </c>
      <c r="D15" s="16">
        <v>0.17133503092033467</v>
      </c>
      <c r="E15" s="16">
        <v>0.6457119492998058</v>
      </c>
      <c r="F15" s="16">
        <v>0.8192090395480226</v>
      </c>
    </row>
    <row r="16" spans="1:7" x14ac:dyDescent="0.25">
      <c r="A16" s="14" t="s">
        <v>331</v>
      </c>
      <c r="B16" s="15">
        <v>13335</v>
      </c>
      <c r="C16" s="16">
        <v>4.3953327400375754E-2</v>
      </c>
      <c r="D16" s="16">
        <v>0.14169520547945205</v>
      </c>
      <c r="E16" s="16">
        <v>0.46990740740740738</v>
      </c>
      <c r="F16" s="16">
        <v>0.91512279190004309</v>
      </c>
    </row>
    <row r="17" spans="1:6" ht="30" x14ac:dyDescent="0.25">
      <c r="A17" s="14" t="s">
        <v>322</v>
      </c>
      <c r="B17" s="15">
        <v>13240</v>
      </c>
      <c r="C17" s="16">
        <v>4.3640199083687665E-2</v>
      </c>
      <c r="D17" s="16">
        <v>4.9335863377609106E-3</v>
      </c>
      <c r="E17" s="16">
        <v>4.6226787830896877E-2</v>
      </c>
      <c r="F17" s="16">
        <v>-0.23706350121009565</v>
      </c>
    </row>
    <row r="18" spans="1:6" x14ac:dyDescent="0.25">
      <c r="A18" s="14" t="s">
        <v>332</v>
      </c>
      <c r="B18" s="15">
        <v>10350</v>
      </c>
      <c r="C18" s="16">
        <v>3.4114506081281519E-2</v>
      </c>
      <c r="D18" s="16">
        <v>3.5000000000000003E-2</v>
      </c>
      <c r="E18" s="16">
        <v>0.14314115308151093</v>
      </c>
      <c r="F18" s="16">
        <v>0.65098101770617323</v>
      </c>
    </row>
    <row r="19" spans="1:6" ht="30" x14ac:dyDescent="0.25">
      <c r="A19" s="14" t="s">
        <v>329</v>
      </c>
      <c r="B19" s="15">
        <v>10190</v>
      </c>
      <c r="C19" s="16">
        <v>3.3587132074227893E-2</v>
      </c>
      <c r="D19" s="16">
        <v>-0.387987987987988</v>
      </c>
      <c r="E19" s="16">
        <v>-0.32498675145733968</v>
      </c>
      <c r="F19" s="16">
        <v>0.12162905888827738</v>
      </c>
    </row>
    <row r="20" spans="1:6" x14ac:dyDescent="0.25">
      <c r="A20" s="259" t="s">
        <v>392</v>
      </c>
      <c r="B20" s="18">
        <v>7355</v>
      </c>
      <c r="C20" s="19">
        <v>2.4242723886746431E-2</v>
      </c>
      <c r="D20" s="19">
        <v>0.13854489164086686</v>
      </c>
      <c r="E20" s="19">
        <v>0.43877151799687009</v>
      </c>
      <c r="F20" s="19">
        <v>0.94782838983050843</v>
      </c>
    </row>
    <row r="23" spans="1:6" x14ac:dyDescent="0.25">
      <c r="A23" s="44" t="s">
        <v>208</v>
      </c>
    </row>
  </sheetData>
  <mergeCells count="1">
    <mergeCell ref="D8:F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2n trimestre 2024</v>
      </c>
    </row>
    <row r="6" spans="1:4" ht="15.75" thickBot="1" x14ac:dyDescent="0.3">
      <c r="A6" s="251" t="str">
        <f>Índex!B31</f>
        <v>Dinamisme llocs de treball.</v>
      </c>
      <c r="B6" s="32"/>
      <c r="C6" s="32"/>
      <c r="D6" s="32"/>
    </row>
    <row r="7" spans="1:4" x14ac:dyDescent="0.25">
      <c r="A7" s="288" t="s">
        <v>54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53</v>
      </c>
      <c r="B9" s="52">
        <v>17750</v>
      </c>
      <c r="C9" s="52">
        <v>7850</v>
      </c>
      <c r="D9" s="53">
        <v>0.79292929292929293</v>
      </c>
    </row>
    <row r="10" spans="1:4" x14ac:dyDescent="0.25">
      <c r="A10" s="34" t="s">
        <v>70</v>
      </c>
      <c r="B10" s="52">
        <v>16100</v>
      </c>
      <c r="C10" s="52">
        <v>2355</v>
      </c>
      <c r="D10" s="53">
        <v>0.17133503092033467</v>
      </c>
    </row>
    <row r="11" spans="1:4" x14ac:dyDescent="0.25">
      <c r="A11" s="34" t="s">
        <v>114</v>
      </c>
      <c r="B11" s="52">
        <v>13335</v>
      </c>
      <c r="C11" s="52">
        <v>1655</v>
      </c>
      <c r="D11" s="53">
        <v>0.14169520547945205</v>
      </c>
    </row>
    <row r="12" spans="1:4" x14ac:dyDescent="0.25">
      <c r="A12" s="34" t="s">
        <v>120</v>
      </c>
      <c r="B12" s="52">
        <v>5590</v>
      </c>
      <c r="C12" s="52">
        <v>1365</v>
      </c>
      <c r="D12" s="53">
        <v>0.32307692307692309</v>
      </c>
    </row>
    <row r="13" spans="1:4" x14ac:dyDescent="0.25">
      <c r="A13" s="34" t="s">
        <v>113</v>
      </c>
      <c r="B13" s="52">
        <v>7355</v>
      </c>
      <c r="C13" s="52">
        <v>895</v>
      </c>
      <c r="D13" s="53">
        <v>0.13854489164086686</v>
      </c>
    </row>
    <row r="14" spans="1:4" ht="30" x14ac:dyDescent="0.25">
      <c r="A14" s="34" t="s">
        <v>47</v>
      </c>
      <c r="B14" s="52">
        <v>30130</v>
      </c>
      <c r="C14" s="52">
        <v>640</v>
      </c>
      <c r="D14" s="53">
        <v>2.1702271956595458E-2</v>
      </c>
    </row>
    <row r="15" spans="1:4" x14ac:dyDescent="0.25">
      <c r="A15" s="34" t="s">
        <v>126</v>
      </c>
      <c r="B15" s="52">
        <v>7190</v>
      </c>
      <c r="C15" s="52">
        <v>530</v>
      </c>
      <c r="D15" s="53">
        <v>7.9579579579579576E-2</v>
      </c>
    </row>
    <row r="16" spans="1:4" x14ac:dyDescent="0.25">
      <c r="A16" s="34" t="s">
        <v>67</v>
      </c>
      <c r="B16" s="52">
        <v>5810</v>
      </c>
      <c r="C16" s="52">
        <v>525</v>
      </c>
      <c r="D16" s="53">
        <v>9.9337748344370855E-2</v>
      </c>
    </row>
    <row r="17" spans="1:4" x14ac:dyDescent="0.25">
      <c r="A17" s="34" t="s">
        <v>68</v>
      </c>
      <c r="B17" s="52">
        <v>10350</v>
      </c>
      <c r="C17" s="52">
        <v>350</v>
      </c>
      <c r="D17" s="53">
        <v>3.5000000000000003E-2</v>
      </c>
    </row>
    <row r="18" spans="1:4" x14ac:dyDescent="0.25">
      <c r="A18" s="34" t="s">
        <v>118</v>
      </c>
      <c r="B18" s="52">
        <v>3265</v>
      </c>
      <c r="C18" s="52">
        <v>345</v>
      </c>
      <c r="D18" s="53">
        <v>0.11815068493150685</v>
      </c>
    </row>
    <row r="19" spans="1:4" ht="15" customHeight="1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78" t="s">
        <v>116</v>
      </c>
      <c r="B21" s="35">
        <v>10190</v>
      </c>
      <c r="C21" s="35">
        <v>-6460</v>
      </c>
      <c r="D21" s="36">
        <v>-0.387987987987988</v>
      </c>
    </row>
    <row r="22" spans="1:4" x14ac:dyDescent="0.25">
      <c r="A22" s="78" t="s">
        <v>109</v>
      </c>
      <c r="B22" s="35">
        <v>5530</v>
      </c>
      <c r="C22" s="35">
        <v>-1800</v>
      </c>
      <c r="D22" s="36">
        <v>-0.24556616643929058</v>
      </c>
    </row>
    <row r="23" spans="1:4" x14ac:dyDescent="0.25">
      <c r="A23" s="78" t="s">
        <v>140</v>
      </c>
      <c r="B23" s="35">
        <v>5695</v>
      </c>
      <c r="C23" s="35">
        <v>-420</v>
      </c>
      <c r="D23" s="36">
        <v>-6.8683565004088301E-2</v>
      </c>
    </row>
    <row r="24" spans="1:4" ht="16.5" customHeight="1" x14ac:dyDescent="0.25">
      <c r="A24" s="78" t="s">
        <v>46</v>
      </c>
      <c r="B24" s="35">
        <v>16790</v>
      </c>
      <c r="C24" s="35">
        <v>-220</v>
      </c>
      <c r="D24" s="36">
        <v>-1.2933568489124045E-2</v>
      </c>
    </row>
    <row r="25" spans="1:4" x14ac:dyDescent="0.25">
      <c r="A25" s="78" t="s">
        <v>147</v>
      </c>
      <c r="B25" s="35">
        <v>2995</v>
      </c>
      <c r="C25" s="35">
        <v>-140</v>
      </c>
      <c r="D25" s="36">
        <v>-4.4657097288676235E-2</v>
      </c>
    </row>
    <row r="26" spans="1:4" x14ac:dyDescent="0.25">
      <c r="A26" s="78" t="s">
        <v>121</v>
      </c>
      <c r="B26" s="35">
        <v>2210</v>
      </c>
      <c r="C26" s="35">
        <v>-90</v>
      </c>
      <c r="D26" s="36">
        <v>-3.9130434782608699E-2</v>
      </c>
    </row>
    <row r="27" spans="1:4" x14ac:dyDescent="0.25">
      <c r="A27" s="78" t="s">
        <v>154</v>
      </c>
      <c r="B27" s="35">
        <v>2385</v>
      </c>
      <c r="C27" s="35">
        <v>-65</v>
      </c>
      <c r="D27" s="36">
        <v>-2.6530612244897958E-2</v>
      </c>
    </row>
    <row r="28" spans="1:4" x14ac:dyDescent="0.25">
      <c r="A28" s="78" t="s">
        <v>112</v>
      </c>
      <c r="B28" s="35">
        <v>1515</v>
      </c>
      <c r="C28" s="35">
        <v>-55</v>
      </c>
      <c r="D28" s="36">
        <v>-3.5031847133757961E-2</v>
      </c>
    </row>
    <row r="29" spans="1:4" x14ac:dyDescent="0.25">
      <c r="A29" s="78" t="s">
        <v>142</v>
      </c>
      <c r="B29" s="35">
        <v>760</v>
      </c>
      <c r="C29" s="35">
        <v>-30</v>
      </c>
      <c r="D29" s="36">
        <v>-3.7974683544303799E-2</v>
      </c>
    </row>
    <row r="30" spans="1:4" x14ac:dyDescent="0.25">
      <c r="A30" s="270" t="s">
        <v>178</v>
      </c>
      <c r="B30" s="46">
        <v>1140</v>
      </c>
      <c r="C30" s="46">
        <v>-10</v>
      </c>
      <c r="D30" s="204">
        <v>-8.6956521739130436E-3</v>
      </c>
    </row>
    <row r="31" spans="1:4" x14ac:dyDescent="0.25">
      <c r="A31" s="227"/>
      <c r="B31" s="228"/>
      <c r="C31" s="228"/>
      <c r="D31" s="229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I56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0" t="s">
        <v>258</v>
      </c>
    </row>
    <row r="3" spans="1:7" ht="18.75" x14ac:dyDescent="0.3">
      <c r="A3" s="30" t="str">
        <f>TRGSS1!A3</f>
        <v>LLOCS DE TREBALL. RÈGIM GENERAL SEGURETAT SOCIAL.</v>
      </c>
    </row>
    <row r="5" spans="1:7" x14ac:dyDescent="0.25">
      <c r="A5" s="29" t="str">
        <f>Índex!A32</f>
        <v>TRGSS3</v>
      </c>
      <c r="C5" s="29" t="str">
        <f>Índex!A7</f>
        <v>2n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108</v>
      </c>
      <c r="C8" s="297" t="s">
        <v>75</v>
      </c>
      <c r="D8" s="300" t="s">
        <v>76</v>
      </c>
      <c r="E8" s="300"/>
      <c r="F8" s="300"/>
    </row>
    <row r="9" spans="1:7" ht="22.5" customHeight="1" x14ac:dyDescent="0.25">
      <c r="B9" s="297" t="s">
        <v>33</v>
      </c>
      <c r="C9" s="297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6745</v>
      </c>
      <c r="C10" s="58">
        <v>2.2232843298833148E-2</v>
      </c>
      <c r="D10" s="59">
        <v>0.10664479081214109</v>
      </c>
      <c r="E10" s="59">
        <v>2.8985507246376812E-2</v>
      </c>
      <c r="F10" s="59">
        <v>7.6787994891443168E-2</v>
      </c>
    </row>
    <row r="11" spans="1:7" x14ac:dyDescent="0.25">
      <c r="A11" s="56" t="s">
        <v>78</v>
      </c>
      <c r="B11" s="57">
        <v>660</v>
      </c>
      <c r="C11" s="58">
        <v>2.1754894851341551E-3</v>
      </c>
      <c r="D11" s="59">
        <v>3.125E-2</v>
      </c>
      <c r="E11" s="59">
        <v>-1.0494752623688156E-2</v>
      </c>
      <c r="F11" s="59">
        <v>-6.024096385542169E-3</v>
      </c>
    </row>
    <row r="12" spans="1:7" x14ac:dyDescent="0.25">
      <c r="A12" s="56" t="s">
        <v>79</v>
      </c>
      <c r="B12" s="57">
        <v>13790</v>
      </c>
      <c r="C12" s="58">
        <v>4.5454545454545456E-2</v>
      </c>
      <c r="D12" s="59">
        <v>5.3878486816965991E-2</v>
      </c>
      <c r="E12" s="59">
        <v>0.16430260047281323</v>
      </c>
      <c r="F12" s="59">
        <v>0.31008930267908036</v>
      </c>
    </row>
    <row r="13" spans="1:7" x14ac:dyDescent="0.25">
      <c r="A13" s="56" t="s">
        <v>80</v>
      </c>
      <c r="B13" s="57">
        <v>1170</v>
      </c>
      <c r="C13" s="58">
        <v>3.8565495418287298E-3</v>
      </c>
      <c r="D13" s="59">
        <v>3.5398230088495575E-2</v>
      </c>
      <c r="E13" s="59">
        <v>0.22129436325678498</v>
      </c>
      <c r="F13" s="59">
        <v>0.27312295973884659</v>
      </c>
    </row>
    <row r="14" spans="1:7" x14ac:dyDescent="0.25">
      <c r="A14" s="56" t="s">
        <v>81</v>
      </c>
      <c r="B14" s="57">
        <v>2155</v>
      </c>
      <c r="C14" s="58">
        <v>7.1033027885819763E-3</v>
      </c>
      <c r="D14" s="59">
        <v>-9.1954022988505746E-3</v>
      </c>
      <c r="E14" s="59">
        <v>1.6509433962264151E-2</v>
      </c>
      <c r="F14" s="59">
        <v>0.16486486486486487</v>
      </c>
    </row>
    <row r="15" spans="1:7" x14ac:dyDescent="0.25">
      <c r="A15" s="56" t="s">
        <v>82</v>
      </c>
      <c r="B15" s="57">
        <v>515</v>
      </c>
      <c r="C15" s="58">
        <v>1.6975410376425604E-3</v>
      </c>
      <c r="D15" s="59">
        <v>1.9801980198019802E-2</v>
      </c>
      <c r="E15" s="59">
        <v>0.10042735042735043</v>
      </c>
      <c r="F15" s="59">
        <v>-7.7060931899641583E-2</v>
      </c>
    </row>
    <row r="16" spans="1:7" x14ac:dyDescent="0.25">
      <c r="A16" s="56" t="s">
        <v>83</v>
      </c>
      <c r="B16" s="57">
        <v>1440</v>
      </c>
      <c r="C16" s="58">
        <v>4.746522513019975E-3</v>
      </c>
      <c r="D16" s="59">
        <v>8.2706766917293228E-2</v>
      </c>
      <c r="E16" s="59">
        <v>1.1235955056179775E-2</v>
      </c>
      <c r="F16" s="59">
        <v>0.10684089162182936</v>
      </c>
    </row>
    <row r="17" spans="1:6" x14ac:dyDescent="0.25">
      <c r="A17" s="56" t="s">
        <v>84</v>
      </c>
      <c r="B17" s="57">
        <v>43610</v>
      </c>
      <c r="C17" s="58">
        <v>0.1437471158283341</v>
      </c>
      <c r="D17" s="59">
        <v>4.7561854431900072E-2</v>
      </c>
      <c r="E17" s="59">
        <v>0.23112102306411089</v>
      </c>
      <c r="F17" s="59">
        <v>0.43803996570599485</v>
      </c>
    </row>
    <row r="18" spans="1:6" x14ac:dyDescent="0.25">
      <c r="A18" s="56" t="s">
        <v>87</v>
      </c>
      <c r="B18" s="57">
        <v>4985</v>
      </c>
      <c r="C18" s="58">
        <v>1.6431538005142066E-2</v>
      </c>
      <c r="D18" s="59">
        <v>1.2182741116751269E-2</v>
      </c>
      <c r="E18" s="59">
        <v>7.1812513437970335E-2</v>
      </c>
      <c r="F18" s="59">
        <v>-3.0344290993970045E-2</v>
      </c>
    </row>
    <row r="19" spans="1:6" x14ac:dyDescent="0.25">
      <c r="A19" s="56" t="s">
        <v>88</v>
      </c>
      <c r="B19" s="57">
        <v>19000</v>
      </c>
      <c r="C19" s="58">
        <v>6.2627727602346889E-2</v>
      </c>
      <c r="D19" s="59">
        <v>-1.4267185473411154E-2</v>
      </c>
      <c r="E19" s="59">
        <v>0.1227323760562548</v>
      </c>
      <c r="F19" s="59">
        <v>0.10381688258874107</v>
      </c>
    </row>
    <row r="20" spans="1:6" x14ac:dyDescent="0.25">
      <c r="A20" s="56" t="s">
        <v>89</v>
      </c>
      <c r="B20" s="57">
        <v>13460</v>
      </c>
      <c r="C20" s="58">
        <v>4.4366800711978377E-2</v>
      </c>
      <c r="D20" s="59">
        <v>5.07416081186573E-2</v>
      </c>
      <c r="E20" s="59">
        <v>8.0343526767798379E-2</v>
      </c>
      <c r="F20" s="59">
        <v>4.2925770959243763E-2</v>
      </c>
    </row>
    <row r="21" spans="1:6" x14ac:dyDescent="0.25">
      <c r="A21" s="56" t="s">
        <v>91</v>
      </c>
      <c r="B21" s="57">
        <v>10795</v>
      </c>
      <c r="C21" s="58">
        <v>3.5582437866701823E-2</v>
      </c>
      <c r="D21" s="59">
        <v>2.7117031398667935E-2</v>
      </c>
      <c r="E21" s="59">
        <v>0.10661199384930804</v>
      </c>
      <c r="F21" s="59">
        <v>-2.466570292735815E-2</v>
      </c>
    </row>
    <row r="22" spans="1:6" x14ac:dyDescent="0.25">
      <c r="A22" s="56" t="s">
        <v>92</v>
      </c>
      <c r="B22" s="57">
        <v>7090</v>
      </c>
      <c r="C22" s="58">
        <v>2.3370030984244183E-2</v>
      </c>
      <c r="D22" s="59">
        <v>2.3826714801444042E-2</v>
      </c>
      <c r="E22" s="59">
        <v>9.6165739022881877E-2</v>
      </c>
      <c r="F22" s="59">
        <v>-4.7299113141628595E-2</v>
      </c>
    </row>
    <row r="23" spans="1:6" x14ac:dyDescent="0.25">
      <c r="A23" s="56" t="s">
        <v>93</v>
      </c>
      <c r="B23" s="57">
        <v>4005</v>
      </c>
      <c r="C23" s="58">
        <v>1.3201265739336806E-2</v>
      </c>
      <c r="D23" s="59">
        <v>8.8161209068010078E-3</v>
      </c>
      <c r="E23" s="59">
        <v>0.10209135938359934</v>
      </c>
      <c r="F23" s="59">
        <v>-5.4631239135833126E-3</v>
      </c>
    </row>
    <row r="24" spans="1:6" x14ac:dyDescent="0.25">
      <c r="A24" s="56" t="s">
        <v>94</v>
      </c>
      <c r="B24" s="57">
        <v>2915</v>
      </c>
      <c r="C24" s="58">
        <v>9.6084118926758524E-3</v>
      </c>
      <c r="D24" s="59">
        <v>6.7765567765567761E-2</v>
      </c>
      <c r="E24" s="59">
        <v>0.20854063018242122</v>
      </c>
      <c r="F24" s="59">
        <v>0.36854460093896713</v>
      </c>
    </row>
    <row r="25" spans="1:6" x14ac:dyDescent="0.25">
      <c r="A25" s="56" t="s">
        <v>190</v>
      </c>
      <c r="B25" s="57">
        <v>495</v>
      </c>
      <c r="C25" s="58">
        <v>1.6316171138506164E-3</v>
      </c>
      <c r="D25" s="59">
        <v>-3.8834951456310676E-2</v>
      </c>
      <c r="E25" s="59">
        <v>-0.24772036474164133</v>
      </c>
      <c r="F25" s="59">
        <v>-0.43363844393592677</v>
      </c>
    </row>
    <row r="26" spans="1:6" x14ac:dyDescent="0.25">
      <c r="A26" s="56" t="s">
        <v>191</v>
      </c>
      <c r="B26" s="57">
        <v>2050</v>
      </c>
      <c r="C26" s="58">
        <v>6.7572021886742701E-3</v>
      </c>
      <c r="D26" s="59">
        <v>1.9900497512437811E-2</v>
      </c>
      <c r="E26" s="59">
        <v>0.16477272727272727</v>
      </c>
      <c r="F26" s="59">
        <v>-9.0909090909090912E-2</v>
      </c>
    </row>
    <row r="27" spans="1:6" x14ac:dyDescent="0.25">
      <c r="A27" s="56" t="s">
        <v>192</v>
      </c>
      <c r="B27" s="57">
        <v>50855</v>
      </c>
      <c r="C27" s="58">
        <v>0.16762805722196586</v>
      </c>
      <c r="D27" s="59">
        <v>6.1691022964509394E-2</v>
      </c>
      <c r="E27" s="59">
        <v>0.20270078516696624</v>
      </c>
      <c r="F27" s="59">
        <v>0.4711582966905809</v>
      </c>
    </row>
    <row r="28" spans="1:6" x14ac:dyDescent="0.25">
      <c r="A28" s="56" t="s">
        <v>95</v>
      </c>
      <c r="B28" s="57">
        <v>9330</v>
      </c>
      <c r="C28" s="58">
        <v>3.075351044894192E-2</v>
      </c>
      <c r="D28" s="59">
        <v>-1.1128775834658187E-2</v>
      </c>
      <c r="E28" s="59">
        <v>0.13975079403860249</v>
      </c>
      <c r="F28" s="59">
        <v>-3.2358431860609833E-2</v>
      </c>
    </row>
    <row r="29" spans="1:6" x14ac:dyDescent="0.25">
      <c r="A29" s="56" t="s">
        <v>96</v>
      </c>
      <c r="B29" s="57">
        <v>24900</v>
      </c>
      <c r="C29" s="58">
        <v>8.2075285120970398E-2</v>
      </c>
      <c r="D29" s="59">
        <v>2.3007395234182416E-2</v>
      </c>
      <c r="E29" s="59">
        <v>9.812568908489526E-2</v>
      </c>
      <c r="F29" s="59">
        <v>0.12066249606192898</v>
      </c>
    </row>
    <row r="30" spans="1:6" x14ac:dyDescent="0.25">
      <c r="A30" s="56" t="s">
        <v>97</v>
      </c>
      <c r="B30" s="57">
        <v>520</v>
      </c>
      <c r="C30" s="58">
        <v>1.7140220185905466E-3</v>
      </c>
      <c r="D30" s="59">
        <v>-4.5871559633027525E-2</v>
      </c>
      <c r="E30" s="59">
        <v>-0.10034602076124567</v>
      </c>
      <c r="F30" s="59">
        <v>-0.35162094763092272</v>
      </c>
    </row>
    <row r="31" spans="1:6" x14ac:dyDescent="0.25">
      <c r="A31" s="56" t="s">
        <v>98</v>
      </c>
      <c r="B31" s="57">
        <v>5530</v>
      </c>
      <c r="C31" s="58">
        <v>1.8227964928472541E-2</v>
      </c>
      <c r="D31" s="59">
        <v>2.2181146025878003E-2</v>
      </c>
      <c r="E31" s="59">
        <v>6.7773701486773502E-2</v>
      </c>
      <c r="F31" s="59">
        <v>8.6017282010997648E-2</v>
      </c>
    </row>
    <row r="32" spans="1:6" x14ac:dyDescent="0.25">
      <c r="A32" s="56" t="s">
        <v>99</v>
      </c>
      <c r="B32" s="57">
        <v>17195</v>
      </c>
      <c r="C32" s="58">
        <v>5.6678093480123939E-2</v>
      </c>
      <c r="D32" s="59">
        <v>7.7043532727842159E-2</v>
      </c>
      <c r="E32" s="59">
        <v>0.25492628813311924</v>
      </c>
      <c r="F32" s="59">
        <v>0.66215563073948769</v>
      </c>
    </row>
    <row r="33" spans="1:9" x14ac:dyDescent="0.25">
      <c r="A33" s="56" t="s">
        <v>100</v>
      </c>
      <c r="B33" s="57">
        <v>15080</v>
      </c>
      <c r="C33" s="58">
        <v>4.9706638539125846E-2</v>
      </c>
      <c r="D33" s="59">
        <v>3.0406559617355656E-2</v>
      </c>
      <c r="E33" s="59">
        <v>0.16125057754504851</v>
      </c>
      <c r="F33" s="59">
        <v>7.9146987262058113E-2</v>
      </c>
    </row>
    <row r="34" spans="1:9" x14ac:dyDescent="0.25">
      <c r="A34" s="56" t="s">
        <v>101</v>
      </c>
      <c r="B34" s="57">
        <v>13775</v>
      </c>
      <c r="C34" s="58">
        <v>4.5405102511701496E-2</v>
      </c>
      <c r="D34" s="59">
        <v>4.9124143183549122E-2</v>
      </c>
      <c r="E34" s="59">
        <v>0.13253309216476197</v>
      </c>
      <c r="F34" s="59">
        <v>0.37255878836189715</v>
      </c>
    </row>
    <row r="35" spans="1:9" x14ac:dyDescent="0.25">
      <c r="A35" s="56" t="s">
        <v>102</v>
      </c>
      <c r="B35" s="57">
        <v>6625</v>
      </c>
      <c r="C35" s="58">
        <v>2.1837299756081483E-2</v>
      </c>
      <c r="D35" s="59">
        <v>2.6336173508907823E-2</v>
      </c>
      <c r="E35" s="59">
        <v>7.2527116723328483E-2</v>
      </c>
      <c r="F35" s="59">
        <v>-0.12645042194092826</v>
      </c>
    </row>
    <row r="36" spans="1:9" x14ac:dyDescent="0.25">
      <c r="A36" s="56" t="s">
        <v>103</v>
      </c>
      <c r="B36" s="57">
        <v>1905</v>
      </c>
      <c r="C36" s="58">
        <v>6.2792537411826754E-3</v>
      </c>
      <c r="D36" s="59">
        <v>7.9365079365079361E-3</v>
      </c>
      <c r="E36" s="59">
        <v>0.12190812720848057</v>
      </c>
      <c r="F36" s="59">
        <v>-0.28383458646616544</v>
      </c>
    </row>
    <row r="37" spans="1:9" x14ac:dyDescent="0.25">
      <c r="A37" s="56" t="s">
        <v>104</v>
      </c>
      <c r="B37" s="57">
        <v>645</v>
      </c>
      <c r="C37" s="58">
        <v>2.126046542290197E-3</v>
      </c>
      <c r="D37" s="59">
        <v>6.6115702479338845E-2</v>
      </c>
      <c r="E37" s="59">
        <v>0.27218934911242604</v>
      </c>
      <c r="F37" s="59">
        <v>0.2239089184060721</v>
      </c>
    </row>
    <row r="38" spans="1:9" x14ac:dyDescent="0.25">
      <c r="A38" s="56" t="s">
        <v>105</v>
      </c>
      <c r="B38" s="57">
        <v>1750</v>
      </c>
      <c r="C38" s="58">
        <v>5.7683433317951083E-3</v>
      </c>
      <c r="D38" s="59">
        <v>1.1560693641618497E-2</v>
      </c>
      <c r="E38" s="59">
        <v>-5.964535196131112E-2</v>
      </c>
      <c r="F38" s="59">
        <v>-0.11347517730496454</v>
      </c>
    </row>
    <row r="39" spans="1:9" x14ac:dyDescent="0.25">
      <c r="A39" s="56" t="s">
        <v>106</v>
      </c>
      <c r="B39" s="57">
        <v>20390</v>
      </c>
      <c r="C39" s="58">
        <v>6.7209440305887005E-2</v>
      </c>
      <c r="D39" s="59">
        <v>2.4365737251946747E-2</v>
      </c>
      <c r="E39" s="59">
        <v>0.2996366881254382</v>
      </c>
      <c r="F39" s="59">
        <v>0.61504950495049504</v>
      </c>
    </row>
    <row r="40" spans="1:9" x14ac:dyDescent="0.25">
      <c r="A40" s="60" t="s">
        <v>29</v>
      </c>
      <c r="B40" s="61">
        <v>303390</v>
      </c>
      <c r="C40" s="62">
        <v>1</v>
      </c>
      <c r="D40" s="271">
        <v>3.8243698773121608E-2</v>
      </c>
      <c r="E40" s="271">
        <v>0.15854031100113036</v>
      </c>
      <c r="F40" s="271">
        <v>0.22571834900934096</v>
      </c>
    </row>
    <row r="41" spans="1:9" ht="17.25" customHeight="1" x14ac:dyDescent="0.25"/>
    <row r="42" spans="1:9" x14ac:dyDescent="0.25">
      <c r="A42" s="44" t="s">
        <v>34</v>
      </c>
    </row>
    <row r="43" spans="1:9" x14ac:dyDescent="0.25">
      <c r="B43" s="73"/>
    </row>
    <row r="44" spans="1:9" hidden="1" x14ac:dyDescent="0.25"/>
    <row r="45" spans="1:9" hidden="1" x14ac:dyDescent="0.25">
      <c r="B45" s="76"/>
      <c r="C45" s="76"/>
      <c r="D45" s="76"/>
    </row>
    <row r="46" spans="1:9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6" t="s">
        <v>207</v>
      </c>
      <c r="F46" s="67" t="s">
        <v>206</v>
      </c>
      <c r="G46" s="68" t="s">
        <v>205</v>
      </c>
      <c r="H46" s="68" t="s">
        <v>204</v>
      </c>
      <c r="I46" s="1" t="s">
        <v>216</v>
      </c>
    </row>
    <row r="47" spans="1:9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8">
        <v>0.23092045815322246</v>
      </c>
      <c r="F47" s="28">
        <v>0.10535434279636391</v>
      </c>
      <c r="G47" s="28">
        <v>0.11417518651561205</v>
      </c>
      <c r="H47" s="28">
        <v>3.762223365928976E-2</v>
      </c>
      <c r="I47" s="1" t="s">
        <v>209</v>
      </c>
    </row>
    <row r="48" spans="1:9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8">
        <v>0.23136464849962887</v>
      </c>
      <c r="F48" s="28">
        <v>9.3544012957173531E-2</v>
      </c>
      <c r="G48" s="28">
        <v>0.12069714252627313</v>
      </c>
      <c r="H48" s="28">
        <v>5.5775262511932364E-2</v>
      </c>
      <c r="I48" s="1" t="s">
        <v>210</v>
      </c>
    </row>
    <row r="49" spans="1:9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8">
        <v>-4.0294069443468895E-2</v>
      </c>
      <c r="F49" s="28">
        <v>4.0725130757121822E-2</v>
      </c>
      <c r="G49" s="28">
        <v>7.6615974575158244E-2</v>
      </c>
      <c r="H49" s="28">
        <v>4.539658250446315E-2</v>
      </c>
      <c r="I49" s="1" t="s">
        <v>217</v>
      </c>
    </row>
    <row r="50" spans="1:9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28">
        <v>-9.7457775291114448E-2</v>
      </c>
      <c r="F50" s="28">
        <v>2.8901734104046242E-2</v>
      </c>
      <c r="G50" s="28">
        <v>6.1310086763435995E-2</v>
      </c>
      <c r="H50" s="28">
        <v>1.7543859649122806E-2</v>
      </c>
    </row>
    <row r="51" spans="1:9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28">
        <v>0.14634845987265263</v>
      </c>
      <c r="F51" s="28">
        <v>8.3520453365105551E-2</v>
      </c>
      <c r="G51" s="28">
        <v>0.10622246481344302</v>
      </c>
      <c r="H51" s="28">
        <v>4.4218312969233037E-2</v>
      </c>
    </row>
    <row r="52" spans="1:9" hidden="1" x14ac:dyDescent="0.25"/>
    <row r="53" spans="1:9" hidden="1" x14ac:dyDescent="0.25"/>
    <row r="54" spans="1:9" hidden="1" x14ac:dyDescent="0.25"/>
    <row r="56" spans="1:9" x14ac:dyDescent="0.25">
      <c r="D56" s="188"/>
      <c r="E56" s="188"/>
      <c r="F56" s="188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0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H47:H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workbookViewId="0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0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2n trimestre 2024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303" t="s">
        <v>186</v>
      </c>
      <c r="C8" s="303" t="s">
        <v>187</v>
      </c>
      <c r="D8" s="303" t="s">
        <v>188</v>
      </c>
      <c r="E8" s="301" t="s">
        <v>75</v>
      </c>
      <c r="F8" s="301"/>
      <c r="G8" s="301"/>
      <c r="H8" s="302" t="s">
        <v>305</v>
      </c>
      <c r="I8" s="302"/>
      <c r="J8" s="302"/>
    </row>
    <row r="9" spans="1:13" ht="29.25" customHeight="1" x14ac:dyDescent="0.25">
      <c r="B9" s="304"/>
      <c r="C9" s="304" t="s">
        <v>187</v>
      </c>
      <c r="D9" s="304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3020</v>
      </c>
      <c r="C10" s="57">
        <v>3020</v>
      </c>
      <c r="D10" s="57">
        <v>705</v>
      </c>
      <c r="E10" s="58">
        <v>2.5121657031152517E-2</v>
      </c>
      <c r="F10" s="58">
        <v>3.7290856331419396E-2</v>
      </c>
      <c r="G10" s="58">
        <v>6.8989137880418831E-3</v>
      </c>
      <c r="H10" s="58">
        <v>1.0033444816053512E-2</v>
      </c>
      <c r="I10" s="58">
        <v>0.23517382413087934</v>
      </c>
      <c r="J10" s="58">
        <v>7.6335877862595422E-2</v>
      </c>
    </row>
    <row r="11" spans="1:13" x14ac:dyDescent="0.25">
      <c r="A11" s="56" t="s">
        <v>78</v>
      </c>
      <c r="B11" s="57">
        <v>660</v>
      </c>
      <c r="C11" s="57">
        <v>0</v>
      </c>
      <c r="D11" s="57">
        <v>0</v>
      </c>
      <c r="E11" s="58">
        <v>5.4901634571392919E-3</v>
      </c>
      <c r="F11" s="58">
        <v>0</v>
      </c>
      <c r="G11" s="58">
        <v>0</v>
      </c>
      <c r="H11" s="58">
        <v>3.125E-2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9090</v>
      </c>
      <c r="C12" s="57">
        <v>3395</v>
      </c>
      <c r="D12" s="57">
        <v>1305</v>
      </c>
      <c r="E12" s="58">
        <v>7.561452397787298E-2</v>
      </c>
      <c r="F12" s="58">
        <v>4.1921343458665182E-2</v>
      </c>
      <c r="G12" s="58">
        <v>1.2770329777864761E-2</v>
      </c>
      <c r="H12" s="58">
        <v>1.3943112102621304E-2</v>
      </c>
      <c r="I12" s="58">
        <v>6.0937499999999999E-2</v>
      </c>
      <c r="J12" s="58">
        <v>0.41847826086956524</v>
      </c>
    </row>
    <row r="13" spans="1:13" x14ac:dyDescent="0.25">
      <c r="A13" s="56" t="s">
        <v>80</v>
      </c>
      <c r="B13" s="57">
        <v>600</v>
      </c>
      <c r="C13" s="57">
        <v>55</v>
      </c>
      <c r="D13" s="57">
        <v>520</v>
      </c>
      <c r="E13" s="58">
        <v>4.9910576883084477E-3</v>
      </c>
      <c r="F13" s="58">
        <v>6.7913811199604864E-4</v>
      </c>
      <c r="G13" s="58">
        <v>5.0885605245131619E-3</v>
      </c>
      <c r="H13" s="58">
        <v>-2.4390243902439025E-2</v>
      </c>
      <c r="I13" s="58">
        <v>-8.3333333333333329E-2</v>
      </c>
      <c r="J13" s="58">
        <v>0.14285714285714285</v>
      </c>
    </row>
    <row r="14" spans="1:13" x14ac:dyDescent="0.25">
      <c r="A14" s="56" t="s">
        <v>81</v>
      </c>
      <c r="B14" s="57">
        <v>1400</v>
      </c>
      <c r="C14" s="57">
        <v>755</v>
      </c>
      <c r="D14" s="57">
        <v>0</v>
      </c>
      <c r="E14" s="58">
        <v>1.164580127271971E-2</v>
      </c>
      <c r="F14" s="58">
        <v>9.322714082854849E-3</v>
      </c>
      <c r="G14" s="58">
        <v>0</v>
      </c>
      <c r="H14" s="58">
        <v>1.4492753623188406E-2</v>
      </c>
      <c r="I14" s="58">
        <v>-5.0314465408805034E-2</v>
      </c>
      <c r="J14" s="58" t="s">
        <v>189</v>
      </c>
    </row>
    <row r="15" spans="1:13" x14ac:dyDescent="0.25">
      <c r="A15" s="56" t="s">
        <v>82</v>
      </c>
      <c r="B15" s="57">
        <v>515</v>
      </c>
      <c r="C15" s="57">
        <v>0</v>
      </c>
      <c r="D15" s="57">
        <v>0</v>
      </c>
      <c r="E15" s="58">
        <v>4.2839911824647508E-3</v>
      </c>
      <c r="F15" s="58">
        <v>0</v>
      </c>
      <c r="G15" s="58">
        <v>0</v>
      </c>
      <c r="H15" s="58">
        <v>1.9801980198019802E-2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1160</v>
      </c>
      <c r="C16" s="57">
        <v>285</v>
      </c>
      <c r="D16" s="57">
        <v>0</v>
      </c>
      <c r="E16" s="58">
        <v>9.649378197396332E-3</v>
      </c>
      <c r="F16" s="58">
        <v>3.5191702167067978E-3</v>
      </c>
      <c r="G16" s="58">
        <v>0</v>
      </c>
      <c r="H16" s="58">
        <v>0.11538461538461539</v>
      </c>
      <c r="I16" s="58">
        <v>-1.7241379310344827E-2</v>
      </c>
      <c r="J16" s="58" t="s">
        <v>189</v>
      </c>
    </row>
    <row r="17" spans="1:10" x14ac:dyDescent="0.25">
      <c r="A17" s="56" t="s">
        <v>84</v>
      </c>
      <c r="B17" s="57">
        <v>14910</v>
      </c>
      <c r="C17" s="57">
        <v>10945</v>
      </c>
      <c r="D17" s="57">
        <v>17755</v>
      </c>
      <c r="E17" s="58">
        <v>0.12402778355446492</v>
      </c>
      <c r="F17" s="58">
        <v>0.13514848428721368</v>
      </c>
      <c r="G17" s="58">
        <v>0.17374498483217535</v>
      </c>
      <c r="H17" s="58">
        <v>3.3622183708838821E-2</v>
      </c>
      <c r="I17" s="58">
        <v>6.5206812652068125E-2</v>
      </c>
      <c r="J17" s="58">
        <v>4.8730064973419966E-2</v>
      </c>
    </row>
    <row r="18" spans="1:10" x14ac:dyDescent="0.25">
      <c r="A18" s="56" t="s">
        <v>87</v>
      </c>
      <c r="B18" s="57">
        <v>3190</v>
      </c>
      <c r="C18" s="57">
        <v>1460</v>
      </c>
      <c r="D18" s="57">
        <v>335</v>
      </c>
      <c r="E18" s="58">
        <v>2.6535790042839912E-2</v>
      </c>
      <c r="F18" s="58">
        <v>1.8028029882076926E-2</v>
      </c>
      <c r="G18" s="58">
        <v>3.2782072609844407E-3</v>
      </c>
      <c r="H18" s="58">
        <v>2.2435897435897436E-2</v>
      </c>
      <c r="I18" s="58">
        <v>0.17741935483870969</v>
      </c>
      <c r="J18" s="58">
        <v>-0.40707964601769914</v>
      </c>
    </row>
    <row r="19" spans="1:10" x14ac:dyDescent="0.25">
      <c r="A19" s="56" t="s">
        <v>88</v>
      </c>
      <c r="B19" s="57">
        <v>6015</v>
      </c>
      <c r="C19" s="57">
        <v>5795</v>
      </c>
      <c r="D19" s="57">
        <v>7185</v>
      </c>
      <c r="E19" s="58">
        <v>5.0035353325292187E-2</v>
      </c>
      <c r="F19" s="58">
        <v>7.1556461073038216E-2</v>
      </c>
      <c r="G19" s="58">
        <v>7.0310206478128981E-2</v>
      </c>
      <c r="H19" s="58">
        <v>2.9965753424657533E-2</v>
      </c>
      <c r="I19" s="58">
        <v>-3.4166666666666665E-2</v>
      </c>
      <c r="J19" s="58">
        <v>-3.3624747814391391E-2</v>
      </c>
    </row>
    <row r="20" spans="1:10" x14ac:dyDescent="0.25">
      <c r="A20" s="56" t="s">
        <v>89</v>
      </c>
      <c r="B20" s="57">
        <v>6800</v>
      </c>
      <c r="C20" s="57">
        <v>5060</v>
      </c>
      <c r="D20" s="57">
        <v>1600</v>
      </c>
      <c r="E20" s="58">
        <v>5.6565320467495739E-2</v>
      </c>
      <c r="F20" s="58">
        <v>6.2480706303636474E-2</v>
      </c>
      <c r="G20" s="58">
        <v>1.5657109306194343E-2</v>
      </c>
      <c r="H20" s="58">
        <v>1.9490254872563718E-2</v>
      </c>
      <c r="I20" s="58">
        <v>4.9792531120331947E-2</v>
      </c>
      <c r="J20" s="58">
        <v>0.21673003802281368</v>
      </c>
    </row>
    <row r="21" spans="1:10" x14ac:dyDescent="0.25">
      <c r="A21" s="56" t="s">
        <v>91</v>
      </c>
      <c r="B21" s="57">
        <v>4145</v>
      </c>
      <c r="C21" s="57">
        <v>2550</v>
      </c>
      <c r="D21" s="57">
        <v>4105</v>
      </c>
      <c r="E21" s="58">
        <v>3.447989019673086E-2</v>
      </c>
      <c r="F21" s="58">
        <v>3.1487312465271346E-2</v>
      </c>
      <c r="G21" s="58">
        <v>4.0170271063704861E-2</v>
      </c>
      <c r="H21" s="58">
        <v>-3.605769230769231E-3</v>
      </c>
      <c r="I21" s="58">
        <v>5.1546391752577317E-2</v>
      </c>
      <c r="J21" s="58">
        <v>4.5859872611464965E-2</v>
      </c>
    </row>
    <row r="22" spans="1:10" x14ac:dyDescent="0.25">
      <c r="A22" s="56" t="s">
        <v>92</v>
      </c>
      <c r="B22" s="57">
        <v>5110</v>
      </c>
      <c r="C22" s="57">
        <v>1980</v>
      </c>
      <c r="D22" s="57">
        <v>0</v>
      </c>
      <c r="E22" s="58">
        <v>4.2507174645426943E-2</v>
      </c>
      <c r="F22" s="58">
        <v>2.4448972031857752E-2</v>
      </c>
      <c r="G22" s="58">
        <v>0</v>
      </c>
      <c r="H22" s="58">
        <v>4.0733197556008148E-2</v>
      </c>
      <c r="I22" s="58">
        <v>-1.4925373134328358E-2</v>
      </c>
      <c r="J22" s="58" t="s">
        <v>189</v>
      </c>
    </row>
    <row r="23" spans="1:10" x14ac:dyDescent="0.25">
      <c r="A23" s="56" t="s">
        <v>93</v>
      </c>
      <c r="B23" s="57">
        <v>2395</v>
      </c>
      <c r="C23" s="57">
        <v>1610</v>
      </c>
      <c r="D23" s="57">
        <v>0</v>
      </c>
      <c r="E23" s="58">
        <v>1.9922638605831218E-2</v>
      </c>
      <c r="F23" s="58">
        <v>1.9880224732975241E-2</v>
      </c>
      <c r="G23" s="58">
        <v>0</v>
      </c>
      <c r="H23" s="58">
        <v>6.9196428571428575E-2</v>
      </c>
      <c r="I23" s="58">
        <v>-6.9364161849710976E-2</v>
      </c>
      <c r="J23" s="58" t="s">
        <v>189</v>
      </c>
    </row>
    <row r="24" spans="1:10" x14ac:dyDescent="0.25">
      <c r="A24" s="56" t="s">
        <v>94</v>
      </c>
      <c r="B24" s="57">
        <v>1680</v>
      </c>
      <c r="C24" s="57">
        <v>955</v>
      </c>
      <c r="D24" s="57">
        <v>280</v>
      </c>
      <c r="E24" s="58">
        <v>1.3974961527263652E-2</v>
      </c>
      <c r="F24" s="58">
        <v>1.1792307217385936E-2</v>
      </c>
      <c r="G24" s="58">
        <v>2.7399941285840101E-3</v>
      </c>
      <c r="H24" s="58">
        <v>-1.1764705882352941E-2</v>
      </c>
      <c r="I24" s="58">
        <v>-7.281553398058252E-2</v>
      </c>
      <c r="J24" s="58" t="s">
        <v>189</v>
      </c>
    </row>
    <row r="25" spans="1:10" x14ac:dyDescent="0.25">
      <c r="A25" s="56" t="s">
        <v>90</v>
      </c>
      <c r="B25" s="57">
        <v>495</v>
      </c>
      <c r="C25" s="57">
        <v>0</v>
      </c>
      <c r="D25" s="57">
        <v>0</v>
      </c>
      <c r="E25" s="58">
        <v>4.1176225928544691E-3</v>
      </c>
      <c r="F25" s="58">
        <v>0</v>
      </c>
      <c r="G25" s="58">
        <v>0</v>
      </c>
      <c r="H25" s="58">
        <v>-4.807692307692308E-2</v>
      </c>
      <c r="I25" s="58" t="s">
        <v>189</v>
      </c>
      <c r="J25" s="58" t="s">
        <v>189</v>
      </c>
    </row>
    <row r="26" spans="1:10" x14ac:dyDescent="0.25">
      <c r="A26" s="56" t="s">
        <v>85</v>
      </c>
      <c r="B26" s="57">
        <v>1230</v>
      </c>
      <c r="C26" s="57">
        <v>435</v>
      </c>
      <c r="D26" s="57">
        <v>385</v>
      </c>
      <c r="E26" s="58">
        <v>1.0231668261032317E-2</v>
      </c>
      <c r="F26" s="58">
        <v>5.371365067605112E-3</v>
      </c>
      <c r="G26" s="58">
        <v>3.7674919268030141E-3</v>
      </c>
      <c r="H26" s="58">
        <v>0</v>
      </c>
      <c r="I26" s="58">
        <v>-5.434782608695652E-2</v>
      </c>
      <c r="J26" s="58">
        <v>0.203125</v>
      </c>
    </row>
    <row r="27" spans="1:10" x14ac:dyDescent="0.25">
      <c r="A27" s="56" t="s">
        <v>86</v>
      </c>
      <c r="B27" s="57">
        <v>10395</v>
      </c>
      <c r="C27" s="57">
        <v>10370</v>
      </c>
      <c r="D27" s="57">
        <v>30095</v>
      </c>
      <c r="E27" s="58">
        <v>8.6470074449943854E-2</v>
      </c>
      <c r="F27" s="58">
        <v>0.1280484040254368</v>
      </c>
      <c r="G27" s="58">
        <v>0.29450044035619921</v>
      </c>
      <c r="H27" s="58">
        <v>-1.7021276595744681E-2</v>
      </c>
      <c r="I27" s="58">
        <v>2.825979176995538E-2</v>
      </c>
      <c r="J27" s="58">
        <v>0.10480910425844346</v>
      </c>
    </row>
    <row r="28" spans="1:10" x14ac:dyDescent="0.25">
      <c r="A28" s="56" t="s">
        <v>95</v>
      </c>
      <c r="B28" s="57">
        <v>4625</v>
      </c>
      <c r="C28" s="57">
        <v>2435</v>
      </c>
      <c r="D28" s="57">
        <v>2265</v>
      </c>
      <c r="E28" s="58">
        <v>3.8472736347377613E-2</v>
      </c>
      <c r="F28" s="58">
        <v>3.0067296412915973E-2</v>
      </c>
      <c r="G28" s="58">
        <v>2.2164595361581368E-2</v>
      </c>
      <c r="H28" s="58">
        <v>4.4018058690744918E-2</v>
      </c>
      <c r="I28" s="58">
        <v>1.8828451882845189E-2</v>
      </c>
      <c r="J28" s="58">
        <v>-0.13384321223709369</v>
      </c>
    </row>
    <row r="29" spans="1:10" x14ac:dyDescent="0.25">
      <c r="A29" s="56" t="s">
        <v>96</v>
      </c>
      <c r="B29" s="57">
        <v>10765</v>
      </c>
      <c r="C29" s="57">
        <v>8050</v>
      </c>
      <c r="D29" s="57">
        <v>6080</v>
      </c>
      <c r="E29" s="58">
        <v>8.9547893357734054E-2</v>
      </c>
      <c r="F29" s="58">
        <v>9.9401123664876218E-2</v>
      </c>
      <c r="G29" s="58">
        <v>5.9497015363538505E-2</v>
      </c>
      <c r="H29" s="58">
        <v>8.4309133489461358E-3</v>
      </c>
      <c r="I29" s="58">
        <v>-1.8292682926829267E-2</v>
      </c>
      <c r="J29" s="58">
        <v>0.11253430924062215</v>
      </c>
    </row>
    <row r="30" spans="1:10" x14ac:dyDescent="0.25">
      <c r="A30" s="56" t="s">
        <v>97</v>
      </c>
      <c r="B30" s="57">
        <v>465</v>
      </c>
      <c r="C30" s="57">
        <v>60</v>
      </c>
      <c r="D30" s="57">
        <v>0</v>
      </c>
      <c r="E30" s="58">
        <v>3.8680697084390466E-3</v>
      </c>
      <c r="F30" s="58">
        <v>7.4087794035932581E-4</v>
      </c>
      <c r="G30" s="58">
        <v>0</v>
      </c>
      <c r="H30" s="58">
        <v>-2.1052631578947368E-2</v>
      </c>
      <c r="I30" s="58">
        <v>-0.14285714285714285</v>
      </c>
      <c r="J30" s="58" t="s">
        <v>189</v>
      </c>
    </row>
    <row r="31" spans="1:10" x14ac:dyDescent="0.25">
      <c r="A31" s="56" t="s">
        <v>98</v>
      </c>
      <c r="B31" s="57">
        <v>2090</v>
      </c>
      <c r="C31" s="57">
        <v>1990</v>
      </c>
      <c r="D31" s="57">
        <v>1455</v>
      </c>
      <c r="E31" s="58">
        <v>1.7385517614274426E-2</v>
      </c>
      <c r="F31" s="58">
        <v>2.4572451688584306E-2</v>
      </c>
      <c r="G31" s="58">
        <v>1.4238183775320481E-2</v>
      </c>
      <c r="H31" s="58">
        <v>6.6326530612244902E-2</v>
      </c>
      <c r="I31" s="58">
        <v>-4.0963855421686748E-2</v>
      </c>
      <c r="J31" s="58">
        <v>5.8181818181818182E-2</v>
      </c>
    </row>
    <row r="32" spans="1:10" x14ac:dyDescent="0.25">
      <c r="A32" s="56" t="s">
        <v>99</v>
      </c>
      <c r="B32" s="57">
        <v>5740</v>
      </c>
      <c r="C32" s="57">
        <v>3775</v>
      </c>
      <c r="D32" s="57">
        <v>7680</v>
      </c>
      <c r="E32" s="58">
        <v>4.7747785218150811E-2</v>
      </c>
      <c r="F32" s="58">
        <v>4.6613570414274247E-2</v>
      </c>
      <c r="G32" s="58">
        <v>7.5154124669732855E-2</v>
      </c>
      <c r="H32" s="58">
        <v>2.775290957923008E-2</v>
      </c>
      <c r="I32" s="58">
        <v>-9.1863517060367453E-3</v>
      </c>
      <c r="J32" s="58">
        <v>0.16984006092916984</v>
      </c>
    </row>
    <row r="33" spans="1:10" x14ac:dyDescent="0.25">
      <c r="A33" s="56" t="s">
        <v>100</v>
      </c>
      <c r="B33" s="57">
        <v>5020</v>
      </c>
      <c r="C33" s="57">
        <v>3540</v>
      </c>
      <c r="D33" s="57">
        <v>6520</v>
      </c>
      <c r="E33" s="58">
        <v>4.1758515992180674E-2</v>
      </c>
      <c r="F33" s="58">
        <v>4.3711798481200222E-2</v>
      </c>
      <c r="G33" s="58">
        <v>6.3802720422741946E-2</v>
      </c>
      <c r="H33" s="58">
        <v>2.9743589743589743E-2</v>
      </c>
      <c r="I33" s="58">
        <v>-0.13973268529769137</v>
      </c>
      <c r="J33" s="58">
        <v>0.1550044286979628</v>
      </c>
    </row>
    <row r="34" spans="1:10" x14ac:dyDescent="0.25">
      <c r="A34" s="56" t="s">
        <v>101</v>
      </c>
      <c r="B34" s="57">
        <v>5200</v>
      </c>
      <c r="C34" s="57">
        <v>4770</v>
      </c>
      <c r="D34" s="57">
        <v>3810</v>
      </c>
      <c r="E34" s="58">
        <v>4.3255833298673212E-2</v>
      </c>
      <c r="F34" s="58">
        <v>5.8899796258566402E-2</v>
      </c>
      <c r="G34" s="58">
        <v>3.7283491535375281E-2</v>
      </c>
      <c r="H34" s="58">
        <v>4.8387096774193547E-2</v>
      </c>
      <c r="I34" s="58">
        <v>-3.5389282103134481E-2</v>
      </c>
      <c r="J34" s="58">
        <v>0.18139534883720931</v>
      </c>
    </row>
    <row r="35" spans="1:10" x14ac:dyDescent="0.25">
      <c r="A35" s="56" t="s">
        <v>102</v>
      </c>
      <c r="B35" s="57">
        <v>3055</v>
      </c>
      <c r="C35" s="57">
        <v>2715</v>
      </c>
      <c r="D35" s="57">
        <v>855</v>
      </c>
      <c r="E35" s="58">
        <v>2.5412802062970512E-2</v>
      </c>
      <c r="F35" s="58">
        <v>3.3524726801259494E-2</v>
      </c>
      <c r="G35" s="58">
        <v>8.3667677854976016E-3</v>
      </c>
      <c r="H35" s="58">
        <v>-2.3961661341853034E-2</v>
      </c>
      <c r="I35" s="58">
        <v>-1.4519056261343012E-2</v>
      </c>
      <c r="J35" s="58">
        <v>0.5</v>
      </c>
    </row>
    <row r="36" spans="1:10" x14ac:dyDescent="0.25">
      <c r="A36" s="56" t="s">
        <v>103</v>
      </c>
      <c r="B36" s="57">
        <v>870</v>
      </c>
      <c r="C36" s="57">
        <v>675</v>
      </c>
      <c r="D36" s="57">
        <v>360</v>
      </c>
      <c r="E36" s="58">
        <v>7.237033648047249E-3</v>
      </c>
      <c r="F36" s="58">
        <v>8.3348768290424161E-3</v>
      </c>
      <c r="G36" s="58">
        <v>3.5228495938937274E-3</v>
      </c>
      <c r="H36" s="58">
        <v>-3.3333333333333333E-2</v>
      </c>
      <c r="I36" s="58">
        <v>2.2727272727272728E-2</v>
      </c>
      <c r="J36" s="58">
        <v>9.0909090909090912E-2</v>
      </c>
    </row>
    <row r="37" spans="1:10" x14ac:dyDescent="0.25">
      <c r="A37" s="56" t="s">
        <v>104</v>
      </c>
      <c r="B37" s="57">
        <v>570</v>
      </c>
      <c r="C37" s="57">
        <v>75</v>
      </c>
      <c r="D37" s="57">
        <v>0</v>
      </c>
      <c r="E37" s="58">
        <v>4.7415048038930247E-3</v>
      </c>
      <c r="F37" s="58">
        <v>9.2609742544915721E-4</v>
      </c>
      <c r="G37" s="58">
        <v>0</v>
      </c>
      <c r="H37" s="58">
        <v>5.5555555555555552E-2</v>
      </c>
      <c r="I37" s="58">
        <v>0.25</v>
      </c>
      <c r="J37" s="58" t="s">
        <v>189</v>
      </c>
    </row>
    <row r="38" spans="1:10" x14ac:dyDescent="0.25">
      <c r="A38" s="56" t="s">
        <v>105</v>
      </c>
      <c r="B38" s="57">
        <v>1610</v>
      </c>
      <c r="C38" s="57">
        <v>140</v>
      </c>
      <c r="D38" s="57">
        <v>0</v>
      </c>
      <c r="E38" s="58">
        <v>1.3392671463627668E-2</v>
      </c>
      <c r="F38" s="58">
        <v>1.7287151941717603E-3</v>
      </c>
      <c r="G38" s="58">
        <v>0</v>
      </c>
      <c r="H38" s="58">
        <v>1.5772870662460567E-2</v>
      </c>
      <c r="I38" s="58">
        <v>-6.6666666666666666E-2</v>
      </c>
      <c r="J38" s="58" t="s">
        <v>189</v>
      </c>
    </row>
    <row r="39" spans="1:10" x14ac:dyDescent="0.25">
      <c r="A39" s="56" t="s">
        <v>106</v>
      </c>
      <c r="B39" s="57">
        <v>7395</v>
      </c>
      <c r="C39" s="57">
        <v>4095</v>
      </c>
      <c r="D39" s="57">
        <v>8895</v>
      </c>
      <c r="E39" s="58">
        <v>6.1514786008401615E-2</v>
      </c>
      <c r="F39" s="58">
        <v>5.0564919429523986E-2</v>
      </c>
      <c r="G39" s="58">
        <v>8.7043742049124184E-2</v>
      </c>
      <c r="H39" s="58">
        <v>5.4384772263766142E-3</v>
      </c>
      <c r="I39" s="58">
        <v>4.5977011494252873E-2</v>
      </c>
      <c r="J39" s="58">
        <v>3.0110017371163866E-2</v>
      </c>
    </row>
    <row r="40" spans="1:10" x14ac:dyDescent="0.25">
      <c r="A40" s="60" t="s">
        <v>107</v>
      </c>
      <c r="B40" s="61">
        <v>120215</v>
      </c>
      <c r="C40" s="61">
        <v>80985</v>
      </c>
      <c r="D40" s="61">
        <v>102190</v>
      </c>
      <c r="E40" s="62">
        <v>1</v>
      </c>
      <c r="F40" s="62">
        <v>1</v>
      </c>
      <c r="G40" s="62">
        <v>1</v>
      </c>
      <c r="H40" s="62">
        <v>1.8857530299177895E-2</v>
      </c>
      <c r="I40" s="62">
        <v>1.2185976752905886E-2</v>
      </c>
      <c r="J40" s="62">
        <v>8.4761955310227691E-2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zoomScale="80" zoomScaleNormal="80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2n trimestre 2024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307"/>
      <c r="B9" s="305" t="s">
        <v>300</v>
      </c>
      <c r="C9" s="305" t="s">
        <v>301</v>
      </c>
      <c r="D9" s="305" t="s">
        <v>302</v>
      </c>
      <c r="E9" s="305" t="s">
        <v>303</v>
      </c>
    </row>
    <row r="10" spans="1:6" ht="37.5" customHeight="1" x14ac:dyDescent="0.25">
      <c r="A10" s="308"/>
      <c r="B10" s="306"/>
      <c r="C10" s="306"/>
      <c r="D10" s="306"/>
      <c r="E10" s="306"/>
    </row>
    <row r="11" spans="1:6" x14ac:dyDescent="0.25">
      <c r="A11" s="191" t="s">
        <v>77</v>
      </c>
      <c r="B11" s="192">
        <v>6125</v>
      </c>
      <c r="C11" s="192">
        <v>7380</v>
      </c>
      <c r="D11" s="192">
        <v>-1265</v>
      </c>
      <c r="E11" s="207">
        <f>+D11/B11</f>
        <v>-0.20653061224489797</v>
      </c>
    </row>
    <row r="12" spans="1:6" x14ac:dyDescent="0.25">
      <c r="A12" s="191" t="s">
        <v>78</v>
      </c>
      <c r="B12" s="192">
        <v>3590</v>
      </c>
      <c r="C12" s="192">
        <v>1215</v>
      </c>
      <c r="D12" s="192">
        <v>2360</v>
      </c>
      <c r="E12" s="207">
        <f t="shared" ref="E12:E39" si="0">+D12/B12</f>
        <v>0.65738161559888575</v>
      </c>
    </row>
    <row r="13" spans="1:6" x14ac:dyDescent="0.25">
      <c r="A13" s="191" t="s">
        <v>79</v>
      </c>
      <c r="B13" s="192">
        <v>30670</v>
      </c>
      <c r="C13" s="192">
        <v>18695</v>
      </c>
      <c r="D13" s="192">
        <v>12365</v>
      </c>
      <c r="E13" s="207">
        <f t="shared" si="0"/>
        <v>0.40316269970655366</v>
      </c>
    </row>
    <row r="14" spans="1:6" x14ac:dyDescent="0.25">
      <c r="A14" s="191" t="s">
        <v>80</v>
      </c>
      <c r="B14" s="192">
        <v>1015</v>
      </c>
      <c r="C14" s="192">
        <v>1300</v>
      </c>
      <c r="D14" s="192">
        <v>-330</v>
      </c>
      <c r="E14" s="207">
        <f t="shared" si="0"/>
        <v>-0.3251231527093596</v>
      </c>
    </row>
    <row r="15" spans="1:6" x14ac:dyDescent="0.25">
      <c r="A15" s="191" t="s">
        <v>81</v>
      </c>
      <c r="B15" s="192">
        <v>4555</v>
      </c>
      <c r="C15" s="192">
        <v>2785</v>
      </c>
      <c r="D15" s="192">
        <v>1580</v>
      </c>
      <c r="E15" s="207">
        <f t="shared" si="0"/>
        <v>0.34687156970362237</v>
      </c>
    </row>
    <row r="16" spans="1:6" x14ac:dyDescent="0.25">
      <c r="A16" s="191" t="s">
        <v>82</v>
      </c>
      <c r="B16" s="192">
        <v>2355</v>
      </c>
      <c r="C16" s="192">
        <v>815</v>
      </c>
      <c r="D16" s="192">
        <v>1540</v>
      </c>
      <c r="E16" s="207">
        <f t="shared" si="0"/>
        <v>0.65392781316348192</v>
      </c>
    </row>
    <row r="17" spans="1:5" x14ac:dyDescent="0.25">
      <c r="A17" s="191" t="s">
        <v>83</v>
      </c>
      <c r="B17" s="192">
        <v>7525</v>
      </c>
      <c r="C17" s="192">
        <v>2450</v>
      </c>
      <c r="D17" s="192">
        <v>5095</v>
      </c>
      <c r="E17" s="207">
        <f t="shared" si="0"/>
        <v>0.67707641196013291</v>
      </c>
    </row>
    <row r="18" spans="1:5" x14ac:dyDescent="0.25">
      <c r="A18" s="191" t="s">
        <v>84</v>
      </c>
      <c r="B18" s="192">
        <v>40065</v>
      </c>
      <c r="C18" s="192">
        <v>48500</v>
      </c>
      <c r="D18" s="192">
        <v>-9285</v>
      </c>
      <c r="E18" s="207">
        <f t="shared" si="0"/>
        <v>-0.23174840883564207</v>
      </c>
    </row>
    <row r="19" spans="1:5" x14ac:dyDescent="0.25">
      <c r="A19" s="191" t="s">
        <v>87</v>
      </c>
      <c r="B19" s="192">
        <v>10295</v>
      </c>
      <c r="C19" s="192">
        <v>6320</v>
      </c>
      <c r="D19" s="192">
        <v>3265</v>
      </c>
      <c r="E19" s="207">
        <f t="shared" si="0"/>
        <v>0.31714424477901892</v>
      </c>
    </row>
    <row r="20" spans="1:5" x14ac:dyDescent="0.25">
      <c r="A20" s="191" t="s">
        <v>88</v>
      </c>
      <c r="B20" s="192">
        <v>19910</v>
      </c>
      <c r="C20" s="192">
        <v>21925</v>
      </c>
      <c r="D20" s="192">
        <v>-1905</v>
      </c>
      <c r="E20" s="207">
        <f t="shared" si="0"/>
        <v>-9.5680562531391261E-2</v>
      </c>
    </row>
    <row r="21" spans="1:5" x14ac:dyDescent="0.25">
      <c r="A21" s="191" t="s">
        <v>89</v>
      </c>
      <c r="B21" s="192">
        <v>21070</v>
      </c>
      <c r="C21" s="192">
        <v>16430</v>
      </c>
      <c r="D21" s="192">
        <v>4350</v>
      </c>
      <c r="E21" s="207">
        <f t="shared" si="0"/>
        <v>0.20645467489321309</v>
      </c>
    </row>
    <row r="22" spans="1:5" x14ac:dyDescent="0.25">
      <c r="A22" s="191" t="s">
        <v>91</v>
      </c>
      <c r="B22" s="192">
        <v>12415</v>
      </c>
      <c r="C22" s="192">
        <v>12255</v>
      </c>
      <c r="D22" s="192">
        <v>-90</v>
      </c>
      <c r="E22" s="207">
        <f t="shared" si="0"/>
        <v>-7.2492952074103903E-3</v>
      </c>
    </row>
    <row r="23" spans="1:5" x14ac:dyDescent="0.25">
      <c r="A23" s="191" t="s">
        <v>92</v>
      </c>
      <c r="B23" s="192">
        <v>12725</v>
      </c>
      <c r="C23" s="192">
        <v>8965</v>
      </c>
      <c r="D23" s="192">
        <v>3610</v>
      </c>
      <c r="E23" s="207">
        <f t="shared" si="0"/>
        <v>0.28369351669941062</v>
      </c>
    </row>
    <row r="24" spans="1:5" x14ac:dyDescent="0.25">
      <c r="A24" s="191" t="s">
        <v>93</v>
      </c>
      <c r="B24" s="192">
        <v>11090</v>
      </c>
      <c r="C24" s="192">
        <v>5345</v>
      </c>
      <c r="D24" s="192">
        <v>5690</v>
      </c>
      <c r="E24" s="207">
        <f t="shared" si="0"/>
        <v>0.51307484220018029</v>
      </c>
    </row>
    <row r="25" spans="1:5" x14ac:dyDescent="0.25">
      <c r="A25" s="191" t="s">
        <v>94</v>
      </c>
      <c r="B25" s="192">
        <v>5570</v>
      </c>
      <c r="C25" s="192">
        <v>3625</v>
      </c>
      <c r="D25" s="192">
        <v>1950</v>
      </c>
      <c r="E25" s="207">
        <f t="shared" si="0"/>
        <v>0.35008976660682228</v>
      </c>
    </row>
    <row r="26" spans="1:5" x14ac:dyDescent="0.25">
      <c r="A26" s="191" t="s">
        <v>190</v>
      </c>
      <c r="B26" s="192">
        <v>1475</v>
      </c>
      <c r="C26" s="192">
        <v>730</v>
      </c>
      <c r="D26" s="192">
        <v>760</v>
      </c>
      <c r="E26" s="207">
        <f t="shared" si="0"/>
        <v>0.51525423728813557</v>
      </c>
    </row>
    <row r="27" spans="1:5" x14ac:dyDescent="0.25">
      <c r="A27" s="191" t="s">
        <v>191</v>
      </c>
      <c r="B27" s="192">
        <v>2100</v>
      </c>
      <c r="C27" s="192">
        <v>2435</v>
      </c>
      <c r="D27" s="192">
        <v>-255</v>
      </c>
      <c r="E27" s="207">
        <f t="shared" si="0"/>
        <v>-0.12142857142857143</v>
      </c>
    </row>
    <row r="28" spans="1:5" x14ac:dyDescent="0.25">
      <c r="A28" s="191" t="s">
        <v>192</v>
      </c>
      <c r="B28" s="192">
        <v>28970</v>
      </c>
      <c r="C28" s="192">
        <v>53955</v>
      </c>
      <c r="D28" s="192">
        <v>-26050</v>
      </c>
      <c r="E28" s="207">
        <f t="shared" si="0"/>
        <v>-0.89920607525025886</v>
      </c>
    </row>
    <row r="29" spans="1:5" x14ac:dyDescent="0.25">
      <c r="A29" s="191" t="s">
        <v>95</v>
      </c>
      <c r="B29" s="192">
        <v>12340</v>
      </c>
      <c r="C29" s="192">
        <v>10815</v>
      </c>
      <c r="D29" s="192">
        <v>-580</v>
      </c>
      <c r="E29" s="207">
        <f t="shared" si="0"/>
        <v>-4.7001620745542948E-2</v>
      </c>
    </row>
    <row r="30" spans="1:5" x14ac:dyDescent="0.25">
      <c r="A30" s="191" t="s">
        <v>96</v>
      </c>
      <c r="B30" s="192">
        <v>37405</v>
      </c>
      <c r="C30" s="192">
        <v>29260</v>
      </c>
      <c r="D30" s="192">
        <v>7590</v>
      </c>
      <c r="E30" s="207">
        <f t="shared" si="0"/>
        <v>0.20291404892394066</v>
      </c>
    </row>
    <row r="31" spans="1:5" x14ac:dyDescent="0.25">
      <c r="A31" s="191" t="s">
        <v>97</v>
      </c>
      <c r="B31" s="192">
        <v>2050</v>
      </c>
      <c r="C31" s="192">
        <v>775</v>
      </c>
      <c r="D31" s="192">
        <v>1305</v>
      </c>
      <c r="E31" s="207">
        <f t="shared" si="0"/>
        <v>0.63658536585365855</v>
      </c>
    </row>
    <row r="32" spans="1:5" x14ac:dyDescent="0.25">
      <c r="A32" s="191" t="s">
        <v>98</v>
      </c>
      <c r="B32" s="192">
        <v>4230</v>
      </c>
      <c r="C32" s="192">
        <v>6020</v>
      </c>
      <c r="D32" s="192">
        <v>-1740</v>
      </c>
      <c r="E32" s="207">
        <f t="shared" si="0"/>
        <v>-0.41134751773049644</v>
      </c>
    </row>
    <row r="33" spans="1:5" x14ac:dyDescent="0.25">
      <c r="A33" s="191" t="s">
        <v>99</v>
      </c>
      <c r="B33" s="192">
        <v>21040</v>
      </c>
      <c r="C33" s="192">
        <v>19785</v>
      </c>
      <c r="D33" s="192">
        <v>1190</v>
      </c>
      <c r="E33" s="207">
        <f t="shared" si="0"/>
        <v>5.6558935361216728E-2</v>
      </c>
    </row>
    <row r="34" spans="1:5" x14ac:dyDescent="0.25">
      <c r="A34" s="191" t="s">
        <v>100</v>
      </c>
      <c r="B34" s="192">
        <v>16470</v>
      </c>
      <c r="C34" s="192">
        <v>17080</v>
      </c>
      <c r="D34" s="192">
        <v>-550</v>
      </c>
      <c r="E34" s="207">
        <f t="shared" si="0"/>
        <v>-3.3394049787492414E-2</v>
      </c>
    </row>
    <row r="35" spans="1:5" x14ac:dyDescent="0.25">
      <c r="A35" s="191" t="s">
        <v>101</v>
      </c>
      <c r="B35" s="192">
        <v>9340</v>
      </c>
      <c r="C35" s="192">
        <v>15390</v>
      </c>
      <c r="D35" s="192">
        <v>-7115</v>
      </c>
      <c r="E35" s="207">
        <f t="shared" si="0"/>
        <v>-0.76177730192719484</v>
      </c>
    </row>
    <row r="36" spans="1:5" x14ac:dyDescent="0.25">
      <c r="A36" s="191" t="s">
        <v>102</v>
      </c>
      <c r="B36" s="192">
        <v>12595</v>
      </c>
      <c r="C36" s="192">
        <v>8150</v>
      </c>
      <c r="D36" s="192">
        <v>4210</v>
      </c>
      <c r="E36" s="207">
        <f t="shared" si="0"/>
        <v>0.33425962683604604</v>
      </c>
    </row>
    <row r="37" spans="1:5" x14ac:dyDescent="0.25">
      <c r="A37" s="191" t="s">
        <v>103</v>
      </c>
      <c r="B37" s="192">
        <v>4040</v>
      </c>
      <c r="C37" s="192">
        <v>2380</v>
      </c>
      <c r="D37" s="192">
        <v>1675</v>
      </c>
      <c r="E37" s="207">
        <f t="shared" si="0"/>
        <v>0.41460396039603958</v>
      </c>
    </row>
    <row r="38" spans="1:5" x14ac:dyDescent="0.25">
      <c r="A38" s="191" t="s">
        <v>104</v>
      </c>
      <c r="B38" s="192">
        <v>3070</v>
      </c>
      <c r="C38" s="192">
        <v>1030</v>
      </c>
      <c r="D38" s="192">
        <v>2055</v>
      </c>
      <c r="E38" s="207">
        <f t="shared" si="0"/>
        <v>0.66938110749185664</v>
      </c>
    </row>
    <row r="39" spans="1:5" x14ac:dyDescent="0.25">
      <c r="A39" s="191" t="s">
        <v>105</v>
      </c>
      <c r="B39" s="192">
        <v>7450</v>
      </c>
      <c r="C39" s="192">
        <v>2730</v>
      </c>
      <c r="D39" s="192">
        <v>4660</v>
      </c>
      <c r="E39" s="207">
        <f t="shared" si="0"/>
        <v>0.62550335570469795</v>
      </c>
    </row>
    <row r="40" spans="1:5" x14ac:dyDescent="0.25">
      <c r="A40" s="191" t="s">
        <v>106</v>
      </c>
      <c r="B40" s="192">
        <v>31100</v>
      </c>
      <c r="C40" s="192">
        <v>24055</v>
      </c>
      <c r="D40" s="192">
        <v>6725</v>
      </c>
      <c r="E40" s="207">
        <f>+D40/B40</f>
        <v>0.2162379421221865</v>
      </c>
    </row>
    <row r="41" spans="1:5" ht="17.25" customHeight="1" x14ac:dyDescent="0.25">
      <c r="A41" s="193" t="s">
        <v>29</v>
      </c>
      <c r="B41" s="194">
        <v>382650</v>
      </c>
      <c r="C41" s="194">
        <v>352605</v>
      </c>
      <c r="D41" s="208">
        <v>20786</v>
      </c>
      <c r="E41" s="209">
        <f>+D41/C41</f>
        <v>5.8949816366756003E-2</v>
      </c>
    </row>
    <row r="42" spans="1:5" x14ac:dyDescent="0.25">
      <c r="A42" s="195" t="s">
        <v>373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topLeftCell="A22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10" t="s">
        <v>258</v>
      </c>
    </row>
    <row r="2" spans="1:36" ht="15" customHeight="1" x14ac:dyDescent="0.25"/>
    <row r="3" spans="1:36" ht="18.75" customHeight="1" x14ac:dyDescent="0.3">
      <c r="A3" s="30" t="str">
        <f>TRGSS1!A3</f>
        <v>LLOCS DE TREBALL. RÈGIM GENERAL SEGURETAT SOCIAL.</v>
      </c>
    </row>
    <row r="5" spans="1:36" x14ac:dyDescent="0.25">
      <c r="A5" s="29" t="str">
        <f>Índex!A35</f>
        <v>TRGSS6</v>
      </c>
      <c r="C5" s="29" t="str">
        <f>Índex!A7</f>
        <v>2n trimestre 2024</v>
      </c>
    </row>
    <row r="6" spans="1:36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6" ht="15" customHeight="1" x14ac:dyDescent="0.25">
      <c r="B8" s="303" t="s">
        <v>294</v>
      </c>
      <c r="C8" s="303" t="s">
        <v>295</v>
      </c>
    </row>
    <row r="9" spans="1:36" ht="29.25" customHeight="1" x14ac:dyDescent="0.25">
      <c r="B9" s="304"/>
      <c r="C9" s="304" t="s">
        <v>187</v>
      </c>
    </row>
    <row r="10" spans="1:36" x14ac:dyDescent="0.25">
      <c r="A10" s="56" t="s">
        <v>77</v>
      </c>
      <c r="B10" s="57">
        <v>2371</v>
      </c>
      <c r="C10" s="189">
        <v>0.30948962276465214</v>
      </c>
      <c r="AI10" s="260"/>
      <c r="AJ10" s="260"/>
    </row>
    <row r="11" spans="1:36" x14ac:dyDescent="0.25">
      <c r="A11" s="56" t="s">
        <v>78</v>
      </c>
      <c r="B11" s="57">
        <v>786</v>
      </c>
      <c r="C11" s="189">
        <v>0.44939965694682676</v>
      </c>
    </row>
    <row r="12" spans="1:36" x14ac:dyDescent="0.25">
      <c r="A12" s="56" t="s">
        <v>79</v>
      </c>
      <c r="B12" s="57">
        <v>9245</v>
      </c>
      <c r="C12" s="189">
        <v>0.4629444166249374</v>
      </c>
    </row>
    <row r="13" spans="1:36" x14ac:dyDescent="0.25">
      <c r="A13" s="56" t="s">
        <v>80</v>
      </c>
      <c r="B13" s="57">
        <v>519</v>
      </c>
      <c r="C13" s="189">
        <v>0.33613989637305697</v>
      </c>
    </row>
    <row r="14" spans="1:36" x14ac:dyDescent="0.25">
      <c r="A14" s="56" t="s">
        <v>81</v>
      </c>
      <c r="B14" s="57">
        <v>1405</v>
      </c>
      <c r="C14" s="189">
        <v>0.42383107088989441</v>
      </c>
    </row>
    <row r="15" spans="1:36" x14ac:dyDescent="0.25">
      <c r="A15" s="56" t="s">
        <v>82</v>
      </c>
      <c r="B15" s="57">
        <v>538</v>
      </c>
      <c r="C15" s="189">
        <v>0.45058626465661644</v>
      </c>
    </row>
    <row r="16" spans="1:36" x14ac:dyDescent="0.25">
      <c r="A16" s="56" t="s">
        <v>83</v>
      </c>
      <c r="B16" s="57">
        <v>1541</v>
      </c>
      <c r="C16" s="189">
        <v>0.4753238741517582</v>
      </c>
    </row>
    <row r="17" spans="1:3" x14ac:dyDescent="0.25">
      <c r="A17" s="56" t="s">
        <v>84</v>
      </c>
      <c r="B17" s="57">
        <v>20365</v>
      </c>
      <c r="C17" s="189">
        <v>0.4144450323578493</v>
      </c>
    </row>
    <row r="18" spans="1:3" x14ac:dyDescent="0.25">
      <c r="A18" s="56" t="s">
        <v>87</v>
      </c>
      <c r="B18" s="57">
        <v>2662</v>
      </c>
      <c r="C18" s="189">
        <v>0.40641221374045799</v>
      </c>
    </row>
    <row r="19" spans="1:3" x14ac:dyDescent="0.25">
      <c r="A19" s="56" t="s">
        <v>88</v>
      </c>
      <c r="B19" s="57">
        <v>11774</v>
      </c>
      <c r="C19" s="189">
        <v>0.51694766420793814</v>
      </c>
    </row>
    <row r="20" spans="1:3" x14ac:dyDescent="0.25">
      <c r="A20" s="56" t="s">
        <v>89</v>
      </c>
      <c r="B20" s="57">
        <v>7047</v>
      </c>
      <c r="C20" s="189">
        <v>0.41501766784452299</v>
      </c>
    </row>
    <row r="21" spans="1:3" x14ac:dyDescent="0.25">
      <c r="A21" s="56" t="s">
        <v>91</v>
      </c>
      <c r="B21" s="57">
        <v>4958</v>
      </c>
      <c r="C21" s="189">
        <v>0.40282742931426713</v>
      </c>
    </row>
    <row r="22" spans="1:3" x14ac:dyDescent="0.25">
      <c r="A22" s="56" t="s">
        <v>92</v>
      </c>
      <c r="B22" s="57">
        <v>3813</v>
      </c>
      <c r="C22" s="189">
        <v>0.41445652173913045</v>
      </c>
    </row>
    <row r="23" spans="1:3" x14ac:dyDescent="0.25">
      <c r="A23" s="56" t="s">
        <v>93</v>
      </c>
      <c r="B23" s="57">
        <v>2513</v>
      </c>
      <c r="C23" s="189">
        <v>0.44320987654320987</v>
      </c>
    </row>
    <row r="24" spans="1:3" x14ac:dyDescent="0.25">
      <c r="A24" s="56" t="s">
        <v>94</v>
      </c>
      <c r="B24" s="57">
        <v>1547</v>
      </c>
      <c r="C24" s="189">
        <v>0.39164556962025315</v>
      </c>
    </row>
    <row r="25" spans="1:3" x14ac:dyDescent="0.25">
      <c r="A25" s="56" t="s">
        <v>383</v>
      </c>
      <c r="B25" s="57">
        <v>440</v>
      </c>
      <c r="C25" s="189">
        <v>0.43912175648702595</v>
      </c>
    </row>
    <row r="26" spans="1:3" x14ac:dyDescent="0.25">
      <c r="A26" s="56" t="s">
        <v>191</v>
      </c>
      <c r="B26" s="57">
        <v>819</v>
      </c>
      <c r="C26" s="189">
        <v>0.30835843373493976</v>
      </c>
    </row>
    <row r="27" spans="1:3" x14ac:dyDescent="0.25">
      <c r="A27" s="56" t="s">
        <v>192</v>
      </c>
      <c r="B27" s="57">
        <v>24442</v>
      </c>
      <c r="C27" s="189">
        <v>0.44959072932953187</v>
      </c>
    </row>
    <row r="28" spans="1:3" x14ac:dyDescent="0.25">
      <c r="A28" s="56" t="s">
        <v>95</v>
      </c>
      <c r="B28" s="57">
        <v>3990</v>
      </c>
      <c r="C28" s="189">
        <v>0.36814910500092268</v>
      </c>
    </row>
    <row r="29" spans="1:3" x14ac:dyDescent="0.25">
      <c r="A29" s="56" t="s">
        <v>96</v>
      </c>
      <c r="B29" s="57">
        <v>13237</v>
      </c>
      <c r="C29" s="189">
        <v>0.44593046759196875</v>
      </c>
    </row>
    <row r="30" spans="1:3" x14ac:dyDescent="0.25">
      <c r="A30" s="56" t="s">
        <v>97</v>
      </c>
      <c r="B30" s="57">
        <v>432</v>
      </c>
      <c r="C30" s="189">
        <v>0.38709677419354838</v>
      </c>
    </row>
    <row r="31" spans="1:3" x14ac:dyDescent="0.25">
      <c r="A31" s="56" t="s">
        <v>98</v>
      </c>
      <c r="B31" s="57">
        <v>2073</v>
      </c>
      <c r="C31" s="189">
        <v>0.3249725662329519</v>
      </c>
    </row>
    <row r="32" spans="1:3" x14ac:dyDescent="0.25">
      <c r="A32" s="56" t="s">
        <v>99</v>
      </c>
      <c r="B32" s="57">
        <v>10947</v>
      </c>
      <c r="C32" s="189">
        <v>0.53622336517266711</v>
      </c>
    </row>
    <row r="33" spans="1:5" x14ac:dyDescent="0.25">
      <c r="A33" s="56" t="s">
        <v>100</v>
      </c>
      <c r="B33" s="57">
        <v>7982</v>
      </c>
      <c r="C33" s="189">
        <v>0.45259696076207756</v>
      </c>
    </row>
    <row r="34" spans="1:5" x14ac:dyDescent="0.25">
      <c r="A34" s="56" t="s">
        <v>101</v>
      </c>
      <c r="B34" s="57">
        <v>7402</v>
      </c>
      <c r="C34" s="189">
        <v>0.46378446115288219</v>
      </c>
    </row>
    <row r="35" spans="1:5" x14ac:dyDescent="0.25">
      <c r="A35" s="56" t="s">
        <v>102</v>
      </c>
      <c r="B35" s="57">
        <v>3537</v>
      </c>
      <c r="C35" s="189">
        <v>0.41027723001971927</v>
      </c>
    </row>
    <row r="36" spans="1:5" x14ac:dyDescent="0.25">
      <c r="A36" s="56" t="s">
        <v>103</v>
      </c>
      <c r="B36" s="57">
        <v>1400</v>
      </c>
      <c r="C36" s="189">
        <v>0.50035739814152969</v>
      </c>
    </row>
    <row r="37" spans="1:5" x14ac:dyDescent="0.25">
      <c r="A37" s="56" t="s">
        <v>104</v>
      </c>
      <c r="B37" s="57">
        <v>584</v>
      </c>
      <c r="C37" s="189">
        <v>0.41863799283154124</v>
      </c>
    </row>
    <row r="38" spans="1:5" x14ac:dyDescent="0.25">
      <c r="A38" s="56" t="s">
        <v>105</v>
      </c>
      <c r="B38" s="57">
        <v>1281</v>
      </c>
      <c r="C38" s="189">
        <v>0.39294478527607363</v>
      </c>
    </row>
    <row r="39" spans="1:5" x14ac:dyDescent="0.25">
      <c r="A39" s="56" t="s">
        <v>106</v>
      </c>
      <c r="B39" s="57">
        <v>11522</v>
      </c>
      <c r="C39" s="189">
        <v>0.46850729882486886</v>
      </c>
    </row>
    <row r="40" spans="1:5" x14ac:dyDescent="0.25">
      <c r="A40" s="60" t="s">
        <v>29</v>
      </c>
      <c r="B40" s="202">
        <v>161172</v>
      </c>
      <c r="C40" s="190">
        <v>0.44040277075676637</v>
      </c>
      <c r="E40" s="260"/>
    </row>
    <row r="41" spans="1:5" ht="17.25" customHeight="1" x14ac:dyDescent="0.25">
      <c r="E41" s="260"/>
    </row>
    <row r="42" spans="1:5" x14ac:dyDescent="0.25">
      <c r="A42" s="272" t="s">
        <v>34</v>
      </c>
    </row>
    <row r="48" spans="1:5" x14ac:dyDescent="0.25">
      <c r="D48" s="211">
        <v>287516</v>
      </c>
    </row>
    <row r="49" spans="4:4" x14ac:dyDescent="0.25">
      <c r="D49" s="147">
        <f>D48-B40</f>
        <v>126344</v>
      </c>
    </row>
    <row r="50" spans="4:4" x14ac:dyDescent="0.25">
      <c r="D50" s="211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zoomScale="70" zoomScaleNormal="70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278</v>
      </c>
      <c r="C5" s="29" t="str">
        <f>Índex!A7</f>
        <v>2n trimestre 2024</v>
      </c>
    </row>
    <row r="6" spans="1:9" x14ac:dyDescent="0.25">
      <c r="A6" s="29"/>
      <c r="C6" s="29"/>
    </row>
    <row r="7" spans="1:9" ht="22.5" customHeight="1" thickBot="1" x14ac:dyDescent="0.3">
      <c r="A7" s="138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39" t="s">
        <v>33</v>
      </c>
      <c r="C32" s="142" t="s">
        <v>198</v>
      </c>
      <c r="D32" s="139" t="s">
        <v>36</v>
      </c>
      <c r="E32" s="139" t="s">
        <v>38</v>
      </c>
    </row>
    <row r="33" spans="1:8" x14ac:dyDescent="0.25">
      <c r="A33" s="140" t="s">
        <v>29</v>
      </c>
      <c r="B33" s="47">
        <f>'GE1'!C32</f>
        <v>9.9602547526696349E-3</v>
      </c>
      <c r="C33" s="141">
        <v>3.4320411844942139E-2</v>
      </c>
      <c r="D33" s="141">
        <f>GRGSS1!C32</f>
        <v>3.8277921322359305E-2</v>
      </c>
      <c r="E33" s="141">
        <f>GRETA1!C32</f>
        <v>1.0574948665297741E-2</v>
      </c>
      <c r="G33" s="73"/>
      <c r="H33" s="73"/>
    </row>
    <row r="34" spans="1:8" x14ac:dyDescent="0.25">
      <c r="A34" s="140" t="s">
        <v>30</v>
      </c>
      <c r="B34" s="47">
        <f>'GE1'!C33</f>
        <v>1.2871698522238682E-2</v>
      </c>
      <c r="C34" s="141">
        <v>3.5562480353164679E-2</v>
      </c>
      <c r="D34" s="141">
        <f>GRGSS1!C33</f>
        <v>3.7841603796085914E-2</v>
      </c>
      <c r="E34" s="141">
        <f>GRETA1!C33</f>
        <v>2.0173338136509081E-2</v>
      </c>
      <c r="G34" s="73"/>
      <c r="H34" s="73"/>
    </row>
    <row r="35" spans="1:8" x14ac:dyDescent="0.25">
      <c r="A35" s="140" t="s">
        <v>31</v>
      </c>
      <c r="B35" s="47">
        <f>'GE1'!C34</f>
        <v>1.0018675589448292E-2</v>
      </c>
      <c r="C35" s="141">
        <v>3.3926174703562184E-2</v>
      </c>
      <c r="D35" s="141">
        <f>GRGSS1!C34</f>
        <v>3.6466646535237193E-2</v>
      </c>
      <c r="E35" s="141">
        <f>GRETA1!C34</f>
        <v>1.8623049271679973E-2</v>
      </c>
      <c r="G35" s="73"/>
      <c r="H35" s="73"/>
    </row>
    <row r="36" spans="1:8" x14ac:dyDescent="0.25">
      <c r="A36" s="140" t="s">
        <v>32</v>
      </c>
      <c r="B36" s="47">
        <f>'GE1'!C35</f>
        <v>8.6824958140848483E-3</v>
      </c>
      <c r="C36" s="141">
        <v>3.3905935414486929E-2</v>
      </c>
      <c r="D36" s="141">
        <f>GRGSS1!C35</f>
        <v>3.7338896219058365E-2</v>
      </c>
      <c r="E36" s="141">
        <f>GRETA1!C35</f>
        <v>1.5251343208861156E-2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39" t="s">
        <v>33</v>
      </c>
      <c r="C64" s="142" t="s">
        <v>198</v>
      </c>
      <c r="D64" s="139" t="s">
        <v>36</v>
      </c>
      <c r="E64" s="139" t="s">
        <v>38</v>
      </c>
    </row>
    <row r="65" spans="1:5" x14ac:dyDescent="0.25">
      <c r="A65" s="140" t="s">
        <v>58</v>
      </c>
      <c r="B65" s="47">
        <f>'GE1'!C32</f>
        <v>9.9602547526696349E-3</v>
      </c>
      <c r="C65" s="141">
        <v>3.4320411844942139E-2</v>
      </c>
      <c r="D65" s="141">
        <f>GRGSS1!C32</f>
        <v>3.8277921322359305E-2</v>
      </c>
      <c r="E65" s="141">
        <f>GRETA1!C32</f>
        <v>1.0574948665297741E-2</v>
      </c>
    </row>
    <row r="66" spans="1:5" x14ac:dyDescent="0.25">
      <c r="A66" s="140" t="s">
        <v>201</v>
      </c>
      <c r="B66" s="47">
        <f>'GE1'!D32</f>
        <v>-6.0785536159601E-2</v>
      </c>
      <c r="C66" s="141">
        <v>0.1287839014520962</v>
      </c>
      <c r="D66" s="141">
        <f>GRGSS1!D32</f>
        <v>0.15857849876271651</v>
      </c>
      <c r="E66" s="141">
        <f>GRETA1!D32</f>
        <v>-2.5677066835603422E-2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topLeftCell="A10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2n trimestre 2024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38</v>
      </c>
      <c r="C31" s="142" t="s">
        <v>376</v>
      </c>
      <c r="D31" s="142" t="s">
        <v>377</v>
      </c>
      <c r="E31" s="142" t="s">
        <v>378</v>
      </c>
    </row>
    <row r="32" spans="1:5" x14ac:dyDescent="0.25">
      <c r="A32" s="140" t="s">
        <v>29</v>
      </c>
      <c r="B32" s="143">
        <v>49215</v>
      </c>
      <c r="C32" s="47">
        <v>1.0574948665297741E-2</v>
      </c>
      <c r="D32" s="47">
        <v>-2.5677066835603422E-2</v>
      </c>
      <c r="E32" s="47">
        <v>-0.11080797860807978</v>
      </c>
    </row>
    <row r="33" spans="1:5" x14ac:dyDescent="0.25">
      <c r="A33" s="140" t="s">
        <v>30</v>
      </c>
      <c r="B33" s="143">
        <v>240715</v>
      </c>
      <c r="C33" s="47">
        <v>2.0173338136509081E-2</v>
      </c>
      <c r="D33" s="47">
        <v>7.390619632476611E-2</v>
      </c>
      <c r="E33" s="47">
        <v>4.6427717521246768E-2</v>
      </c>
    </row>
    <row r="34" spans="1:5" x14ac:dyDescent="0.25">
      <c r="A34" s="140" t="s">
        <v>31</v>
      </c>
      <c r="B34" s="143">
        <v>352795</v>
      </c>
      <c r="C34" s="47">
        <v>1.8623049271679973E-2</v>
      </c>
      <c r="D34" s="47">
        <v>4.789556539044168E-2</v>
      </c>
      <c r="E34" s="47">
        <v>-4.9059828138308767E-2</v>
      </c>
    </row>
    <row r="35" spans="1:5" x14ac:dyDescent="0.25">
      <c r="A35" s="140" t="s">
        <v>32</v>
      </c>
      <c r="B35" s="143">
        <v>567825</v>
      </c>
      <c r="C35" s="47">
        <v>1.5251343208861156E-2</v>
      </c>
      <c r="D35" s="47">
        <v>2.3807248553516725E-2</v>
      </c>
      <c r="E35" s="47">
        <v>-4.5542334334590089E-2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2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2n trimestre 2024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2" t="s">
        <v>44</v>
      </c>
      <c r="C31" s="142" t="s">
        <v>39</v>
      </c>
    </row>
    <row r="32" spans="1:3" x14ac:dyDescent="0.25">
      <c r="A32" s="146">
        <v>2016</v>
      </c>
      <c r="B32" s="143">
        <v>50609</v>
      </c>
      <c r="C32" s="47">
        <f>(B32-B42)/B42</f>
        <v>1.0906258114775382E-2</v>
      </c>
    </row>
    <row r="33" spans="1:6" x14ac:dyDescent="0.25">
      <c r="A33" s="146">
        <v>2017</v>
      </c>
      <c r="B33" s="143">
        <v>50685</v>
      </c>
      <c r="C33" s="47">
        <f t="shared" ref="C33:C37" si="0">(B33-B32)/B32</f>
        <v>1.5017091821612756E-3</v>
      </c>
    </row>
    <row r="34" spans="1:6" x14ac:dyDescent="0.25">
      <c r="A34" s="146">
        <v>2018</v>
      </c>
      <c r="B34" s="143">
        <v>50612</v>
      </c>
      <c r="C34" s="47">
        <f t="shared" si="0"/>
        <v>-1.4402683239617244E-3</v>
      </c>
    </row>
    <row r="35" spans="1:6" x14ac:dyDescent="0.25">
      <c r="A35" s="146">
        <v>2019</v>
      </c>
      <c r="B35" s="143">
        <v>50512</v>
      </c>
      <c r="C35" s="47">
        <f t="shared" si="0"/>
        <v>-1.9758160120129614E-3</v>
      </c>
    </row>
    <row r="36" spans="1:6" x14ac:dyDescent="0.25">
      <c r="A36" s="146">
        <v>2020</v>
      </c>
      <c r="B36" s="143">
        <v>49875</v>
      </c>
      <c r="C36" s="47">
        <f t="shared" si="0"/>
        <v>-1.2610864745011087E-2</v>
      </c>
    </row>
    <row r="37" spans="1:6" x14ac:dyDescent="0.25">
      <c r="A37" s="146">
        <v>2021</v>
      </c>
      <c r="B37" s="143">
        <v>48950</v>
      </c>
      <c r="C37" s="47">
        <f t="shared" si="0"/>
        <v>-1.8546365914786967E-2</v>
      </c>
    </row>
    <row r="38" spans="1:6" x14ac:dyDescent="0.25">
      <c r="A38" s="146">
        <v>2022</v>
      </c>
      <c r="B38" s="143">
        <v>48960</v>
      </c>
      <c r="C38" s="47">
        <f>(B38-B37)/B37</f>
        <v>2.0429009193054137E-4</v>
      </c>
    </row>
    <row r="39" spans="1:6" x14ac:dyDescent="0.25">
      <c r="A39" s="146">
        <v>2023</v>
      </c>
      <c r="B39" s="143">
        <v>48700</v>
      </c>
      <c r="C39" s="47">
        <f>(B39-B38)/B38</f>
        <v>-5.3104575163398695E-3</v>
      </c>
      <c r="D39" s="147">
        <f>+B39-B38</f>
        <v>-260</v>
      </c>
    </row>
    <row r="40" spans="1:6" x14ac:dyDescent="0.25">
      <c r="A40" s="146">
        <v>2024</v>
      </c>
      <c r="B40" s="143">
        <v>49215</v>
      </c>
      <c r="C40" s="47">
        <f>(B40-B39)/B39</f>
        <v>1.0574948665297741E-2</v>
      </c>
    </row>
    <row r="41" spans="1:6" x14ac:dyDescent="0.25">
      <c r="F41" s="73"/>
    </row>
    <row r="42" spans="1:6" ht="15.75" hidden="1" x14ac:dyDescent="0.3">
      <c r="A42" s="203">
        <v>2015</v>
      </c>
      <c r="B42" s="225">
        <v>50063</v>
      </c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F24"/>
  <sheetViews>
    <sheetView workbookViewId="0"/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6" x14ac:dyDescent="0.25">
      <c r="A1" s="2" t="s">
        <v>28</v>
      </c>
      <c r="C1" s="214" t="s">
        <v>258</v>
      </c>
    </row>
    <row r="3" spans="1:6" ht="18.75" x14ac:dyDescent="0.3">
      <c r="A3" s="30" t="str">
        <f>GRETA1!A3</f>
        <v>LLOCS DE TREBALL. RÈGIM ESPECIAL TREBALLADORS AUTÒNOMS</v>
      </c>
    </row>
    <row r="5" spans="1:6" x14ac:dyDescent="0.25">
      <c r="A5" s="29" t="str">
        <f>Índex!A41</f>
        <v>TRETA1</v>
      </c>
      <c r="C5" s="29" t="str">
        <f>Índex!A7</f>
        <v>2n trimestre 2024</v>
      </c>
    </row>
    <row r="6" spans="1:6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</row>
    <row r="8" spans="1:6" ht="15.75" x14ac:dyDescent="0.25">
      <c r="A8" s="7"/>
      <c r="B8" s="54"/>
      <c r="C8" s="54"/>
      <c r="D8" s="299" t="s">
        <v>130</v>
      </c>
      <c r="E8" s="299"/>
      <c r="F8" s="299"/>
    </row>
    <row r="9" spans="1:6" ht="15.75" x14ac:dyDescent="0.25">
      <c r="A9" s="9"/>
      <c r="B9" s="27">
        <v>2024</v>
      </c>
      <c r="C9" s="27" t="s">
        <v>131</v>
      </c>
      <c r="D9" s="27" t="s">
        <v>379</v>
      </c>
      <c r="E9" s="27" t="s">
        <v>380</v>
      </c>
      <c r="F9" s="27" t="s">
        <v>381</v>
      </c>
    </row>
    <row r="10" spans="1:6" x14ac:dyDescent="0.25">
      <c r="A10" s="11" t="s">
        <v>132</v>
      </c>
      <c r="B10" s="264">
        <v>49215</v>
      </c>
      <c r="C10" s="265">
        <v>1</v>
      </c>
      <c r="D10" s="265">
        <v>1.0574948665297741E-2</v>
      </c>
      <c r="E10" s="265">
        <v>-2.5677066835603422E-2</v>
      </c>
      <c r="F10" s="265">
        <v>-0.11080797860807978</v>
      </c>
    </row>
    <row r="11" spans="1:6" ht="30" x14ac:dyDescent="0.25">
      <c r="A11" s="14" t="s">
        <v>319</v>
      </c>
      <c r="B11" s="266">
        <v>6350</v>
      </c>
      <c r="C11" s="267">
        <v>0.12902570354566698</v>
      </c>
      <c r="D11" s="267">
        <v>-3.9215686274509803E-3</v>
      </c>
      <c r="E11" s="267">
        <v>-0.12810654949883291</v>
      </c>
      <c r="F11" s="267">
        <v>-0.23796951878075123</v>
      </c>
    </row>
    <row r="12" spans="1:6" ht="30" x14ac:dyDescent="0.25">
      <c r="A12" s="14" t="s">
        <v>323</v>
      </c>
      <c r="B12" s="266">
        <v>5090</v>
      </c>
      <c r="C12" s="267">
        <v>0.10342375292085747</v>
      </c>
      <c r="D12" s="267">
        <v>-6.8292682926829268E-3</v>
      </c>
      <c r="E12" s="267">
        <v>-6.0192023633677989E-2</v>
      </c>
      <c r="F12" s="267">
        <v>-0.22467631378522468</v>
      </c>
    </row>
    <row r="13" spans="1:6" ht="15" customHeight="1" x14ac:dyDescent="0.25">
      <c r="A13" s="14" t="s">
        <v>322</v>
      </c>
      <c r="B13" s="266">
        <v>4840</v>
      </c>
      <c r="C13" s="267">
        <v>9.8344000812760332E-2</v>
      </c>
      <c r="D13" s="267">
        <v>1.0341261633919339E-3</v>
      </c>
      <c r="E13" s="267">
        <v>-5.2837573385518588E-2</v>
      </c>
      <c r="F13" s="267">
        <v>-0.34867447180729377</v>
      </c>
    </row>
    <row r="14" spans="1:6" x14ac:dyDescent="0.25">
      <c r="A14" s="14" t="s">
        <v>320</v>
      </c>
      <c r="B14" s="266">
        <v>4655</v>
      </c>
      <c r="C14" s="267">
        <v>9.458498425276847E-2</v>
      </c>
      <c r="D14" s="267">
        <v>-3.2119914346895075E-3</v>
      </c>
      <c r="E14" s="267">
        <v>8.8859991330732559E-3</v>
      </c>
      <c r="F14" s="267">
        <v>-2.8589315525876461E-2</v>
      </c>
    </row>
    <row r="15" spans="1:6" ht="45" x14ac:dyDescent="0.25">
      <c r="A15" s="14" t="s">
        <v>321</v>
      </c>
      <c r="B15" s="266">
        <v>2965</v>
      </c>
      <c r="C15" s="267">
        <v>6.0245860002031901E-2</v>
      </c>
      <c r="D15" s="267">
        <v>5.084745762711864E-3</v>
      </c>
      <c r="E15" s="267">
        <v>-7.0824193042933248E-2</v>
      </c>
      <c r="F15" s="267">
        <v>-9.3272171253822631E-2</v>
      </c>
    </row>
    <row r="16" spans="1:6" ht="15" customHeight="1" x14ac:dyDescent="0.25">
      <c r="A16" s="14" t="s">
        <v>325</v>
      </c>
      <c r="B16" s="266">
        <v>2870</v>
      </c>
      <c r="C16" s="267">
        <v>5.8315554200954994E-2</v>
      </c>
      <c r="D16" s="267">
        <v>2.3172905525846704E-2</v>
      </c>
      <c r="E16" s="267">
        <v>5.3597650513950074E-2</v>
      </c>
      <c r="F16" s="267">
        <v>0.31470453504351809</v>
      </c>
    </row>
    <row r="17" spans="1:6" x14ac:dyDescent="0.25">
      <c r="A17" s="14" t="s">
        <v>332</v>
      </c>
      <c r="B17" s="266">
        <v>2095</v>
      </c>
      <c r="C17" s="267">
        <v>4.2568322665853905E-2</v>
      </c>
      <c r="D17" s="267">
        <v>3.2019704433497539E-2</v>
      </c>
      <c r="E17" s="267">
        <v>0.18028169014084508</v>
      </c>
      <c r="F17" s="267">
        <v>1.0379377431906616</v>
      </c>
    </row>
    <row r="18" spans="1:6" x14ac:dyDescent="0.25">
      <c r="A18" s="14" t="s">
        <v>324</v>
      </c>
      <c r="B18" s="266">
        <v>1660</v>
      </c>
      <c r="C18" s="267">
        <v>3.3729553997764908E-2</v>
      </c>
      <c r="D18" s="267">
        <v>2.7863777089783281E-2</v>
      </c>
      <c r="E18" s="267">
        <v>0.11634162743779422</v>
      </c>
      <c r="F18" s="267">
        <v>-0.1818629866929522</v>
      </c>
    </row>
    <row r="19" spans="1:6" x14ac:dyDescent="0.25">
      <c r="A19" s="14" t="s">
        <v>328</v>
      </c>
      <c r="B19" s="266">
        <v>1485</v>
      </c>
      <c r="C19" s="267">
        <v>3.0173727522096922E-2</v>
      </c>
      <c r="D19" s="267">
        <v>4.5774647887323945E-2</v>
      </c>
      <c r="E19" s="267">
        <v>9.5132743362831854E-2</v>
      </c>
      <c r="F19" s="267">
        <v>0.68176670441676102</v>
      </c>
    </row>
    <row r="20" spans="1:6" ht="30" x14ac:dyDescent="0.25">
      <c r="A20" s="17" t="s">
        <v>327</v>
      </c>
      <c r="B20" s="268">
        <v>1195</v>
      </c>
      <c r="C20" s="269">
        <v>2.4281215076704256E-2</v>
      </c>
      <c r="D20" s="269">
        <v>2.575107296137339E-2</v>
      </c>
      <c r="E20" s="269">
        <v>-4.1700080192461908E-2</v>
      </c>
      <c r="F20" s="269">
        <v>-0.16550279329608938</v>
      </c>
    </row>
    <row r="23" spans="1:6" x14ac:dyDescent="0.25">
      <c r="A23" s="44" t="s">
        <v>208</v>
      </c>
    </row>
    <row r="24" spans="1:6" x14ac:dyDescent="0.25">
      <c r="A24" s="44"/>
    </row>
  </sheetData>
  <mergeCells count="1">
    <mergeCell ref="D8:F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TRETA1!A3</f>
        <v>LLOCS DE TREBALL. RÈGIM ESPECIAL TREBALLADORS AUTÒNOMS</v>
      </c>
    </row>
    <row r="5" spans="1:9" x14ac:dyDescent="0.25">
      <c r="A5" s="29" t="str">
        <f>Índex!A37</f>
        <v>Règim Especial Treballadors Autònoms (RETA)</v>
      </c>
      <c r="C5" s="29" t="str">
        <f>Índex!A7</f>
        <v>2n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88" t="s">
        <v>54</v>
      </c>
      <c r="B7" s="290" t="s">
        <v>55</v>
      </c>
      <c r="C7" s="292" t="s">
        <v>58</v>
      </c>
      <c r="D7" s="292"/>
    </row>
    <row r="8" spans="1:9" x14ac:dyDescent="0.25">
      <c r="A8" s="289"/>
      <c r="B8" s="291"/>
      <c r="C8" s="33" t="s">
        <v>55</v>
      </c>
      <c r="D8" s="33" t="s">
        <v>56</v>
      </c>
    </row>
    <row r="9" spans="1:9" x14ac:dyDescent="0.25">
      <c r="A9" s="34" t="s">
        <v>342</v>
      </c>
      <c r="B9" s="38">
        <v>975</v>
      </c>
      <c r="C9" s="38">
        <v>65</v>
      </c>
      <c r="D9" s="36">
        <v>7.1428571428571425E-2</v>
      </c>
    </row>
    <row r="10" spans="1:9" x14ac:dyDescent="0.25">
      <c r="A10" s="34" t="s">
        <v>328</v>
      </c>
      <c r="B10" s="38">
        <v>1485</v>
      </c>
      <c r="C10" s="38">
        <v>65</v>
      </c>
      <c r="D10" s="36">
        <v>4.5774647887323945E-2</v>
      </c>
    </row>
    <row r="11" spans="1:9" x14ac:dyDescent="0.25">
      <c r="A11" s="34" t="s">
        <v>332</v>
      </c>
      <c r="B11" s="38">
        <v>2095</v>
      </c>
      <c r="C11" s="38">
        <v>65</v>
      </c>
      <c r="D11" s="36">
        <v>3.2019704433497539E-2</v>
      </c>
    </row>
    <row r="12" spans="1:9" x14ac:dyDescent="0.25">
      <c r="A12" s="34" t="s">
        <v>325</v>
      </c>
      <c r="B12" s="38">
        <v>2870</v>
      </c>
      <c r="C12" s="38">
        <v>65</v>
      </c>
      <c r="D12" s="36">
        <v>2.3172905525846704E-2</v>
      </c>
    </row>
    <row r="13" spans="1:9" x14ac:dyDescent="0.25">
      <c r="A13" s="34" t="s">
        <v>324</v>
      </c>
      <c r="B13" s="38">
        <v>1660</v>
      </c>
      <c r="C13" s="38">
        <v>45</v>
      </c>
      <c r="D13" s="36">
        <v>2.7863777089783281E-2</v>
      </c>
    </row>
    <row r="14" spans="1:9" x14ac:dyDescent="0.25">
      <c r="A14" s="34" t="s">
        <v>326</v>
      </c>
      <c r="B14" s="38">
        <v>865</v>
      </c>
      <c r="C14" s="38">
        <v>45</v>
      </c>
      <c r="D14" s="36">
        <v>5.4878048780487805E-2</v>
      </c>
    </row>
    <row r="15" spans="1:9" x14ac:dyDescent="0.25">
      <c r="A15" s="34" t="s">
        <v>389</v>
      </c>
      <c r="B15" s="38">
        <v>1155</v>
      </c>
      <c r="C15" s="38">
        <v>40</v>
      </c>
      <c r="D15" s="36">
        <v>3.5874439461883408E-2</v>
      </c>
    </row>
    <row r="16" spans="1:9" x14ac:dyDescent="0.25">
      <c r="A16" s="34" t="s">
        <v>337</v>
      </c>
      <c r="B16" s="45">
        <v>1005</v>
      </c>
      <c r="C16" s="38">
        <v>35</v>
      </c>
      <c r="D16" s="36">
        <v>3.608247422680412E-2</v>
      </c>
    </row>
    <row r="17" spans="1:4" ht="30" x14ac:dyDescent="0.25">
      <c r="A17" s="34" t="s">
        <v>336</v>
      </c>
      <c r="B17" s="38">
        <v>475</v>
      </c>
      <c r="C17" s="38">
        <v>35</v>
      </c>
      <c r="D17" s="36">
        <v>7.9545454545454544E-2</v>
      </c>
    </row>
    <row r="18" spans="1:4" x14ac:dyDescent="0.25">
      <c r="A18" s="34" t="s">
        <v>327</v>
      </c>
      <c r="B18" s="38">
        <v>1195</v>
      </c>
      <c r="C18" s="38">
        <v>30</v>
      </c>
      <c r="D18" s="36">
        <v>2.575107296137339E-2</v>
      </c>
    </row>
    <row r="19" spans="1:4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34" t="s">
        <v>323</v>
      </c>
      <c r="B21" s="35">
        <v>5090</v>
      </c>
      <c r="C21" s="35">
        <v>-35</v>
      </c>
      <c r="D21" s="36">
        <v>-6.8292682926829268E-3</v>
      </c>
    </row>
    <row r="22" spans="1:4" ht="30" x14ac:dyDescent="0.25">
      <c r="A22" s="34" t="s">
        <v>319</v>
      </c>
      <c r="B22" s="35">
        <v>6350</v>
      </c>
      <c r="C22" s="35">
        <v>-25</v>
      </c>
      <c r="D22" s="36">
        <v>-3.9215686274509803E-3</v>
      </c>
    </row>
    <row r="23" spans="1:4" x14ac:dyDescent="0.25">
      <c r="A23" s="34" t="s">
        <v>338</v>
      </c>
      <c r="B23" s="35">
        <v>515</v>
      </c>
      <c r="C23" s="35">
        <v>-25</v>
      </c>
      <c r="D23" s="36">
        <v>-4.6296296296296294E-2</v>
      </c>
    </row>
    <row r="24" spans="1:4" ht="30" x14ac:dyDescent="0.25">
      <c r="A24" s="34" t="s">
        <v>339</v>
      </c>
      <c r="B24" s="35">
        <v>305</v>
      </c>
      <c r="C24" s="35">
        <v>-20</v>
      </c>
      <c r="D24" s="36">
        <v>-6.1538461538461542E-2</v>
      </c>
    </row>
    <row r="25" spans="1:4" x14ac:dyDescent="0.25">
      <c r="A25" s="34" t="s">
        <v>331</v>
      </c>
      <c r="B25" s="35">
        <v>755</v>
      </c>
      <c r="C25" s="35">
        <v>-20</v>
      </c>
      <c r="D25" s="36">
        <v>-2.5806451612903226E-2</v>
      </c>
    </row>
    <row r="26" spans="1:4" x14ac:dyDescent="0.25">
      <c r="A26" s="34" t="s">
        <v>335</v>
      </c>
      <c r="B26" s="35">
        <v>655</v>
      </c>
      <c r="C26" s="35">
        <v>-15</v>
      </c>
      <c r="D26" s="36">
        <v>-2.2388059701492536E-2</v>
      </c>
    </row>
    <row r="27" spans="1:4" x14ac:dyDescent="0.25">
      <c r="A27" s="34" t="s">
        <v>320</v>
      </c>
      <c r="B27" s="35">
        <v>4655</v>
      </c>
      <c r="C27" s="35">
        <v>-15</v>
      </c>
      <c r="D27" s="36">
        <v>-3.2119914346895075E-3</v>
      </c>
    </row>
    <row r="28" spans="1:4" x14ac:dyDescent="0.25">
      <c r="A28" s="34" t="s">
        <v>374</v>
      </c>
      <c r="B28" s="35">
        <v>175</v>
      </c>
      <c r="C28" s="35">
        <v>-10</v>
      </c>
      <c r="D28" s="36">
        <v>-5.4054054054054057E-2</v>
      </c>
    </row>
    <row r="29" spans="1:4" x14ac:dyDescent="0.25">
      <c r="A29" s="34" t="s">
        <v>390</v>
      </c>
      <c r="B29" s="35">
        <v>135</v>
      </c>
      <c r="C29" s="35">
        <v>-10</v>
      </c>
      <c r="D29" s="36">
        <v>-6.8965517241379309E-2</v>
      </c>
    </row>
    <row r="30" spans="1:4" x14ac:dyDescent="0.25">
      <c r="A30" s="41" t="s">
        <v>391</v>
      </c>
      <c r="B30" s="46">
        <v>450</v>
      </c>
      <c r="C30" s="46">
        <v>-10</v>
      </c>
      <c r="D30" s="204">
        <v>-2.1739130434782608E-2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G42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4" t="s">
        <v>258</v>
      </c>
    </row>
    <row r="3" spans="1:7" ht="18.75" x14ac:dyDescent="0.3">
      <c r="A3" s="30" t="str">
        <f>GRETA1!A3</f>
        <v>LLOCS DE TREBALL. RÈGIM ESPECIAL TREBALLADORS AUTÒNOMS</v>
      </c>
    </row>
    <row r="5" spans="1:7" x14ac:dyDescent="0.25">
      <c r="A5" s="29" t="str">
        <f>Índex!A43</f>
        <v>TRETA3</v>
      </c>
      <c r="C5" s="29" t="str">
        <f>Índex!A7</f>
        <v>2n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202</v>
      </c>
      <c r="C8" s="297" t="s">
        <v>75</v>
      </c>
      <c r="D8" s="276" t="s">
        <v>76</v>
      </c>
      <c r="E8" s="276"/>
      <c r="F8" s="276"/>
    </row>
    <row r="9" spans="1:7" ht="22.5" customHeight="1" x14ac:dyDescent="0.25">
      <c r="B9" s="297" t="s">
        <v>33</v>
      </c>
      <c r="C9" s="297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635</v>
      </c>
      <c r="C10" s="58">
        <v>1.2902570354566698E-2</v>
      </c>
      <c r="D10" s="59">
        <v>0</v>
      </c>
      <c r="E10" s="59">
        <v>-1.0903426791277258E-2</v>
      </c>
      <c r="F10" s="59">
        <v>-0.16666666666666666</v>
      </c>
    </row>
    <row r="11" spans="1:7" x14ac:dyDescent="0.25">
      <c r="A11" s="56" t="s">
        <v>78</v>
      </c>
      <c r="B11" s="57">
        <v>555</v>
      </c>
      <c r="C11" s="58">
        <v>1.1277049679975617E-2</v>
      </c>
      <c r="D11" s="59">
        <v>1.834862385321101E-2</v>
      </c>
      <c r="E11" s="59">
        <v>-0.20827389443651925</v>
      </c>
      <c r="F11" s="59">
        <v>-7.4999999999999997E-2</v>
      </c>
    </row>
    <row r="12" spans="1:7" x14ac:dyDescent="0.25">
      <c r="A12" s="56" t="s">
        <v>79</v>
      </c>
      <c r="B12" s="57">
        <v>4905</v>
      </c>
      <c r="C12" s="58">
        <v>9.9664736360865591E-2</v>
      </c>
      <c r="D12" s="59">
        <v>3.1545741324921134E-2</v>
      </c>
      <c r="E12" s="59">
        <v>-7.8700225394440271E-2</v>
      </c>
      <c r="F12" s="59">
        <v>-5.6367833782223931E-2</v>
      </c>
    </row>
    <row r="13" spans="1:7" x14ac:dyDescent="0.25">
      <c r="A13" s="56" t="s">
        <v>80</v>
      </c>
      <c r="B13" s="57">
        <v>130</v>
      </c>
      <c r="C13" s="58">
        <v>2.6414710962105051E-3</v>
      </c>
      <c r="D13" s="59">
        <v>0.04</v>
      </c>
      <c r="E13" s="59">
        <v>-0.19753086419753085</v>
      </c>
      <c r="F13" s="59">
        <v>-0.14473684210526316</v>
      </c>
    </row>
    <row r="14" spans="1:7" x14ac:dyDescent="0.25">
      <c r="A14" s="56" t="s">
        <v>81</v>
      </c>
      <c r="B14" s="57">
        <v>630</v>
      </c>
      <c r="C14" s="58">
        <v>1.2800975312404754E-2</v>
      </c>
      <c r="D14" s="59">
        <v>-1.5625E-2</v>
      </c>
      <c r="E14" s="59">
        <v>-0.25882352941176473</v>
      </c>
      <c r="F14" s="59">
        <v>-0.19949174078780177</v>
      </c>
    </row>
    <row r="15" spans="1:7" x14ac:dyDescent="0.25">
      <c r="A15" s="56" t="s">
        <v>82</v>
      </c>
      <c r="B15" s="57">
        <v>300</v>
      </c>
      <c r="C15" s="58">
        <v>6.0957025297165499E-3</v>
      </c>
      <c r="D15" s="59">
        <v>1.6949152542372881E-2</v>
      </c>
      <c r="E15" s="59">
        <v>-0.29906542056074764</v>
      </c>
      <c r="F15" s="59">
        <v>-0.1501416430594901</v>
      </c>
    </row>
    <row r="16" spans="1:7" x14ac:dyDescent="0.25">
      <c r="A16" s="56" t="s">
        <v>83</v>
      </c>
      <c r="B16" s="57">
        <v>1010</v>
      </c>
      <c r="C16" s="58">
        <v>2.0522198516712383E-2</v>
      </c>
      <c r="D16" s="59">
        <v>1.507537688442211E-2</v>
      </c>
      <c r="E16" s="59">
        <v>-0.26169590643274854</v>
      </c>
      <c r="F16" s="59">
        <v>-0.23193916349809887</v>
      </c>
    </row>
    <row r="17" spans="1:6" x14ac:dyDescent="0.25">
      <c r="A17" s="56" t="s">
        <v>84</v>
      </c>
      <c r="B17" s="57">
        <v>4890</v>
      </c>
      <c r="C17" s="58">
        <v>9.9359951234379768E-2</v>
      </c>
      <c r="D17" s="59">
        <v>1.6632016632016633E-2</v>
      </c>
      <c r="E17" s="59">
        <v>0.16124436000949893</v>
      </c>
      <c r="F17" s="59">
        <v>3.7115588547189819E-2</v>
      </c>
    </row>
    <row r="18" spans="1:6" x14ac:dyDescent="0.25">
      <c r="A18" s="56" t="s">
        <v>87</v>
      </c>
      <c r="B18" s="57">
        <v>1335</v>
      </c>
      <c r="C18" s="58">
        <v>2.7125876257238647E-2</v>
      </c>
      <c r="D18" s="59">
        <v>-1.1111111111111112E-2</v>
      </c>
      <c r="E18" s="59">
        <v>3.8102643856920686E-2</v>
      </c>
      <c r="F18" s="59">
        <v>-0.12171052631578948</v>
      </c>
    </row>
    <row r="19" spans="1:6" x14ac:dyDescent="0.25">
      <c r="A19" s="56" t="s">
        <v>88</v>
      </c>
      <c r="B19" s="57">
        <v>2925</v>
      </c>
      <c r="C19" s="58">
        <v>5.9433099664736359E-2</v>
      </c>
      <c r="D19" s="59">
        <v>6.8846815834767644E-3</v>
      </c>
      <c r="E19" s="59">
        <v>-5.0632911392405063E-2</v>
      </c>
      <c r="F19" s="59">
        <v>-0.2086038961038961</v>
      </c>
    </row>
    <row r="20" spans="1:6" x14ac:dyDescent="0.25">
      <c r="A20" s="56" t="s">
        <v>89</v>
      </c>
      <c r="B20" s="57">
        <v>2970</v>
      </c>
      <c r="C20" s="58">
        <v>6.0347455044193844E-2</v>
      </c>
      <c r="D20" s="59">
        <v>1.8867924528301886E-2</v>
      </c>
      <c r="E20" s="59">
        <v>3.3681374200067362E-4</v>
      </c>
      <c r="F20" s="59">
        <v>-0.11237298266586969</v>
      </c>
    </row>
    <row r="21" spans="1:6" x14ac:dyDescent="0.25">
      <c r="A21" s="56" t="s">
        <v>91</v>
      </c>
      <c r="B21" s="57">
        <v>1460</v>
      </c>
      <c r="C21" s="58">
        <v>2.9665752311287208E-2</v>
      </c>
      <c r="D21" s="59">
        <v>3.4364261168384879E-3</v>
      </c>
      <c r="E21" s="59">
        <v>0.28975265017667845</v>
      </c>
      <c r="F21" s="59">
        <v>-2.0134228187919462E-2</v>
      </c>
    </row>
    <row r="22" spans="1:6" x14ac:dyDescent="0.25">
      <c r="A22" s="56" t="s">
        <v>92</v>
      </c>
      <c r="B22" s="57">
        <v>1875</v>
      </c>
      <c r="C22" s="58">
        <v>3.8098140810728438E-2</v>
      </c>
      <c r="D22" s="59">
        <v>2.7397260273972601E-2</v>
      </c>
      <c r="E22" s="59">
        <v>6.3528077141236525E-2</v>
      </c>
      <c r="F22" s="59">
        <v>2.5150355385456534E-2</v>
      </c>
    </row>
    <row r="23" spans="1:6" x14ac:dyDescent="0.25">
      <c r="A23" s="56" t="s">
        <v>93</v>
      </c>
      <c r="B23" s="57">
        <v>1340</v>
      </c>
      <c r="C23" s="58">
        <v>2.7227471299400591E-2</v>
      </c>
      <c r="D23" s="59">
        <v>1.1320754716981131E-2</v>
      </c>
      <c r="E23" s="59">
        <v>-1.6152716593245228E-2</v>
      </c>
      <c r="F23" s="59">
        <v>-0.13099870298313879</v>
      </c>
    </row>
    <row r="24" spans="1:6" x14ac:dyDescent="0.25">
      <c r="A24" s="56" t="s">
        <v>94</v>
      </c>
      <c r="B24" s="57">
        <v>710</v>
      </c>
      <c r="C24" s="58">
        <v>1.4426495986995835E-2</v>
      </c>
      <c r="D24" s="59">
        <v>-1.3888888888888888E-2</v>
      </c>
      <c r="E24" s="59">
        <v>-0.16174734356552539</v>
      </c>
      <c r="F24" s="59">
        <v>-0.16174734356552539</v>
      </c>
    </row>
    <row r="25" spans="1:6" x14ac:dyDescent="0.25">
      <c r="A25" s="56" t="s">
        <v>190</v>
      </c>
      <c r="B25" s="57">
        <v>235</v>
      </c>
      <c r="C25" s="58">
        <v>4.7749669816112977E-3</v>
      </c>
      <c r="D25" s="59">
        <v>-2.0833333333333332E-2</v>
      </c>
      <c r="E25" s="59">
        <v>-0.20068027210884354</v>
      </c>
      <c r="F25" s="59">
        <v>-0.21926910299003322</v>
      </c>
    </row>
    <row r="26" spans="1:6" x14ac:dyDescent="0.25">
      <c r="A26" s="56" t="s">
        <v>191</v>
      </c>
      <c r="B26" s="57">
        <v>385</v>
      </c>
      <c r="C26" s="58">
        <v>7.8228182464695727E-3</v>
      </c>
      <c r="D26" s="59">
        <v>1.3157894736842105E-2</v>
      </c>
      <c r="E26" s="59">
        <v>3.7735849056603772E-2</v>
      </c>
      <c r="F26" s="59">
        <v>2.6666666666666668E-2</v>
      </c>
    </row>
    <row r="27" spans="1:6" x14ac:dyDescent="0.25">
      <c r="A27" s="56" t="s">
        <v>192</v>
      </c>
      <c r="B27" s="57">
        <v>3100</v>
      </c>
      <c r="C27" s="58">
        <v>6.2988926140404342E-2</v>
      </c>
      <c r="D27" s="59">
        <v>1.8062397372742199E-2</v>
      </c>
      <c r="E27" s="59">
        <v>7.4895977808599162E-2</v>
      </c>
      <c r="F27" s="59">
        <v>-7.4350552403702599E-2</v>
      </c>
    </row>
    <row r="28" spans="1:6" x14ac:dyDescent="0.25">
      <c r="A28" s="56" t="s">
        <v>95</v>
      </c>
      <c r="B28" s="57">
        <v>1485</v>
      </c>
      <c r="C28" s="58">
        <v>3.0173727522096922E-2</v>
      </c>
      <c r="D28" s="59">
        <v>-1.3289036544850499E-2</v>
      </c>
      <c r="E28" s="59">
        <v>0.14760432766615147</v>
      </c>
      <c r="F28" s="59">
        <v>1.3486176668914363E-3</v>
      </c>
    </row>
    <row r="29" spans="1:6" x14ac:dyDescent="0.25">
      <c r="A29" s="56" t="s">
        <v>96</v>
      </c>
      <c r="B29" s="57">
        <v>4360</v>
      </c>
      <c r="C29" s="58">
        <v>8.8590876765213863E-2</v>
      </c>
      <c r="D29" s="59">
        <v>5.7670126874279125E-3</v>
      </c>
      <c r="E29" s="59">
        <v>2.8787163756488911E-2</v>
      </c>
      <c r="F29" s="59">
        <v>-0.15959907478797225</v>
      </c>
    </row>
    <row r="30" spans="1:6" x14ac:dyDescent="0.25">
      <c r="A30" s="56" t="s">
        <v>97</v>
      </c>
      <c r="B30" s="57">
        <v>255</v>
      </c>
      <c r="C30" s="58">
        <v>5.1813471502590676E-3</v>
      </c>
      <c r="D30" s="59">
        <v>0</v>
      </c>
      <c r="E30" s="59">
        <v>-0.2693409742120344</v>
      </c>
      <c r="F30" s="59">
        <v>-0.30327868852459017</v>
      </c>
    </row>
    <row r="31" spans="1:6" x14ac:dyDescent="0.25">
      <c r="A31" s="56" t="s">
        <v>98</v>
      </c>
      <c r="B31" s="57">
        <v>490</v>
      </c>
      <c r="C31" s="58">
        <v>9.9563141318703644E-3</v>
      </c>
      <c r="D31" s="59">
        <v>1.0309278350515464E-2</v>
      </c>
      <c r="E31" s="59">
        <v>-0.12655971479500891</v>
      </c>
      <c r="F31" s="59">
        <v>-4.8543689320388349E-2</v>
      </c>
    </row>
    <row r="32" spans="1:6" x14ac:dyDescent="0.25">
      <c r="A32" s="56" t="s">
        <v>99</v>
      </c>
      <c r="B32" s="57">
        <v>2590</v>
      </c>
      <c r="C32" s="58">
        <v>5.2626231839886212E-2</v>
      </c>
      <c r="D32" s="59">
        <v>1.5686274509803921E-2</v>
      </c>
      <c r="E32" s="59">
        <v>-7.0017953321364457E-2</v>
      </c>
      <c r="F32" s="59">
        <v>-0.12024456521739131</v>
      </c>
    </row>
    <row r="33" spans="1:6" x14ac:dyDescent="0.25">
      <c r="A33" s="56" t="s">
        <v>100</v>
      </c>
      <c r="B33" s="57">
        <v>2000</v>
      </c>
      <c r="C33" s="58">
        <v>4.0638016864776999E-2</v>
      </c>
      <c r="D33" s="59">
        <v>2.564102564102564E-2</v>
      </c>
      <c r="E33" s="59">
        <v>-7.5358298659269532E-2</v>
      </c>
      <c r="F33" s="59">
        <v>-9.7065462753950338E-2</v>
      </c>
    </row>
    <row r="34" spans="1:6" x14ac:dyDescent="0.25">
      <c r="A34" s="56" t="s">
        <v>101</v>
      </c>
      <c r="B34" s="57">
        <v>1615</v>
      </c>
      <c r="C34" s="58">
        <v>3.281519861830743E-2</v>
      </c>
      <c r="D34" s="59">
        <v>3.105590062111801E-3</v>
      </c>
      <c r="E34" s="59">
        <v>-5.6658878504672897E-2</v>
      </c>
      <c r="F34" s="59">
        <v>-7.3967889908256881E-2</v>
      </c>
    </row>
    <row r="35" spans="1:6" x14ac:dyDescent="0.25">
      <c r="A35" s="56" t="s">
        <v>102</v>
      </c>
      <c r="B35" s="57">
        <v>1525</v>
      </c>
      <c r="C35" s="58">
        <v>3.098648785939246E-2</v>
      </c>
      <c r="D35" s="59">
        <v>-3.2679738562091504E-3</v>
      </c>
      <c r="E35" s="59">
        <v>-7.7434966727162741E-2</v>
      </c>
      <c r="F35" s="59">
        <v>-0.22074603985692387</v>
      </c>
    </row>
    <row r="36" spans="1:6" x14ac:dyDescent="0.25">
      <c r="A36" s="56" t="s">
        <v>103</v>
      </c>
      <c r="B36" s="57">
        <v>475</v>
      </c>
      <c r="C36" s="58">
        <v>9.6515290053845373E-3</v>
      </c>
      <c r="D36" s="59">
        <v>-1.0416666666666666E-2</v>
      </c>
      <c r="E36" s="59">
        <v>-0.21875</v>
      </c>
      <c r="F36" s="59">
        <v>-0.20033670033670034</v>
      </c>
    </row>
    <row r="37" spans="1:6" x14ac:dyDescent="0.25">
      <c r="A37" s="56" t="s">
        <v>104</v>
      </c>
      <c r="B37" s="57">
        <v>385</v>
      </c>
      <c r="C37" s="58">
        <v>7.8228182464695727E-3</v>
      </c>
      <c r="D37" s="59">
        <v>1.3157894736842105E-2</v>
      </c>
      <c r="E37" s="59">
        <v>-0.28171641791044777</v>
      </c>
      <c r="F37" s="59">
        <v>-0.24361493123772102</v>
      </c>
    </row>
    <row r="38" spans="1:6" x14ac:dyDescent="0.25">
      <c r="A38" s="56" t="s">
        <v>105</v>
      </c>
      <c r="B38" s="57">
        <v>980</v>
      </c>
      <c r="C38" s="58">
        <v>1.9912628263740729E-2</v>
      </c>
      <c r="D38" s="59">
        <v>1.5544041450777202E-2</v>
      </c>
      <c r="E38" s="59">
        <v>-0.14634146341463414</v>
      </c>
      <c r="F38" s="59">
        <v>-0.2</v>
      </c>
    </row>
    <row r="39" spans="1:6" x14ac:dyDescent="0.25">
      <c r="A39" s="56" t="s">
        <v>106</v>
      </c>
      <c r="B39" s="57">
        <v>3665</v>
      </c>
      <c r="C39" s="58">
        <v>7.4469165904703857E-2</v>
      </c>
      <c r="D39" s="59">
        <v>-5.4274084124830389E-3</v>
      </c>
      <c r="E39" s="59">
        <v>-3.2981530343007916E-2</v>
      </c>
      <c r="F39" s="59">
        <v>-0.1728729406454525</v>
      </c>
    </row>
    <row r="40" spans="1:6" x14ac:dyDescent="0.25">
      <c r="A40" s="60" t="s">
        <v>29</v>
      </c>
      <c r="B40" s="61">
        <v>49215</v>
      </c>
      <c r="C40" s="62">
        <v>1</v>
      </c>
      <c r="D40" s="59">
        <v>1.0782501540357363E-2</v>
      </c>
      <c r="E40" s="59">
        <v>-2.5677066835603422E-2</v>
      </c>
      <c r="F40" s="59">
        <v>-0.11080797860807978</v>
      </c>
    </row>
    <row r="41" spans="1:6" ht="22.5" customHeight="1" x14ac:dyDescent="0.25"/>
    <row r="42" spans="1:6" x14ac:dyDescent="0.25">
      <c r="A42" s="44" t="s">
        <v>208</v>
      </c>
    </row>
  </sheetData>
  <sortState xmlns:xlrd2="http://schemas.microsoft.com/office/spreadsheetml/2017/richdata2" ref="A10:F39">
    <sortCondition ref="A10:A39"/>
  </sortState>
  <mergeCells count="2">
    <mergeCell ref="B8:B9"/>
    <mergeCell ref="C8:C9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8"/>
  <sheetViews>
    <sheetView workbookViewId="0"/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4"/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2n trimestre 2024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1"/>
    </row>
    <row r="7" spans="1:12" x14ac:dyDescent="0.25">
      <c r="A7" s="152" t="s">
        <v>228</v>
      </c>
      <c r="B7" s="91"/>
      <c r="C7" s="91"/>
      <c r="D7" s="91"/>
      <c r="E7" s="91"/>
      <c r="F7" s="91"/>
      <c r="G7" s="91"/>
      <c r="L7" s="2"/>
    </row>
    <row r="8" spans="1:12" x14ac:dyDescent="0.25">
      <c r="A8" s="91"/>
      <c r="B8" s="309" t="s">
        <v>29</v>
      </c>
      <c r="C8" s="310"/>
      <c r="D8" s="311" t="s">
        <v>281</v>
      </c>
      <c r="E8" s="312"/>
      <c r="F8" s="311" t="s">
        <v>32</v>
      </c>
      <c r="G8" s="295"/>
    </row>
    <row r="9" spans="1:12" x14ac:dyDescent="0.25">
      <c r="A9" s="90"/>
      <c r="B9" s="88" t="s">
        <v>55</v>
      </c>
      <c r="C9" s="89" t="s">
        <v>56</v>
      </c>
      <c r="D9" s="88" t="s">
        <v>55</v>
      </c>
      <c r="E9" s="89" t="s">
        <v>56</v>
      </c>
      <c r="F9" s="88" t="s">
        <v>55</v>
      </c>
      <c r="G9" s="88" t="s">
        <v>56</v>
      </c>
    </row>
    <row r="10" spans="1:12" x14ac:dyDescent="0.25">
      <c r="A10" s="87" t="s">
        <v>226</v>
      </c>
      <c r="B10" s="86">
        <v>470</v>
      </c>
      <c r="C10" s="240">
        <v>1.3329362884814452E-3</v>
      </c>
      <c r="D10" s="239">
        <v>3010</v>
      </c>
      <c r="E10" s="240">
        <v>1.1967405716921157E-3</v>
      </c>
      <c r="F10" s="239">
        <v>31330</v>
      </c>
      <c r="G10" s="240">
        <v>8.555714550995663E-3</v>
      </c>
      <c r="H10" s="188"/>
      <c r="I10" s="188"/>
    </row>
    <row r="11" spans="1:12" x14ac:dyDescent="0.25">
      <c r="A11" s="85" t="s">
        <v>225</v>
      </c>
      <c r="B11" s="84">
        <v>26670</v>
      </c>
      <c r="C11" s="242">
        <v>7.5637044284681154E-2</v>
      </c>
      <c r="D11" s="241">
        <v>138190</v>
      </c>
      <c r="E11" s="242">
        <v>5.4942717475791845E-2</v>
      </c>
      <c r="F11" s="241">
        <v>228950</v>
      </c>
      <c r="G11" s="242">
        <v>6.2522529411122157E-2</v>
      </c>
      <c r="H11" s="188"/>
      <c r="I11" s="188"/>
    </row>
    <row r="12" spans="1:12" x14ac:dyDescent="0.25">
      <c r="A12" s="85" t="s">
        <v>224</v>
      </c>
      <c r="B12" s="84">
        <v>71450</v>
      </c>
      <c r="C12" s="242">
        <v>0.2026346761957431</v>
      </c>
      <c r="D12" s="241">
        <v>426470</v>
      </c>
      <c r="E12" s="242">
        <v>0.16955945236197228</v>
      </c>
      <c r="F12" s="241">
        <v>617055</v>
      </c>
      <c r="G12" s="242">
        <v>0.16850770642402263</v>
      </c>
      <c r="H12" s="188"/>
      <c r="I12" s="188"/>
    </row>
    <row r="13" spans="1:12" x14ac:dyDescent="0.25">
      <c r="A13" s="85" t="s">
        <v>223</v>
      </c>
      <c r="B13" s="84">
        <v>52900</v>
      </c>
      <c r="C13" s="242">
        <v>0.15002623332057119</v>
      </c>
      <c r="D13" s="241">
        <v>270670</v>
      </c>
      <c r="E13" s="242">
        <v>0.10761520615943686</v>
      </c>
      <c r="F13" s="241">
        <v>466880</v>
      </c>
      <c r="G13" s="242">
        <v>0.12749735108741958</v>
      </c>
      <c r="H13" s="188"/>
      <c r="I13" s="188"/>
    </row>
    <row r="14" spans="1:12" x14ac:dyDescent="0.25">
      <c r="A14" s="85" t="s">
        <v>222</v>
      </c>
      <c r="B14" s="84">
        <v>49475</v>
      </c>
      <c r="C14" s="242">
        <v>0.14031281462259468</v>
      </c>
      <c r="D14" s="241">
        <v>520535</v>
      </c>
      <c r="E14" s="242">
        <v>0.2069585891979254</v>
      </c>
      <c r="F14" s="241">
        <v>784730</v>
      </c>
      <c r="G14" s="242">
        <v>0.21429702775623449</v>
      </c>
      <c r="H14" s="188"/>
      <c r="I14" s="188"/>
    </row>
    <row r="15" spans="1:12" x14ac:dyDescent="0.25">
      <c r="A15" s="85" t="s">
        <v>221</v>
      </c>
      <c r="B15" s="84">
        <v>42360</v>
      </c>
      <c r="C15" s="242">
        <v>0.12013442804271068</v>
      </c>
      <c r="D15" s="241">
        <v>336735</v>
      </c>
      <c r="E15" s="242">
        <v>0.1338818725610447</v>
      </c>
      <c r="F15" s="241">
        <v>506480</v>
      </c>
      <c r="G15" s="242">
        <v>0.13831146842605438</v>
      </c>
      <c r="H15" s="188"/>
      <c r="I15" s="188"/>
    </row>
    <row r="16" spans="1:12" ht="15.75" thickBot="1" x14ac:dyDescent="0.3">
      <c r="A16" s="83" t="s">
        <v>220</v>
      </c>
      <c r="B16" s="82">
        <v>109255</v>
      </c>
      <c r="C16" s="244">
        <v>0.30985096637880916</v>
      </c>
      <c r="D16" s="243">
        <v>819535</v>
      </c>
      <c r="E16" s="244">
        <v>0.32583746990754087</v>
      </c>
      <c r="F16" s="243">
        <v>1026450</v>
      </c>
      <c r="G16" s="244">
        <v>0.28030683692529518</v>
      </c>
      <c r="H16" s="188"/>
      <c r="I16" s="188"/>
    </row>
    <row r="17" spans="1:7" ht="15.75" thickBot="1" x14ac:dyDescent="0.3">
      <c r="A17" s="81" t="s">
        <v>132</v>
      </c>
      <c r="B17" s="79">
        <v>352605</v>
      </c>
      <c r="C17" s="80">
        <v>1</v>
      </c>
      <c r="D17" s="245">
        <v>2515165</v>
      </c>
      <c r="E17" s="246">
        <v>1</v>
      </c>
      <c r="F17" s="245">
        <v>3661880</v>
      </c>
      <c r="G17" s="246">
        <v>1</v>
      </c>
    </row>
    <row r="18" spans="1:7" x14ac:dyDescent="0.25">
      <c r="A18" s="153" t="s">
        <v>282</v>
      </c>
      <c r="B18" s="153"/>
      <c r="C18" s="153"/>
      <c r="D18" s="153"/>
      <c r="E18" s="153"/>
      <c r="F18" s="153"/>
      <c r="G18" s="153"/>
    </row>
    <row r="19" spans="1:7" x14ac:dyDescent="0.25">
      <c r="A19" s="150"/>
      <c r="B19" s="78"/>
      <c r="C19" s="78"/>
      <c r="D19" s="78"/>
      <c r="E19" s="78"/>
      <c r="F19" s="78"/>
      <c r="G19" s="78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  <row r="28" spans="1:7" x14ac:dyDescent="0.25">
      <c r="B28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L42"/>
  <sheetViews>
    <sheetView topLeftCell="A7" workbookViewId="0">
      <selection activeCell="M41" sqref="M41"/>
    </sheetView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2n trimestre 2024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12" x14ac:dyDescent="0.25">
      <c r="A25" s="153" t="s">
        <v>282</v>
      </c>
    </row>
    <row r="26" spans="1:12" x14ac:dyDescent="0.25">
      <c r="D26" s="211"/>
      <c r="E26" s="211"/>
      <c r="F26" s="211"/>
    </row>
    <row r="27" spans="1:12" ht="45" x14ac:dyDescent="0.25">
      <c r="B27" s="258" t="s">
        <v>393</v>
      </c>
      <c r="C27" s="258" t="s">
        <v>283</v>
      </c>
      <c r="D27" s="211"/>
      <c r="E27" s="277" t="s">
        <v>384</v>
      </c>
      <c r="F27" s="211"/>
      <c r="G27" s="37"/>
      <c r="H27" s="37"/>
      <c r="I27" s="37"/>
      <c r="J27" s="37"/>
      <c r="K27" s="37"/>
      <c r="L27" s="37"/>
    </row>
    <row r="28" spans="1:12" x14ac:dyDescent="0.25">
      <c r="A28" s="148" t="s">
        <v>234</v>
      </c>
      <c r="B28" s="144">
        <v>470</v>
      </c>
      <c r="C28" s="141">
        <f>+B28/E28-1</f>
        <v>4.4444444444444509E-2</v>
      </c>
      <c r="D28" s="211"/>
      <c r="E28" s="278">
        <v>450</v>
      </c>
      <c r="F28" s="211"/>
      <c r="G28" s="37"/>
      <c r="H28" s="37"/>
      <c r="I28" s="37"/>
      <c r="J28" s="37"/>
      <c r="K28" s="37"/>
      <c r="L28" s="37"/>
    </row>
    <row r="29" spans="1:12" x14ac:dyDescent="0.25">
      <c r="A29" s="154" t="s">
        <v>235</v>
      </c>
      <c r="B29" s="144">
        <v>26670</v>
      </c>
      <c r="C29" s="141">
        <f t="shared" ref="C29:C35" si="0">+B29/E29-1</f>
        <v>1.195219123505975E-2</v>
      </c>
      <c r="D29" s="211"/>
      <c r="E29" s="278">
        <v>26355</v>
      </c>
      <c r="F29" s="211"/>
      <c r="G29" s="37"/>
      <c r="H29" s="37"/>
      <c r="I29" s="37"/>
      <c r="J29" s="37"/>
      <c r="K29" s="37"/>
      <c r="L29" s="37"/>
    </row>
    <row r="30" spans="1:12" x14ac:dyDescent="0.25">
      <c r="A30" s="148" t="s">
        <v>236</v>
      </c>
      <c r="B30" s="144">
        <v>71450</v>
      </c>
      <c r="C30" s="141">
        <f>+B30/E30-1</f>
        <v>9.9653685772846945E-3</v>
      </c>
      <c r="D30" s="211"/>
      <c r="E30" s="278">
        <v>70745</v>
      </c>
      <c r="F30" s="211"/>
      <c r="G30" s="37"/>
      <c r="H30" s="37"/>
      <c r="I30" s="37"/>
      <c r="J30" s="37"/>
      <c r="K30" s="37"/>
      <c r="L30" s="37"/>
    </row>
    <row r="31" spans="1:12" x14ac:dyDescent="0.25">
      <c r="A31" s="154" t="s">
        <v>237</v>
      </c>
      <c r="B31" s="144">
        <v>52900</v>
      </c>
      <c r="C31" s="141">
        <f t="shared" si="0"/>
        <v>6.085964244959996E-3</v>
      </c>
      <c r="D31" s="211"/>
      <c r="E31" s="278">
        <v>52580</v>
      </c>
      <c r="F31" s="211"/>
      <c r="G31" s="37"/>
      <c r="H31" s="37"/>
      <c r="I31" s="37"/>
      <c r="J31" s="37"/>
      <c r="K31" s="37"/>
      <c r="L31" s="37"/>
    </row>
    <row r="32" spans="1:12" x14ac:dyDescent="0.25">
      <c r="A32" s="148" t="s">
        <v>238</v>
      </c>
      <c r="B32" s="144">
        <v>49475</v>
      </c>
      <c r="C32" s="141">
        <f t="shared" si="0"/>
        <v>-0.12301692812195342</v>
      </c>
      <c r="D32" s="211"/>
      <c r="E32" s="278">
        <v>56415</v>
      </c>
      <c r="F32" s="211"/>
      <c r="G32" s="37"/>
      <c r="H32" s="37"/>
      <c r="I32" s="37"/>
      <c r="J32" s="37"/>
      <c r="K32" s="37"/>
      <c r="L32" s="37"/>
    </row>
    <row r="33" spans="1:12" x14ac:dyDescent="0.25">
      <c r="A33" s="154" t="s">
        <v>239</v>
      </c>
      <c r="B33" s="144">
        <v>42360</v>
      </c>
      <c r="C33" s="141">
        <f t="shared" si="0"/>
        <v>-2.0011567379988437E-2</v>
      </c>
      <c r="D33" s="211"/>
      <c r="E33" s="278">
        <v>43225</v>
      </c>
      <c r="F33" s="211"/>
      <c r="G33" s="37"/>
      <c r="H33" s="37"/>
      <c r="I33" s="37"/>
      <c r="J33" s="37"/>
      <c r="K33" s="37"/>
      <c r="L33" s="37"/>
    </row>
    <row r="34" spans="1:12" x14ac:dyDescent="0.25">
      <c r="A34" s="148" t="s">
        <v>240</v>
      </c>
      <c r="B34" s="144">
        <v>109255</v>
      </c>
      <c r="C34" s="141">
        <f t="shared" si="0"/>
        <v>1.9407511080009376E-2</v>
      </c>
      <c r="D34" s="211"/>
      <c r="E34" s="278">
        <v>107175</v>
      </c>
      <c r="F34" s="211"/>
      <c r="G34" s="37"/>
      <c r="H34" s="37"/>
      <c r="I34" s="37"/>
      <c r="J34" s="37"/>
      <c r="K34" s="37"/>
      <c r="L34" s="37"/>
    </row>
    <row r="35" spans="1:12" x14ac:dyDescent="0.25">
      <c r="A35" s="148" t="s">
        <v>284</v>
      </c>
      <c r="B35" s="144">
        <v>352605</v>
      </c>
      <c r="C35" s="141">
        <f t="shared" si="0"/>
        <v>-1.2227918312463282E-2</v>
      </c>
      <c r="D35" s="211"/>
      <c r="E35" s="278">
        <v>356970</v>
      </c>
      <c r="F35" s="211"/>
      <c r="G35" s="37"/>
      <c r="H35" s="37"/>
      <c r="I35" s="37"/>
      <c r="J35" s="37"/>
      <c r="K35" s="37"/>
      <c r="L35" s="37"/>
    </row>
    <row r="36" spans="1:12" x14ac:dyDescent="0.25">
      <c r="B36" s="63"/>
      <c r="C36" s="63"/>
      <c r="D36" s="211"/>
      <c r="E36" s="211"/>
      <c r="F36" s="211"/>
      <c r="G36" s="37"/>
      <c r="H36" s="37"/>
      <c r="I36" s="37"/>
      <c r="J36" s="37"/>
      <c r="K36" s="37"/>
      <c r="L36" s="37"/>
    </row>
    <row r="37" spans="1:12" x14ac:dyDescent="0.25">
      <c r="B37" s="63"/>
      <c r="C37" s="63"/>
      <c r="D37" s="211"/>
      <c r="E37" s="211"/>
      <c r="F37" s="211"/>
      <c r="G37" s="37"/>
      <c r="H37" s="37"/>
      <c r="I37" s="37"/>
      <c r="J37" s="37"/>
      <c r="K37" s="37"/>
      <c r="L37" s="37"/>
    </row>
    <row r="38" spans="1:12" x14ac:dyDescent="0.25">
      <c r="D38" s="211"/>
      <c r="E38" s="211"/>
      <c r="F38" s="211"/>
      <c r="G38" s="37"/>
      <c r="H38" s="37"/>
      <c r="I38" s="37"/>
      <c r="J38" s="37"/>
      <c r="K38" s="37"/>
      <c r="L38" s="37"/>
    </row>
    <row r="39" spans="1:12" x14ac:dyDescent="0.25">
      <c r="D39" s="37"/>
      <c r="E39" s="37"/>
      <c r="F39" s="37"/>
      <c r="G39" s="37"/>
      <c r="H39" s="37"/>
      <c r="I39" s="37"/>
      <c r="J39" s="37"/>
      <c r="K39" s="37"/>
      <c r="L39" s="37"/>
    </row>
    <row r="40" spans="1:12" x14ac:dyDescent="0.25"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5">
      <c r="D41" s="211"/>
      <c r="E41" s="211"/>
      <c r="F41" s="211"/>
    </row>
    <row r="42" spans="1:12" x14ac:dyDescent="0.25">
      <c r="D42" s="211"/>
      <c r="E42" s="211"/>
      <c r="F42" s="211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topLeftCell="C4" zoomScaleNormal="100" workbookViewId="0">
      <selection activeCell="L9" sqref="L9"/>
    </sheetView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4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2n trimestre 2024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3"/>
      <c r="M7" s="93"/>
      <c r="N7" s="93"/>
      <c r="O7" s="93"/>
      <c r="P7" s="93"/>
      <c r="Q7" s="93"/>
      <c r="R7" s="93"/>
    </row>
    <row r="8" spans="1:20" ht="15.75" x14ac:dyDescent="0.25">
      <c r="A8" s="314" t="s">
        <v>285</v>
      </c>
      <c r="B8" s="314"/>
      <c r="C8" s="314"/>
      <c r="D8" s="314"/>
      <c r="E8" s="314"/>
      <c r="F8" s="314"/>
      <c r="G8" s="314"/>
      <c r="L8" s="314" t="s">
        <v>394</v>
      </c>
      <c r="M8" s="314"/>
      <c r="N8" s="314"/>
      <c r="O8" s="314"/>
      <c r="P8" s="314"/>
      <c r="Q8" s="314"/>
      <c r="R8" s="314"/>
    </row>
    <row r="9" spans="1:20" ht="54" customHeight="1" x14ac:dyDescent="0.25">
      <c r="A9" s="94" t="s">
        <v>233</v>
      </c>
      <c r="B9" s="95" t="s">
        <v>234</v>
      </c>
      <c r="C9" s="95" t="s">
        <v>235</v>
      </c>
      <c r="D9" s="95" t="s">
        <v>236</v>
      </c>
      <c r="E9" s="95" t="s">
        <v>237</v>
      </c>
      <c r="F9" s="95" t="s">
        <v>238</v>
      </c>
      <c r="G9" s="95" t="s">
        <v>239</v>
      </c>
      <c r="H9" s="95" t="s">
        <v>240</v>
      </c>
      <c r="I9" s="95" t="s">
        <v>132</v>
      </c>
      <c r="J9" s="96"/>
      <c r="L9" s="97" t="s">
        <v>233</v>
      </c>
      <c r="M9" s="95" t="s">
        <v>234</v>
      </c>
      <c r="N9" s="95" t="s">
        <v>235</v>
      </c>
      <c r="O9" s="95" t="s">
        <v>236</v>
      </c>
      <c r="P9" s="95" t="s">
        <v>237</v>
      </c>
      <c r="Q9" s="95" t="s">
        <v>238</v>
      </c>
      <c r="R9" s="95" t="s">
        <v>239</v>
      </c>
      <c r="S9" s="95" t="s">
        <v>240</v>
      </c>
      <c r="T9" s="96"/>
    </row>
    <row r="10" spans="1:20" x14ac:dyDescent="0.25">
      <c r="A10" s="98" t="s">
        <v>77</v>
      </c>
      <c r="B10" s="215">
        <v>25</v>
      </c>
      <c r="C10" s="99">
        <v>465</v>
      </c>
      <c r="D10" s="99">
        <v>1087</v>
      </c>
      <c r="E10" s="99">
        <v>2726</v>
      </c>
      <c r="F10" s="99">
        <v>359</v>
      </c>
      <c r="G10" s="99">
        <v>452</v>
      </c>
      <c r="H10" s="99">
        <v>2547</v>
      </c>
      <c r="I10" s="99">
        <v>7661</v>
      </c>
      <c r="J10" s="100"/>
      <c r="L10" s="98" t="s">
        <v>77</v>
      </c>
      <c r="M10" s="218">
        <f>B10/$I10</f>
        <v>3.2632815559326457E-3</v>
      </c>
      <c r="N10" s="219">
        <f t="shared" ref="N10:N40" si="0">C10/$I10</f>
        <v>6.0697036940347213E-2</v>
      </c>
      <c r="O10" s="219">
        <f t="shared" ref="O10:O40" si="1">D10/$I10</f>
        <v>0.14188748205195145</v>
      </c>
      <c r="P10" s="219">
        <f t="shared" ref="P10:P40" si="2">E10/$I10</f>
        <v>0.35582822085889571</v>
      </c>
      <c r="Q10" s="219">
        <f t="shared" ref="Q10:Q40" si="3">F10/$I10</f>
        <v>4.6860723143192798E-2</v>
      </c>
      <c r="R10" s="219">
        <f t="shared" ref="R10:R40" si="4">G10/$I10</f>
        <v>5.900013053126224E-2</v>
      </c>
      <c r="S10" s="219">
        <f t="shared" ref="S10:S40" si="5">H10/$I10</f>
        <v>0.33246312491841795</v>
      </c>
      <c r="T10" s="102"/>
    </row>
    <row r="11" spans="1:20" x14ac:dyDescent="0.25">
      <c r="A11" s="103" t="s">
        <v>78</v>
      </c>
      <c r="B11" s="216">
        <v>34</v>
      </c>
      <c r="C11" s="104">
        <v>189</v>
      </c>
      <c r="D11" s="104">
        <v>264</v>
      </c>
      <c r="E11" s="104">
        <v>262</v>
      </c>
      <c r="F11" s="104">
        <v>272</v>
      </c>
      <c r="G11" s="104">
        <v>310</v>
      </c>
      <c r="H11" s="104">
        <v>418</v>
      </c>
      <c r="I11" s="104">
        <v>1749</v>
      </c>
      <c r="J11" s="100"/>
      <c r="L11" s="103" t="s">
        <v>78</v>
      </c>
      <c r="M11" s="220">
        <f t="shared" ref="M11:M40" si="6">B11/$I11</f>
        <v>1.9439679817038306E-2</v>
      </c>
      <c r="N11" s="221">
        <f t="shared" si="0"/>
        <v>0.10806174957118353</v>
      </c>
      <c r="O11" s="221">
        <f t="shared" si="1"/>
        <v>0.15094339622641509</v>
      </c>
      <c r="P11" s="221">
        <f t="shared" si="2"/>
        <v>0.14979988564894225</v>
      </c>
      <c r="Q11" s="221">
        <f t="shared" si="3"/>
        <v>0.15551743853630645</v>
      </c>
      <c r="R11" s="221">
        <f t="shared" si="4"/>
        <v>0.17724413950829046</v>
      </c>
      <c r="S11" s="221">
        <f t="shared" si="5"/>
        <v>0.2389937106918239</v>
      </c>
      <c r="T11" s="102"/>
    </row>
    <row r="12" spans="1:20" x14ac:dyDescent="0.25">
      <c r="A12" s="103" t="s">
        <v>79</v>
      </c>
      <c r="B12" s="216">
        <v>30</v>
      </c>
      <c r="C12" s="104">
        <v>1346</v>
      </c>
      <c r="D12" s="104">
        <v>3365</v>
      </c>
      <c r="E12" s="104">
        <v>1060</v>
      </c>
      <c r="F12" s="104">
        <v>2744</v>
      </c>
      <c r="G12" s="104">
        <v>5851</v>
      </c>
      <c r="H12" s="104">
        <v>5574</v>
      </c>
      <c r="I12" s="104">
        <v>19970</v>
      </c>
      <c r="J12" s="100"/>
      <c r="L12" s="103" t="s">
        <v>79</v>
      </c>
      <c r="M12" s="220">
        <f t="shared" si="6"/>
        <v>1.5022533800701052E-3</v>
      </c>
      <c r="N12" s="221">
        <f t="shared" si="0"/>
        <v>6.7401101652478715E-2</v>
      </c>
      <c r="O12" s="221">
        <f t="shared" si="1"/>
        <v>0.16850275413119681</v>
      </c>
      <c r="P12" s="221">
        <f t="shared" si="2"/>
        <v>5.3079619429143715E-2</v>
      </c>
      <c r="Q12" s="221">
        <f t="shared" si="3"/>
        <v>0.13740610916374563</v>
      </c>
      <c r="R12" s="221">
        <f t="shared" si="4"/>
        <v>0.29298948422633952</v>
      </c>
      <c r="S12" s="221">
        <f t="shared" si="5"/>
        <v>0.27911867801702556</v>
      </c>
      <c r="T12" s="102"/>
    </row>
    <row r="13" spans="1:20" x14ac:dyDescent="0.25">
      <c r="A13" s="105" t="s">
        <v>80</v>
      </c>
      <c r="B13" s="216">
        <v>5</v>
      </c>
      <c r="C13" s="104">
        <v>68</v>
      </c>
      <c r="D13" s="104">
        <v>154</v>
      </c>
      <c r="E13" s="104">
        <v>328</v>
      </c>
      <c r="F13" s="104">
        <v>160</v>
      </c>
      <c r="G13" s="104">
        <v>70</v>
      </c>
      <c r="H13" s="104">
        <v>759</v>
      </c>
      <c r="I13" s="104">
        <v>1544</v>
      </c>
      <c r="J13" s="100"/>
      <c r="L13" s="105" t="s">
        <v>80</v>
      </c>
      <c r="M13" s="220">
        <f t="shared" si="6"/>
        <v>3.2383419689119169E-3</v>
      </c>
      <c r="N13" s="221">
        <f t="shared" si="0"/>
        <v>4.4041450777202069E-2</v>
      </c>
      <c r="O13" s="221">
        <f t="shared" si="1"/>
        <v>9.974093264248704E-2</v>
      </c>
      <c r="P13" s="221">
        <f t="shared" si="2"/>
        <v>0.21243523316062177</v>
      </c>
      <c r="Q13" s="221">
        <f t="shared" si="3"/>
        <v>0.10362694300518134</v>
      </c>
      <c r="R13" s="221">
        <f t="shared" si="4"/>
        <v>4.5336787564766841E-2</v>
      </c>
      <c r="S13" s="221">
        <f t="shared" si="5"/>
        <v>0.49158031088082904</v>
      </c>
      <c r="T13" s="102"/>
    </row>
    <row r="14" spans="1:20" x14ac:dyDescent="0.25">
      <c r="A14" s="105" t="s">
        <v>81</v>
      </c>
      <c r="B14" s="216">
        <v>10</v>
      </c>
      <c r="C14" s="104">
        <v>314</v>
      </c>
      <c r="D14" s="104">
        <v>682</v>
      </c>
      <c r="E14" s="104">
        <v>860</v>
      </c>
      <c r="F14" s="104">
        <v>313</v>
      </c>
      <c r="G14" s="104">
        <v>408</v>
      </c>
      <c r="H14" s="104">
        <v>728</v>
      </c>
      <c r="I14" s="104">
        <v>3315</v>
      </c>
      <c r="J14" s="100"/>
      <c r="L14" s="105" t="s">
        <v>81</v>
      </c>
      <c r="M14" s="220">
        <f t="shared" si="6"/>
        <v>3.0165912518853697E-3</v>
      </c>
      <c r="N14" s="221">
        <f t="shared" si="0"/>
        <v>9.47209653092006E-2</v>
      </c>
      <c r="O14" s="221">
        <f t="shared" si="1"/>
        <v>0.20573152337858219</v>
      </c>
      <c r="P14" s="221">
        <f t="shared" si="2"/>
        <v>0.2594268476621418</v>
      </c>
      <c r="Q14" s="221">
        <f t="shared" si="3"/>
        <v>9.4419306184012064E-2</v>
      </c>
      <c r="R14" s="221">
        <f t="shared" si="4"/>
        <v>0.12307692307692308</v>
      </c>
      <c r="S14" s="221">
        <f t="shared" si="5"/>
        <v>0.2196078431372549</v>
      </c>
      <c r="T14" s="102"/>
    </row>
    <row r="15" spans="1:20" x14ac:dyDescent="0.25">
      <c r="A15" s="105" t="s">
        <v>82</v>
      </c>
      <c r="B15" s="216">
        <v>15</v>
      </c>
      <c r="C15" s="104">
        <v>135</v>
      </c>
      <c r="D15" s="104">
        <v>194</v>
      </c>
      <c r="E15" s="104">
        <v>191</v>
      </c>
      <c r="F15" s="104">
        <v>184</v>
      </c>
      <c r="G15" s="104">
        <v>203</v>
      </c>
      <c r="H15" s="104">
        <v>272</v>
      </c>
      <c r="I15" s="104">
        <v>1194</v>
      </c>
      <c r="J15" s="100"/>
      <c r="L15" s="105" t="s">
        <v>82</v>
      </c>
      <c r="M15" s="220">
        <f t="shared" si="6"/>
        <v>1.2562814070351759E-2</v>
      </c>
      <c r="N15" s="221">
        <f t="shared" si="0"/>
        <v>0.11306532663316583</v>
      </c>
      <c r="O15" s="221">
        <f t="shared" si="1"/>
        <v>0.1624790619765494</v>
      </c>
      <c r="P15" s="221">
        <f t="shared" si="2"/>
        <v>0.15996649916247907</v>
      </c>
      <c r="Q15" s="221">
        <f t="shared" si="3"/>
        <v>0.1541038525963149</v>
      </c>
      <c r="R15" s="221">
        <f t="shared" si="4"/>
        <v>0.17001675041876047</v>
      </c>
      <c r="S15" s="221">
        <f t="shared" si="5"/>
        <v>0.22780569514237856</v>
      </c>
      <c r="T15" s="102"/>
    </row>
    <row r="16" spans="1:20" x14ac:dyDescent="0.25">
      <c r="A16" s="105" t="s">
        <v>83</v>
      </c>
      <c r="B16" s="216">
        <v>20</v>
      </c>
      <c r="C16" s="104">
        <v>335</v>
      </c>
      <c r="D16" s="104">
        <v>485</v>
      </c>
      <c r="E16" s="104">
        <v>446</v>
      </c>
      <c r="F16" s="104">
        <v>576</v>
      </c>
      <c r="G16" s="104">
        <v>556</v>
      </c>
      <c r="H16" s="104">
        <v>824</v>
      </c>
      <c r="I16" s="104">
        <v>3242</v>
      </c>
      <c r="J16" s="100"/>
      <c r="L16" s="105" t="s">
        <v>83</v>
      </c>
      <c r="M16" s="220">
        <f t="shared" si="6"/>
        <v>6.1690314620604569E-3</v>
      </c>
      <c r="N16" s="221">
        <f t="shared" si="0"/>
        <v>0.10333127698951265</v>
      </c>
      <c r="O16" s="221">
        <f t="shared" si="1"/>
        <v>0.14959901295496608</v>
      </c>
      <c r="P16" s="221">
        <f t="shared" si="2"/>
        <v>0.13756940160394818</v>
      </c>
      <c r="Q16" s="221">
        <f t="shared" si="3"/>
        <v>0.17766810610734116</v>
      </c>
      <c r="R16" s="221">
        <f t="shared" si="4"/>
        <v>0.17149907464528069</v>
      </c>
      <c r="S16" s="221">
        <f t="shared" si="5"/>
        <v>0.25416409623689079</v>
      </c>
      <c r="T16" s="102"/>
    </row>
    <row r="17" spans="1:20" x14ac:dyDescent="0.25">
      <c r="A17" s="105" t="s">
        <v>84</v>
      </c>
      <c r="B17" s="216">
        <v>39</v>
      </c>
      <c r="C17" s="104">
        <v>5660</v>
      </c>
      <c r="D17" s="104">
        <v>9540</v>
      </c>
      <c r="E17" s="104">
        <v>6002</v>
      </c>
      <c r="F17" s="104">
        <v>3436</v>
      </c>
      <c r="G17" s="104">
        <v>6121</v>
      </c>
      <c r="H17" s="104">
        <v>18340</v>
      </c>
      <c r="I17" s="104">
        <v>49138</v>
      </c>
      <c r="J17" s="100"/>
      <c r="L17" s="105" t="s">
        <v>84</v>
      </c>
      <c r="M17" s="220">
        <f t="shared" si="6"/>
        <v>7.9368309658512759E-4</v>
      </c>
      <c r="N17" s="221">
        <f t="shared" si="0"/>
        <v>0.11518580324799545</v>
      </c>
      <c r="O17" s="221">
        <f t="shared" si="1"/>
        <v>0.19414709593390045</v>
      </c>
      <c r="P17" s="221">
        <f t="shared" si="2"/>
        <v>0.12214579347958809</v>
      </c>
      <c r="Q17" s="221">
        <f t="shared" si="3"/>
        <v>6.9925515894012774E-2</v>
      </c>
      <c r="R17" s="221">
        <f t="shared" si="4"/>
        <v>0.12456754446660426</v>
      </c>
      <c r="S17" s="221">
        <f t="shared" si="5"/>
        <v>0.37323456388131387</v>
      </c>
      <c r="T17" s="102"/>
    </row>
    <row r="18" spans="1:20" x14ac:dyDescent="0.25">
      <c r="A18" s="105" t="s">
        <v>85</v>
      </c>
      <c r="B18" s="216">
        <v>25</v>
      </c>
      <c r="C18" s="104">
        <v>438</v>
      </c>
      <c r="D18" s="104">
        <v>1428</v>
      </c>
      <c r="E18" s="104">
        <v>1510</v>
      </c>
      <c r="F18" s="104">
        <v>611</v>
      </c>
      <c r="G18" s="104">
        <v>662</v>
      </c>
      <c r="H18" s="104">
        <v>1876</v>
      </c>
      <c r="I18" s="104">
        <v>6550</v>
      </c>
      <c r="J18" s="100"/>
      <c r="L18" s="105" t="s">
        <v>85</v>
      </c>
      <c r="M18" s="220">
        <f t="shared" si="6"/>
        <v>3.8167938931297708E-3</v>
      </c>
      <c r="N18" s="221">
        <f t="shared" si="0"/>
        <v>6.6870229007633591E-2</v>
      </c>
      <c r="O18" s="221">
        <f t="shared" si="1"/>
        <v>0.21801526717557251</v>
      </c>
      <c r="P18" s="221">
        <f t="shared" si="2"/>
        <v>0.23053435114503817</v>
      </c>
      <c r="Q18" s="221">
        <f t="shared" si="3"/>
        <v>9.328244274809161E-2</v>
      </c>
      <c r="R18" s="221">
        <f t="shared" si="4"/>
        <v>0.10106870229007633</v>
      </c>
      <c r="S18" s="221">
        <f t="shared" si="5"/>
        <v>0.286412213740458</v>
      </c>
      <c r="T18" s="102"/>
    </row>
    <row r="19" spans="1:20" x14ac:dyDescent="0.25">
      <c r="A19" s="105" t="s">
        <v>86</v>
      </c>
      <c r="B19" s="216">
        <v>26</v>
      </c>
      <c r="C19" s="104">
        <v>947</v>
      </c>
      <c r="D19" s="104">
        <v>4418</v>
      </c>
      <c r="E19" s="104">
        <v>3536</v>
      </c>
      <c r="F19" s="104">
        <v>3671</v>
      </c>
      <c r="G19" s="104">
        <v>3847</v>
      </c>
      <c r="H19" s="104">
        <v>6331</v>
      </c>
      <c r="I19" s="104">
        <v>22776</v>
      </c>
      <c r="J19" s="100"/>
      <c r="L19" s="105" t="s">
        <v>86</v>
      </c>
      <c r="M19" s="220">
        <f t="shared" si="6"/>
        <v>1.1415525114155251E-3</v>
      </c>
      <c r="N19" s="221">
        <f t="shared" si="0"/>
        <v>4.1578854935019317E-2</v>
      </c>
      <c r="O19" s="221">
        <f t="shared" si="1"/>
        <v>0.19397611520899191</v>
      </c>
      <c r="P19" s="221">
        <f t="shared" si="2"/>
        <v>0.15525114155251141</v>
      </c>
      <c r="Q19" s="221">
        <f t="shared" si="3"/>
        <v>0.16117843343870741</v>
      </c>
      <c r="R19" s="221">
        <f t="shared" si="4"/>
        <v>0.16890586582367403</v>
      </c>
      <c r="S19" s="221">
        <f t="shared" si="5"/>
        <v>0.27796803652968038</v>
      </c>
      <c r="T19" s="102"/>
    </row>
    <row r="20" spans="1:20" x14ac:dyDescent="0.25">
      <c r="A20" s="105" t="s">
        <v>87</v>
      </c>
      <c r="B20" s="216">
        <v>60</v>
      </c>
      <c r="C20" s="104">
        <v>1358</v>
      </c>
      <c r="D20" s="104">
        <v>3821</v>
      </c>
      <c r="E20" s="104">
        <v>2976</v>
      </c>
      <c r="F20" s="104">
        <v>1975</v>
      </c>
      <c r="G20" s="104">
        <v>2472</v>
      </c>
      <c r="H20" s="104">
        <v>4318</v>
      </c>
      <c r="I20" s="104">
        <v>16980</v>
      </c>
      <c r="J20" s="100"/>
      <c r="L20" s="105" t="s">
        <v>87</v>
      </c>
      <c r="M20" s="220">
        <f t="shared" si="6"/>
        <v>3.5335689045936395E-3</v>
      </c>
      <c r="N20" s="221">
        <f t="shared" si="0"/>
        <v>7.9976442873969378E-2</v>
      </c>
      <c r="O20" s="221">
        <f t="shared" si="1"/>
        <v>0.22502944640753827</v>
      </c>
      <c r="P20" s="221">
        <f t="shared" si="2"/>
        <v>0.17526501766784452</v>
      </c>
      <c r="Q20" s="221">
        <f t="shared" si="3"/>
        <v>0.1163133097762073</v>
      </c>
      <c r="R20" s="221">
        <f t="shared" si="4"/>
        <v>0.14558303886925794</v>
      </c>
      <c r="S20" s="221">
        <f t="shared" si="5"/>
        <v>0.25429917550058895</v>
      </c>
      <c r="T20" s="102"/>
    </row>
    <row r="21" spans="1:20" x14ac:dyDescent="0.25">
      <c r="A21" s="105" t="s">
        <v>88</v>
      </c>
      <c r="B21" s="216">
        <v>26</v>
      </c>
      <c r="C21" s="104">
        <v>716</v>
      </c>
      <c r="D21" s="104">
        <v>1299</v>
      </c>
      <c r="E21" s="104">
        <v>3089</v>
      </c>
      <c r="F21" s="104">
        <v>2440</v>
      </c>
      <c r="G21" s="104">
        <v>1042</v>
      </c>
      <c r="H21" s="104">
        <v>3696</v>
      </c>
      <c r="I21" s="104">
        <v>12308</v>
      </c>
      <c r="J21" s="100"/>
      <c r="L21" s="105" t="s">
        <v>88</v>
      </c>
      <c r="M21" s="220">
        <f t="shared" si="6"/>
        <v>2.1124471888202797E-3</v>
      </c>
      <c r="N21" s="221">
        <f t="shared" si="0"/>
        <v>5.8173545661358468E-2</v>
      </c>
      <c r="O21" s="221">
        <f t="shared" si="1"/>
        <v>0.10554111147221319</v>
      </c>
      <c r="P21" s="221">
        <f t="shared" si="2"/>
        <v>0.25097497562560939</v>
      </c>
      <c r="Q21" s="221">
        <f t="shared" si="3"/>
        <v>0.19824504387390315</v>
      </c>
      <c r="R21" s="221">
        <f t="shared" si="4"/>
        <v>8.4660383490412744E-2</v>
      </c>
      <c r="S21" s="221">
        <f t="shared" si="5"/>
        <v>0.30029249268768282</v>
      </c>
      <c r="T21" s="102"/>
    </row>
    <row r="22" spans="1:20" x14ac:dyDescent="0.25">
      <c r="A22" s="105" t="s">
        <v>89</v>
      </c>
      <c r="B22" s="216">
        <v>45</v>
      </c>
      <c r="C22" s="104">
        <v>521</v>
      </c>
      <c r="D22" s="104">
        <v>2353</v>
      </c>
      <c r="E22" s="104">
        <v>1700</v>
      </c>
      <c r="F22" s="104">
        <v>1061</v>
      </c>
      <c r="G22" s="104">
        <v>1378</v>
      </c>
      <c r="H22" s="104">
        <v>2142</v>
      </c>
      <c r="I22" s="104">
        <v>9200</v>
      </c>
      <c r="J22" s="100"/>
      <c r="L22" s="105" t="s">
        <v>89</v>
      </c>
      <c r="M22" s="220">
        <f t="shared" si="6"/>
        <v>4.8913043478260873E-3</v>
      </c>
      <c r="N22" s="221">
        <f t="shared" si="0"/>
        <v>5.6630434782608693E-2</v>
      </c>
      <c r="O22" s="221">
        <f t="shared" si="1"/>
        <v>0.25576086956521737</v>
      </c>
      <c r="P22" s="221">
        <f t="shared" si="2"/>
        <v>0.18478260869565216</v>
      </c>
      <c r="Q22" s="221">
        <f t="shared" si="3"/>
        <v>0.11532608695652175</v>
      </c>
      <c r="R22" s="221">
        <f t="shared" si="4"/>
        <v>0.14978260869565219</v>
      </c>
      <c r="S22" s="221">
        <f t="shared" si="5"/>
        <v>0.23282608695652174</v>
      </c>
      <c r="T22" s="102"/>
    </row>
    <row r="23" spans="1:20" x14ac:dyDescent="0.25">
      <c r="A23" s="105" t="s">
        <v>90</v>
      </c>
      <c r="B23" s="216">
        <v>10</v>
      </c>
      <c r="C23" s="104">
        <v>525</v>
      </c>
      <c r="D23" s="104">
        <v>961</v>
      </c>
      <c r="E23" s="104">
        <v>1262</v>
      </c>
      <c r="F23" s="104">
        <v>919</v>
      </c>
      <c r="G23" s="104">
        <v>712</v>
      </c>
      <c r="H23" s="104">
        <v>1281</v>
      </c>
      <c r="I23" s="104">
        <v>5670</v>
      </c>
      <c r="J23" s="100"/>
      <c r="L23" s="105" t="s">
        <v>90</v>
      </c>
      <c r="M23" s="220">
        <f t="shared" si="6"/>
        <v>1.7636684303350969E-3</v>
      </c>
      <c r="N23" s="221">
        <f t="shared" si="0"/>
        <v>9.2592592592592587E-2</v>
      </c>
      <c r="O23" s="221">
        <f t="shared" si="1"/>
        <v>0.16948853615520282</v>
      </c>
      <c r="P23" s="221">
        <f t="shared" si="2"/>
        <v>0.22257495590828924</v>
      </c>
      <c r="Q23" s="221">
        <f t="shared" si="3"/>
        <v>0.16208112874779543</v>
      </c>
      <c r="R23" s="221">
        <f t="shared" si="4"/>
        <v>0.12557319223985891</v>
      </c>
      <c r="S23" s="221">
        <f t="shared" si="5"/>
        <v>0.22592592592592592</v>
      </c>
      <c r="T23" s="102"/>
    </row>
    <row r="24" spans="1:20" x14ac:dyDescent="0.25">
      <c r="A24" s="105" t="s">
        <v>91</v>
      </c>
      <c r="B24" s="216">
        <v>5</v>
      </c>
      <c r="C24" s="104">
        <v>452</v>
      </c>
      <c r="D24" s="104">
        <v>1169</v>
      </c>
      <c r="E24" s="104">
        <v>583</v>
      </c>
      <c r="F24" s="104">
        <v>662</v>
      </c>
      <c r="G24" s="104">
        <v>360</v>
      </c>
      <c r="H24" s="104">
        <v>719</v>
      </c>
      <c r="I24" s="104">
        <v>3950</v>
      </c>
      <c r="J24" s="100"/>
      <c r="L24" s="105" t="s">
        <v>91</v>
      </c>
      <c r="M24" s="220">
        <f t="shared" si="6"/>
        <v>1.2658227848101266E-3</v>
      </c>
      <c r="N24" s="221">
        <f t="shared" si="0"/>
        <v>0.11443037974683544</v>
      </c>
      <c r="O24" s="221">
        <f t="shared" si="1"/>
        <v>0.29594936708860758</v>
      </c>
      <c r="P24" s="221">
        <f t="shared" si="2"/>
        <v>0.14759493670886076</v>
      </c>
      <c r="Q24" s="221">
        <f t="shared" si="3"/>
        <v>0.16759493670886075</v>
      </c>
      <c r="R24" s="221">
        <f t="shared" si="4"/>
        <v>9.1139240506329114E-2</v>
      </c>
      <c r="S24" s="221">
        <f t="shared" si="5"/>
        <v>0.1820253164556962</v>
      </c>
      <c r="T24" s="102"/>
    </row>
    <row r="25" spans="1:20" x14ac:dyDescent="0.25">
      <c r="A25" s="105" t="s">
        <v>92</v>
      </c>
      <c r="B25" s="216">
        <v>15</v>
      </c>
      <c r="C25" s="104">
        <v>142</v>
      </c>
      <c r="D25" s="104">
        <v>187</v>
      </c>
      <c r="E25" s="104">
        <v>175</v>
      </c>
      <c r="F25" s="104">
        <v>103</v>
      </c>
      <c r="G25" s="104">
        <v>153</v>
      </c>
      <c r="H25" s="104">
        <v>227</v>
      </c>
      <c r="I25" s="104">
        <v>1002</v>
      </c>
      <c r="J25" s="100"/>
      <c r="L25" s="105" t="s">
        <v>92</v>
      </c>
      <c r="M25" s="220">
        <f t="shared" si="6"/>
        <v>1.4970059880239521E-2</v>
      </c>
      <c r="N25" s="221">
        <f t="shared" si="0"/>
        <v>0.14171656686626746</v>
      </c>
      <c r="O25" s="221">
        <f t="shared" si="1"/>
        <v>0.18662674650698602</v>
      </c>
      <c r="P25" s="221">
        <f t="shared" si="2"/>
        <v>0.17465069860279442</v>
      </c>
      <c r="Q25" s="221">
        <f t="shared" si="3"/>
        <v>0.10279441117764471</v>
      </c>
      <c r="R25" s="221">
        <f t="shared" si="4"/>
        <v>0.15269461077844312</v>
      </c>
      <c r="S25" s="221">
        <f t="shared" si="5"/>
        <v>0.22654690618762474</v>
      </c>
      <c r="T25" s="102"/>
    </row>
    <row r="26" spans="1:20" x14ac:dyDescent="0.25">
      <c r="A26" s="105" t="s">
        <v>93</v>
      </c>
      <c r="B26" s="216">
        <v>42</v>
      </c>
      <c r="C26" s="104">
        <v>202</v>
      </c>
      <c r="D26" s="104">
        <v>735</v>
      </c>
      <c r="E26" s="104">
        <v>717</v>
      </c>
      <c r="F26" s="104">
        <v>114</v>
      </c>
      <c r="G26" s="104">
        <v>226</v>
      </c>
      <c r="H26" s="104">
        <v>620</v>
      </c>
      <c r="I26" s="104">
        <v>2656</v>
      </c>
      <c r="J26" s="100"/>
      <c r="L26" s="105" t="s">
        <v>93</v>
      </c>
      <c r="M26" s="220">
        <f t="shared" si="6"/>
        <v>1.5813253012048192E-2</v>
      </c>
      <c r="N26" s="221">
        <f t="shared" si="0"/>
        <v>7.6054216867469882E-2</v>
      </c>
      <c r="O26" s="221">
        <f t="shared" si="1"/>
        <v>0.27673192771084337</v>
      </c>
      <c r="P26" s="221">
        <f t="shared" si="2"/>
        <v>0.26995481927710846</v>
      </c>
      <c r="Q26" s="221">
        <f t="shared" si="3"/>
        <v>4.2921686746987951E-2</v>
      </c>
      <c r="R26" s="221">
        <f t="shared" si="4"/>
        <v>8.5090361445783136E-2</v>
      </c>
      <c r="S26" s="221">
        <f t="shared" si="5"/>
        <v>0.23343373493975902</v>
      </c>
      <c r="T26" s="102"/>
    </row>
    <row r="27" spans="1:20" x14ac:dyDescent="0.25">
      <c r="A27" s="105" t="s">
        <v>94</v>
      </c>
      <c r="B27" s="216">
        <v>74</v>
      </c>
      <c r="C27" s="104">
        <v>1678</v>
      </c>
      <c r="D27" s="104">
        <v>13896</v>
      </c>
      <c r="E27" s="104">
        <v>3797</v>
      </c>
      <c r="F27" s="104">
        <v>4396</v>
      </c>
      <c r="G27" s="104">
        <v>3770</v>
      </c>
      <c r="H27" s="104">
        <v>26754</v>
      </c>
      <c r="I27" s="104">
        <v>54365</v>
      </c>
      <c r="J27" s="100"/>
      <c r="L27" s="105" t="s">
        <v>94</v>
      </c>
      <c r="M27" s="220">
        <f t="shared" si="6"/>
        <v>1.3611698703209787E-3</v>
      </c>
      <c r="N27" s="221">
        <f t="shared" si="0"/>
        <v>3.0865446518900028E-2</v>
      </c>
      <c r="O27" s="221">
        <f t="shared" si="1"/>
        <v>0.25560562862135566</v>
      </c>
      <c r="P27" s="221">
        <f t="shared" si="2"/>
        <v>6.9842729697415618E-2</v>
      </c>
      <c r="Q27" s="221">
        <f t="shared" si="3"/>
        <v>8.0860847972040836E-2</v>
      </c>
      <c r="R27" s="221">
        <f t="shared" si="4"/>
        <v>6.9346086636622825E-2</v>
      </c>
      <c r="S27" s="221">
        <f t="shared" si="5"/>
        <v>0.49211809068334406</v>
      </c>
      <c r="T27" s="102"/>
    </row>
    <row r="28" spans="1:20" x14ac:dyDescent="0.25">
      <c r="A28" s="105" t="s">
        <v>95</v>
      </c>
      <c r="B28" s="216">
        <v>20</v>
      </c>
      <c r="C28" s="104">
        <v>1278</v>
      </c>
      <c r="D28" s="104">
        <v>1847</v>
      </c>
      <c r="E28" s="104">
        <v>4008</v>
      </c>
      <c r="F28" s="104">
        <v>880</v>
      </c>
      <c r="G28" s="104">
        <v>818</v>
      </c>
      <c r="H28" s="104">
        <v>1987</v>
      </c>
      <c r="I28" s="104">
        <v>10838</v>
      </c>
      <c r="J28" s="100"/>
      <c r="L28" s="105" t="s">
        <v>95</v>
      </c>
      <c r="M28" s="220">
        <f t="shared" si="6"/>
        <v>1.8453589223103894E-3</v>
      </c>
      <c r="N28" s="221">
        <f t="shared" si="0"/>
        <v>0.11791843513563388</v>
      </c>
      <c r="O28" s="221">
        <f t="shared" si="1"/>
        <v>0.17041889647536446</v>
      </c>
      <c r="P28" s="221">
        <f t="shared" si="2"/>
        <v>0.36980992803100204</v>
      </c>
      <c r="Q28" s="221">
        <f t="shared" si="3"/>
        <v>8.1195792581657128E-2</v>
      </c>
      <c r="R28" s="221">
        <f t="shared" si="4"/>
        <v>7.5475179922494931E-2</v>
      </c>
      <c r="S28" s="221">
        <f t="shared" si="5"/>
        <v>0.18333640893153719</v>
      </c>
      <c r="T28" s="102"/>
    </row>
    <row r="29" spans="1:20" x14ac:dyDescent="0.25">
      <c r="A29" s="105" t="s">
        <v>96</v>
      </c>
      <c r="B29" s="216">
        <v>152</v>
      </c>
      <c r="C29" s="104">
        <v>3109</v>
      </c>
      <c r="D29" s="104">
        <v>6723</v>
      </c>
      <c r="E29" s="104">
        <v>3765</v>
      </c>
      <c r="F29" s="104">
        <v>6864</v>
      </c>
      <c r="G29" s="104">
        <v>3316</v>
      </c>
      <c r="H29" s="104">
        <v>5755</v>
      </c>
      <c r="I29" s="104">
        <v>29684</v>
      </c>
      <c r="J29" s="100"/>
      <c r="L29" s="105" t="s">
        <v>96</v>
      </c>
      <c r="M29" s="220">
        <f t="shared" si="6"/>
        <v>5.1206036922247676E-3</v>
      </c>
      <c r="N29" s="221">
        <f t="shared" si="0"/>
        <v>0.10473655841530791</v>
      </c>
      <c r="O29" s="221">
        <f t="shared" si="1"/>
        <v>0.2264856488343889</v>
      </c>
      <c r="P29" s="221">
        <f t="shared" si="2"/>
        <v>0.12683600592912006</v>
      </c>
      <c r="Q29" s="221">
        <f t="shared" si="3"/>
        <v>0.2312356825225711</v>
      </c>
      <c r="R29" s="221">
        <f t="shared" si="4"/>
        <v>0.11171001212774559</v>
      </c>
      <c r="S29" s="221">
        <f t="shared" si="5"/>
        <v>0.19387548847864169</v>
      </c>
      <c r="T29" s="102"/>
    </row>
    <row r="30" spans="1:20" x14ac:dyDescent="0.25">
      <c r="A30" s="105" t="s">
        <v>97</v>
      </c>
      <c r="B30" s="216">
        <v>40</v>
      </c>
      <c r="C30" s="104">
        <v>119</v>
      </c>
      <c r="D30" s="104">
        <v>128</v>
      </c>
      <c r="E30" s="104">
        <v>280</v>
      </c>
      <c r="F30" s="104">
        <v>94</v>
      </c>
      <c r="G30" s="104">
        <v>143</v>
      </c>
      <c r="H30" s="104">
        <v>312</v>
      </c>
      <c r="I30" s="104">
        <v>1116</v>
      </c>
      <c r="J30" s="100"/>
      <c r="L30" s="105" t="s">
        <v>97</v>
      </c>
      <c r="M30" s="220">
        <f t="shared" si="6"/>
        <v>3.5842293906810034E-2</v>
      </c>
      <c r="N30" s="221">
        <f t="shared" si="0"/>
        <v>0.10663082437275985</v>
      </c>
      <c r="O30" s="221">
        <f t="shared" si="1"/>
        <v>0.11469534050179211</v>
      </c>
      <c r="P30" s="221">
        <f t="shared" si="2"/>
        <v>0.25089605734767023</v>
      </c>
      <c r="Q30" s="221">
        <f t="shared" si="3"/>
        <v>8.4229390681003588E-2</v>
      </c>
      <c r="R30" s="221">
        <f t="shared" si="4"/>
        <v>0.12813620071684587</v>
      </c>
      <c r="S30" s="221">
        <f t="shared" si="5"/>
        <v>0.27956989247311825</v>
      </c>
      <c r="T30" s="102"/>
    </row>
    <row r="31" spans="1:20" x14ac:dyDescent="0.25">
      <c r="A31" s="105" t="s">
        <v>98</v>
      </c>
      <c r="B31" s="216">
        <v>30</v>
      </c>
      <c r="C31" s="104">
        <v>181</v>
      </c>
      <c r="D31" s="104">
        <v>688</v>
      </c>
      <c r="E31" s="104">
        <v>2734</v>
      </c>
      <c r="F31" s="104">
        <v>1378</v>
      </c>
      <c r="G31" s="104">
        <v>345</v>
      </c>
      <c r="H31" s="104">
        <v>1023</v>
      </c>
      <c r="I31" s="104">
        <v>6379</v>
      </c>
      <c r="J31" s="100"/>
      <c r="L31" s="105" t="s">
        <v>98</v>
      </c>
      <c r="M31" s="220">
        <f t="shared" si="6"/>
        <v>4.7029314939645711E-3</v>
      </c>
      <c r="N31" s="221">
        <f t="shared" si="0"/>
        <v>2.8374353346919581E-2</v>
      </c>
      <c r="O31" s="221">
        <f t="shared" si="1"/>
        <v>0.10785389559492084</v>
      </c>
      <c r="P31" s="221">
        <f t="shared" si="2"/>
        <v>0.4285938234833046</v>
      </c>
      <c r="Q31" s="221">
        <f t="shared" si="3"/>
        <v>0.21602131995610596</v>
      </c>
      <c r="R31" s="221">
        <f t="shared" si="4"/>
        <v>5.4083712180592568E-2</v>
      </c>
      <c r="S31" s="221">
        <f t="shared" si="5"/>
        <v>0.16036996394419187</v>
      </c>
      <c r="T31" s="102"/>
    </row>
    <row r="32" spans="1:20" x14ac:dyDescent="0.25">
      <c r="A32" s="105" t="s">
        <v>99</v>
      </c>
      <c r="B32" s="216">
        <v>40</v>
      </c>
      <c r="C32" s="104">
        <v>1174</v>
      </c>
      <c r="D32" s="104">
        <v>2773</v>
      </c>
      <c r="E32" s="104">
        <v>1906</v>
      </c>
      <c r="F32" s="104">
        <v>9544</v>
      </c>
      <c r="G32" s="104">
        <v>1881</v>
      </c>
      <c r="H32" s="104">
        <v>3097</v>
      </c>
      <c r="I32" s="104">
        <v>20415</v>
      </c>
      <c r="J32" s="100"/>
      <c r="L32" s="105" t="s">
        <v>99</v>
      </c>
      <c r="M32" s="220">
        <f t="shared" si="6"/>
        <v>1.9593436198873378E-3</v>
      </c>
      <c r="N32" s="221">
        <f t="shared" si="0"/>
        <v>5.750673524369336E-2</v>
      </c>
      <c r="O32" s="221">
        <f t="shared" si="1"/>
        <v>0.13583149644868969</v>
      </c>
      <c r="P32" s="221">
        <f t="shared" si="2"/>
        <v>9.3362723487631638E-2</v>
      </c>
      <c r="Q32" s="221">
        <f t="shared" si="3"/>
        <v>0.46749938770511879</v>
      </c>
      <c r="R32" s="221">
        <f t="shared" si="4"/>
        <v>9.2138133725202062E-2</v>
      </c>
      <c r="S32" s="221">
        <f t="shared" si="5"/>
        <v>0.15170217976977712</v>
      </c>
      <c r="T32" s="102"/>
    </row>
    <row r="33" spans="1:20" x14ac:dyDescent="0.25">
      <c r="A33" s="105" t="s">
        <v>100</v>
      </c>
      <c r="B33" s="216">
        <v>32</v>
      </c>
      <c r="C33" s="104">
        <v>1082</v>
      </c>
      <c r="D33" s="104">
        <v>3063</v>
      </c>
      <c r="E33" s="104">
        <v>2941</v>
      </c>
      <c r="F33" s="104">
        <v>979</v>
      </c>
      <c r="G33" s="104">
        <v>3613</v>
      </c>
      <c r="H33" s="104">
        <v>5926</v>
      </c>
      <c r="I33" s="104">
        <v>17636</v>
      </c>
      <c r="J33" s="100"/>
      <c r="L33" s="105" t="s">
        <v>100</v>
      </c>
      <c r="M33" s="220">
        <f t="shared" si="6"/>
        <v>1.8144704014515763E-3</v>
      </c>
      <c r="N33" s="221">
        <f t="shared" si="0"/>
        <v>6.1351780449081426E-2</v>
      </c>
      <c r="O33" s="221">
        <f t="shared" si="1"/>
        <v>0.17367883873894308</v>
      </c>
      <c r="P33" s="221">
        <f t="shared" si="2"/>
        <v>0.16676117033340893</v>
      </c>
      <c r="Q33" s="221">
        <f t="shared" si="3"/>
        <v>5.5511453844409163E-2</v>
      </c>
      <c r="R33" s="221">
        <f t="shared" si="4"/>
        <v>0.20486504876389203</v>
      </c>
      <c r="S33" s="221">
        <f t="shared" si="5"/>
        <v>0.33601723746881379</v>
      </c>
      <c r="T33" s="102"/>
    </row>
    <row r="34" spans="1:20" x14ac:dyDescent="0.25">
      <c r="A34" s="105" t="s">
        <v>101</v>
      </c>
      <c r="B34" s="216">
        <v>10</v>
      </c>
      <c r="C34" s="104">
        <v>419</v>
      </c>
      <c r="D34" s="104">
        <v>3971</v>
      </c>
      <c r="E34" s="104">
        <v>1748</v>
      </c>
      <c r="F34" s="104">
        <v>1274</v>
      </c>
      <c r="G34" s="104">
        <v>4232</v>
      </c>
      <c r="H34" s="104">
        <v>4306</v>
      </c>
      <c r="I34" s="104">
        <v>15960</v>
      </c>
      <c r="J34" s="100"/>
      <c r="L34" s="105" t="s">
        <v>101</v>
      </c>
      <c r="M34" s="220">
        <f t="shared" si="6"/>
        <v>6.2656641604010022E-4</v>
      </c>
      <c r="N34" s="221">
        <f t="shared" si="0"/>
        <v>2.6253132832080202E-2</v>
      </c>
      <c r="O34" s="221">
        <f t="shared" si="1"/>
        <v>0.24880952380952381</v>
      </c>
      <c r="P34" s="221">
        <f t="shared" si="2"/>
        <v>0.10952380952380952</v>
      </c>
      <c r="Q34" s="221">
        <f t="shared" si="3"/>
        <v>7.982456140350877E-2</v>
      </c>
      <c r="R34" s="221">
        <f t="shared" si="4"/>
        <v>0.26516290726817043</v>
      </c>
      <c r="S34" s="221">
        <f t="shared" si="5"/>
        <v>0.26979949874686715</v>
      </c>
      <c r="T34" s="102"/>
    </row>
    <row r="35" spans="1:20" x14ac:dyDescent="0.25">
      <c r="A35" s="105" t="s">
        <v>102</v>
      </c>
      <c r="B35" s="216">
        <v>45</v>
      </c>
      <c r="C35" s="104">
        <v>966</v>
      </c>
      <c r="D35" s="104">
        <v>1338</v>
      </c>
      <c r="E35" s="104">
        <v>2883</v>
      </c>
      <c r="F35" s="104">
        <v>1028</v>
      </c>
      <c r="G35" s="104">
        <v>916</v>
      </c>
      <c r="H35" s="104">
        <v>1445</v>
      </c>
      <c r="I35" s="104">
        <v>8621</v>
      </c>
      <c r="J35" s="100"/>
      <c r="L35" s="105" t="s">
        <v>102</v>
      </c>
      <c r="M35" s="220">
        <f t="shared" si="6"/>
        <v>5.2198120867648764E-3</v>
      </c>
      <c r="N35" s="221">
        <f t="shared" si="0"/>
        <v>0.11205196612921935</v>
      </c>
      <c r="O35" s="221">
        <f t="shared" si="1"/>
        <v>0.15520241271314233</v>
      </c>
      <c r="P35" s="221">
        <f t="shared" si="2"/>
        <v>0.33441596102540311</v>
      </c>
      <c r="Q35" s="221">
        <f t="shared" si="3"/>
        <v>0.11924370722653985</v>
      </c>
      <c r="R35" s="221">
        <f t="shared" si="4"/>
        <v>0.10625217492170282</v>
      </c>
      <c r="S35" s="221">
        <f t="shared" si="5"/>
        <v>0.16761396589722771</v>
      </c>
      <c r="T35" s="102"/>
    </row>
    <row r="36" spans="1:20" x14ac:dyDescent="0.25">
      <c r="A36" s="105" t="s">
        <v>103</v>
      </c>
      <c r="B36" s="216">
        <v>43</v>
      </c>
      <c r="C36" s="104">
        <v>177</v>
      </c>
      <c r="D36" s="104">
        <v>523</v>
      </c>
      <c r="E36" s="104">
        <v>319</v>
      </c>
      <c r="F36" s="104">
        <v>307</v>
      </c>
      <c r="G36" s="104">
        <v>325</v>
      </c>
      <c r="H36" s="104">
        <v>1104</v>
      </c>
      <c r="I36" s="104">
        <v>2798</v>
      </c>
      <c r="J36" s="100"/>
      <c r="L36" s="105" t="s">
        <v>103</v>
      </c>
      <c r="M36" s="220">
        <f t="shared" si="6"/>
        <v>1.5368120085775554E-2</v>
      </c>
      <c r="N36" s="221">
        <f t="shared" si="0"/>
        <v>6.325947105075054E-2</v>
      </c>
      <c r="O36" s="221">
        <f t="shared" si="1"/>
        <v>0.18691922802001429</v>
      </c>
      <c r="P36" s="221">
        <f t="shared" si="2"/>
        <v>0.11401000714796283</v>
      </c>
      <c r="Q36" s="221">
        <f t="shared" si="3"/>
        <v>0.10972122944960686</v>
      </c>
      <c r="R36" s="221">
        <f t="shared" si="4"/>
        <v>0.11615439599714081</v>
      </c>
      <c r="S36" s="221">
        <f t="shared" si="5"/>
        <v>0.39456754824874912</v>
      </c>
      <c r="T36" s="102"/>
    </row>
    <row r="37" spans="1:20" x14ac:dyDescent="0.25">
      <c r="A37" s="105" t="s">
        <v>104</v>
      </c>
      <c r="B37" s="216">
        <v>12</v>
      </c>
      <c r="C37" s="104">
        <v>179</v>
      </c>
      <c r="D37" s="104">
        <v>271</v>
      </c>
      <c r="E37" s="104">
        <v>140</v>
      </c>
      <c r="F37" s="104">
        <v>202</v>
      </c>
      <c r="G37" s="104">
        <v>240</v>
      </c>
      <c r="H37" s="104">
        <v>351</v>
      </c>
      <c r="I37" s="104">
        <v>1395</v>
      </c>
      <c r="J37" s="100"/>
      <c r="L37" s="105" t="s">
        <v>104</v>
      </c>
      <c r="M37" s="220">
        <f t="shared" si="6"/>
        <v>8.6021505376344086E-3</v>
      </c>
      <c r="N37" s="221">
        <f t="shared" si="0"/>
        <v>0.12831541218637993</v>
      </c>
      <c r="O37" s="221">
        <f t="shared" si="1"/>
        <v>0.19426523297491038</v>
      </c>
      <c r="P37" s="221">
        <f t="shared" si="2"/>
        <v>0.1003584229390681</v>
      </c>
      <c r="Q37" s="221">
        <f t="shared" si="3"/>
        <v>0.14480286738351256</v>
      </c>
      <c r="R37" s="221">
        <f t="shared" si="4"/>
        <v>0.17204301075268819</v>
      </c>
      <c r="S37" s="221">
        <f t="shared" si="5"/>
        <v>0.25161290322580643</v>
      </c>
      <c r="T37" s="102"/>
    </row>
    <row r="38" spans="1:20" x14ac:dyDescent="0.25">
      <c r="A38" s="105" t="s">
        <v>105</v>
      </c>
      <c r="B38" s="216">
        <v>15</v>
      </c>
      <c r="C38" s="104">
        <v>515</v>
      </c>
      <c r="D38" s="104">
        <v>461</v>
      </c>
      <c r="E38" s="104">
        <v>629</v>
      </c>
      <c r="F38" s="104">
        <v>389</v>
      </c>
      <c r="G38" s="104">
        <v>407</v>
      </c>
      <c r="H38" s="104">
        <v>844</v>
      </c>
      <c r="I38" s="104">
        <v>3260</v>
      </c>
      <c r="J38" s="100"/>
      <c r="L38" s="105" t="s">
        <v>105</v>
      </c>
      <c r="M38" s="220">
        <f t="shared" si="6"/>
        <v>4.601226993865031E-3</v>
      </c>
      <c r="N38" s="221">
        <f t="shared" si="0"/>
        <v>0.15797546012269939</v>
      </c>
      <c r="O38" s="221">
        <f t="shared" si="1"/>
        <v>0.14141104294478526</v>
      </c>
      <c r="P38" s="221">
        <f t="shared" si="2"/>
        <v>0.19294478527607362</v>
      </c>
      <c r="Q38" s="221">
        <f t="shared" si="3"/>
        <v>0.11932515337423313</v>
      </c>
      <c r="R38" s="221">
        <f t="shared" si="4"/>
        <v>0.12484662576687117</v>
      </c>
      <c r="S38" s="221">
        <f t="shared" si="5"/>
        <v>0.2588957055214724</v>
      </c>
      <c r="T38" s="102"/>
    </row>
    <row r="39" spans="1:20" ht="15.75" thickBot="1" x14ac:dyDescent="0.3">
      <c r="A39" s="98" t="s">
        <v>106</v>
      </c>
      <c r="B39" s="217">
        <v>173</v>
      </c>
      <c r="C39" s="106">
        <v>2277</v>
      </c>
      <c r="D39" s="106">
        <v>4027</v>
      </c>
      <c r="E39" s="106">
        <v>2657</v>
      </c>
      <c r="F39" s="106">
        <v>2931</v>
      </c>
      <c r="G39" s="106">
        <v>3441</v>
      </c>
      <c r="H39" s="106">
        <v>9087</v>
      </c>
      <c r="I39" s="106">
        <v>24593</v>
      </c>
      <c r="J39" s="100"/>
      <c r="L39" s="98" t="s">
        <v>106</v>
      </c>
      <c r="M39" s="222">
        <f t="shared" si="6"/>
        <v>7.0345220184605374E-3</v>
      </c>
      <c r="N39" s="223">
        <f t="shared" si="0"/>
        <v>9.2587321595575978E-2</v>
      </c>
      <c r="O39" s="223">
        <f t="shared" si="1"/>
        <v>0.16374578131988776</v>
      </c>
      <c r="P39" s="223">
        <f t="shared" si="2"/>
        <v>0.10803887284999797</v>
      </c>
      <c r="Q39" s="223">
        <f t="shared" si="3"/>
        <v>0.11918025454397593</v>
      </c>
      <c r="R39" s="223">
        <f t="shared" si="4"/>
        <v>0.13991786280648966</v>
      </c>
      <c r="S39" s="223">
        <f t="shared" si="5"/>
        <v>0.36949538486561218</v>
      </c>
      <c r="T39" s="102"/>
    </row>
    <row r="40" spans="1:20" ht="15.75" thickBot="1" x14ac:dyDescent="0.3">
      <c r="A40" s="205" t="s">
        <v>29</v>
      </c>
      <c r="B40" s="107">
        <v>1118</v>
      </c>
      <c r="C40" s="107">
        <v>26967</v>
      </c>
      <c r="D40" s="107">
        <v>71851</v>
      </c>
      <c r="E40" s="107">
        <v>55230</v>
      </c>
      <c r="F40" s="107">
        <v>49866</v>
      </c>
      <c r="G40" s="107">
        <v>48270</v>
      </c>
      <c r="H40" s="107">
        <v>112663</v>
      </c>
      <c r="I40" s="107">
        <v>365965</v>
      </c>
      <c r="J40" s="108"/>
      <c r="L40" s="109" t="s">
        <v>107</v>
      </c>
      <c r="M40" s="206">
        <f t="shared" si="6"/>
        <v>3.054936947522304E-3</v>
      </c>
      <c r="N40" s="206">
        <f t="shared" si="0"/>
        <v>7.3687374475701228E-2</v>
      </c>
      <c r="O40" s="206">
        <f t="shared" si="1"/>
        <v>0.19633298266227645</v>
      </c>
      <c r="P40" s="206">
        <f t="shared" si="2"/>
        <v>0.15091607120899539</v>
      </c>
      <c r="Q40" s="206">
        <f t="shared" si="3"/>
        <v>0.13625893186506907</v>
      </c>
      <c r="R40" s="206">
        <f t="shared" si="4"/>
        <v>0.13189785908488516</v>
      </c>
      <c r="S40" s="206">
        <f t="shared" si="5"/>
        <v>0.30785184375555041</v>
      </c>
      <c r="T40" s="102"/>
    </row>
    <row r="41" spans="1:20" x14ac:dyDescent="0.25">
      <c r="A41" s="313" t="s">
        <v>286</v>
      </c>
      <c r="B41" s="313"/>
      <c r="C41" s="313"/>
      <c r="D41" s="313"/>
      <c r="E41" s="313"/>
      <c r="F41" s="313"/>
      <c r="G41" s="313"/>
      <c r="L41" s="313" t="s">
        <v>286</v>
      </c>
      <c r="M41" s="313"/>
      <c r="N41" s="313"/>
      <c r="O41" s="313"/>
      <c r="P41" s="313"/>
      <c r="Q41" s="313"/>
      <c r="R41" s="313"/>
    </row>
    <row r="42" spans="1:20" x14ac:dyDescent="0.25">
      <c r="A42" s="92"/>
      <c r="B42" s="92"/>
      <c r="C42" s="92"/>
      <c r="D42" s="92"/>
      <c r="E42" s="92"/>
      <c r="F42" s="92"/>
      <c r="G42" s="92"/>
      <c r="L42" s="92"/>
      <c r="M42" s="261"/>
      <c r="N42" s="261"/>
      <c r="O42" s="261"/>
      <c r="P42" s="261"/>
      <c r="Q42" s="261"/>
      <c r="R42" s="261"/>
      <c r="S42" s="261"/>
    </row>
    <row r="43" spans="1:20" ht="15.75" x14ac:dyDescent="0.25">
      <c r="L43" s="93"/>
    </row>
    <row r="44" spans="1:20" ht="15.75" x14ac:dyDescent="0.25">
      <c r="L44" s="93"/>
    </row>
    <row r="45" spans="1:20" ht="53.25" customHeight="1" x14ac:dyDescent="0.25">
      <c r="A45" s="94" t="s">
        <v>211</v>
      </c>
      <c r="B45" s="95" t="s">
        <v>234</v>
      </c>
      <c r="C45" s="95" t="s">
        <v>235</v>
      </c>
      <c r="D45" s="95" t="s">
        <v>236</v>
      </c>
      <c r="E45" s="95" t="s">
        <v>237</v>
      </c>
      <c r="F45" s="95" t="s">
        <v>238</v>
      </c>
      <c r="G45" s="95" t="s">
        <v>239</v>
      </c>
      <c r="H45" s="95" t="s">
        <v>240</v>
      </c>
      <c r="I45" s="95" t="s">
        <v>132</v>
      </c>
      <c r="L45" s="110" t="s">
        <v>211</v>
      </c>
      <c r="M45" s="95" t="s">
        <v>234</v>
      </c>
      <c r="N45" s="95" t="s">
        <v>235</v>
      </c>
      <c r="O45" s="95" t="s">
        <v>236</v>
      </c>
      <c r="P45" s="95" t="s">
        <v>237</v>
      </c>
      <c r="Q45" s="95" t="s">
        <v>238</v>
      </c>
      <c r="R45" s="95" t="s">
        <v>239</v>
      </c>
      <c r="S45" s="95" t="s">
        <v>240</v>
      </c>
    </row>
    <row r="46" spans="1:20" x14ac:dyDescent="0.25">
      <c r="A46" s="111" t="s">
        <v>212</v>
      </c>
      <c r="B46" s="112">
        <f>+B17+B21+B32+B33+B34</f>
        <v>147</v>
      </c>
      <c r="C46" s="112">
        <f t="shared" ref="C46:I46" si="7">+C17+C21+C32+C33+C34</f>
        <v>9051</v>
      </c>
      <c r="D46" s="112">
        <f t="shared" si="7"/>
        <v>20646</v>
      </c>
      <c r="E46" s="112">
        <f t="shared" si="7"/>
        <v>15686</v>
      </c>
      <c r="F46" s="112">
        <f t="shared" si="7"/>
        <v>17673</v>
      </c>
      <c r="G46" s="112">
        <f t="shared" si="7"/>
        <v>16889</v>
      </c>
      <c r="H46" s="112">
        <f t="shared" si="7"/>
        <v>35365</v>
      </c>
      <c r="I46" s="112">
        <f t="shared" si="7"/>
        <v>115457</v>
      </c>
      <c r="L46" s="113" t="s">
        <v>212</v>
      </c>
      <c r="M46" s="101">
        <f t="shared" ref="M46" si="8">+B46/$I46</f>
        <v>1.2732012783980182E-3</v>
      </c>
      <c r="N46" s="101">
        <f t="shared" ref="N46" si="9">+C46/$I46</f>
        <v>7.8392821569935128E-2</v>
      </c>
      <c r="O46" s="101">
        <f t="shared" ref="O46" si="10">+D46/$I46</f>
        <v>0.1788198203660237</v>
      </c>
      <c r="P46" s="101">
        <f t="shared" ref="P46" si="11">+E46/$I46</f>
        <v>0.13586010376157356</v>
      </c>
      <c r="Q46" s="101">
        <f t="shared" ref="Q46" si="12">+F46/$I46</f>
        <v>0.15306997410291276</v>
      </c>
      <c r="R46" s="101">
        <f t="shared" ref="R46" si="13">+G46/$I46</f>
        <v>0.14627956728479</v>
      </c>
      <c r="S46" s="101">
        <f t="shared" ref="S46" si="14">+H46/$I46</f>
        <v>0.30630451163636679</v>
      </c>
    </row>
    <row r="47" spans="1:20" x14ac:dyDescent="0.25">
      <c r="A47" s="111" t="s">
        <v>213</v>
      </c>
      <c r="B47" s="112">
        <f>+B11+B12+B22+B19+B30+B39+B29</f>
        <v>500</v>
      </c>
      <c r="C47" s="112">
        <f t="shared" ref="C47:I47" si="15">+C11+C12+C22+C19+C30+C39+C29</f>
        <v>8508</v>
      </c>
      <c r="D47" s="112">
        <f t="shared" si="15"/>
        <v>21278</v>
      </c>
      <c r="E47" s="112">
        <f t="shared" si="15"/>
        <v>13260</v>
      </c>
      <c r="F47" s="112">
        <f t="shared" si="15"/>
        <v>17637</v>
      </c>
      <c r="G47" s="112">
        <f t="shared" si="15"/>
        <v>18286</v>
      </c>
      <c r="H47" s="112">
        <f t="shared" si="15"/>
        <v>29619</v>
      </c>
      <c r="I47" s="112">
        <f t="shared" si="15"/>
        <v>109088</v>
      </c>
      <c r="L47" s="114" t="s">
        <v>213</v>
      </c>
      <c r="M47" s="101">
        <f t="shared" ref="M47:M50" si="16">+B47/$I47</f>
        <v>4.5834555588149016E-3</v>
      </c>
      <c r="N47" s="101">
        <f t="shared" ref="N47:N50" si="17">+C47/$I47</f>
        <v>7.7992079788794369E-2</v>
      </c>
      <c r="O47" s="101">
        <f t="shared" ref="O47:O50" si="18">+D47/$I47</f>
        <v>0.19505353476092696</v>
      </c>
      <c r="P47" s="101">
        <f t="shared" ref="P47:P50" si="19">+E47/$I47</f>
        <v>0.1215532414197712</v>
      </c>
      <c r="Q47" s="101">
        <f t="shared" ref="Q47:Q50" si="20">+F47/$I47</f>
        <v>0.16167681138163684</v>
      </c>
      <c r="R47" s="101">
        <f t="shared" ref="R47:R50" si="21">+G47/$I47</f>
        <v>0.16762613669697859</v>
      </c>
      <c r="S47" s="101">
        <f t="shared" ref="S47:S50" si="22">+H47/$I47</f>
        <v>0.27151474039307716</v>
      </c>
    </row>
    <row r="48" spans="1:20" x14ac:dyDescent="0.25">
      <c r="A48" s="111" t="s">
        <v>214</v>
      </c>
      <c r="B48" s="112">
        <f>+B10+B13+B15+B20+B24+B26+B28+B31</f>
        <v>202</v>
      </c>
      <c r="C48" s="112">
        <f t="shared" ref="C48:I48" si="23">+C10+C13+C15+C20+C24+C26+C28+C31</f>
        <v>4139</v>
      </c>
      <c r="D48" s="112">
        <f t="shared" si="23"/>
        <v>9695</v>
      </c>
      <c r="E48" s="112">
        <f t="shared" si="23"/>
        <v>14263</v>
      </c>
      <c r="F48" s="112">
        <f t="shared" si="23"/>
        <v>5712</v>
      </c>
      <c r="G48" s="112">
        <f t="shared" si="23"/>
        <v>4946</v>
      </c>
      <c r="H48" s="112">
        <f t="shared" si="23"/>
        <v>12245</v>
      </c>
      <c r="I48" s="112">
        <f t="shared" si="23"/>
        <v>51202</v>
      </c>
      <c r="L48" s="114" t="s">
        <v>214</v>
      </c>
      <c r="M48" s="101">
        <f t="shared" si="16"/>
        <v>3.9451583922503024E-3</v>
      </c>
      <c r="N48" s="101">
        <f t="shared" si="17"/>
        <v>8.0836686066950506E-2</v>
      </c>
      <c r="O48" s="101">
        <f>+D48/$I48</f>
        <v>0.18934807234092418</v>
      </c>
      <c r="P48" s="101">
        <f t="shared" si="19"/>
        <v>0.27856333736963401</v>
      </c>
      <c r="Q48" s="101">
        <f t="shared" si="20"/>
        <v>0.11155814226006797</v>
      </c>
      <c r="R48" s="101">
        <f t="shared" si="21"/>
        <v>9.6597789148861371E-2</v>
      </c>
      <c r="S48" s="101">
        <f t="shared" si="22"/>
        <v>0.23915081442131167</v>
      </c>
    </row>
    <row r="49" spans="1:19" ht="15.75" thickBot="1" x14ac:dyDescent="0.3">
      <c r="A49" s="115" t="s">
        <v>215</v>
      </c>
      <c r="B49" s="116">
        <f>+B14+B16+B25+B27+B23+B18+B35+B36+B37+B38</f>
        <v>269</v>
      </c>
      <c r="C49" s="116">
        <f t="shared" ref="C49:I49" si="24">+C14+C16+C25+C27+C23+C18+C35+C36+C37+C38</f>
        <v>5269</v>
      </c>
      <c r="D49" s="116">
        <f t="shared" si="24"/>
        <v>20232</v>
      </c>
      <c r="E49" s="116">
        <f t="shared" si="24"/>
        <v>12021</v>
      </c>
      <c r="F49" s="116">
        <f t="shared" si="24"/>
        <v>8844</v>
      </c>
      <c r="G49" s="116">
        <f t="shared" si="24"/>
        <v>8149</v>
      </c>
      <c r="H49" s="116">
        <f t="shared" si="24"/>
        <v>35434</v>
      </c>
      <c r="I49" s="116">
        <f t="shared" si="24"/>
        <v>90218</v>
      </c>
      <c r="L49" s="117" t="s">
        <v>215</v>
      </c>
      <c r="M49" s="101">
        <f t="shared" si="16"/>
        <v>2.9816666297191249E-3</v>
      </c>
      <c r="N49" s="101">
        <f t="shared" si="17"/>
        <v>5.8402979449777209E-2</v>
      </c>
      <c r="O49" s="101">
        <f t="shared" si="18"/>
        <v>0.22425680019508301</v>
      </c>
      <c r="P49" s="101">
        <f t="shared" si="19"/>
        <v>0.13324392028198365</v>
      </c>
      <c r="Q49" s="101">
        <f t="shared" si="20"/>
        <v>9.8029218116118741E-2</v>
      </c>
      <c r="R49" s="101">
        <f t="shared" si="21"/>
        <v>9.0325655634130655E-2</v>
      </c>
      <c r="S49" s="101">
        <f t="shared" si="22"/>
        <v>0.3927597596931876</v>
      </c>
    </row>
    <row r="50" spans="1:19" ht="15.75" thickBot="1" x14ac:dyDescent="0.3">
      <c r="A50" s="118" t="s">
        <v>132</v>
      </c>
      <c r="B50" s="119">
        <f>+SUM(B46:B49)</f>
        <v>1118</v>
      </c>
      <c r="C50" s="119">
        <f t="shared" ref="C50:I50" si="25">+SUM(C46:C49)</f>
        <v>26967</v>
      </c>
      <c r="D50" s="119">
        <f t="shared" si="25"/>
        <v>71851</v>
      </c>
      <c r="E50" s="119">
        <f t="shared" si="25"/>
        <v>55230</v>
      </c>
      <c r="F50" s="119">
        <f t="shared" si="25"/>
        <v>49866</v>
      </c>
      <c r="G50" s="119">
        <f t="shared" si="25"/>
        <v>48270</v>
      </c>
      <c r="H50" s="119">
        <f t="shared" si="25"/>
        <v>112663</v>
      </c>
      <c r="I50" s="119">
        <f t="shared" si="25"/>
        <v>365965</v>
      </c>
      <c r="L50" s="120" t="s">
        <v>132</v>
      </c>
      <c r="M50" s="206">
        <f t="shared" si="16"/>
        <v>3.054936947522304E-3</v>
      </c>
      <c r="N50" s="206">
        <f t="shared" si="17"/>
        <v>7.3687374475701228E-2</v>
      </c>
      <c r="O50" s="206">
        <f t="shared" si="18"/>
        <v>0.19633298266227645</v>
      </c>
      <c r="P50" s="206">
        <f t="shared" si="19"/>
        <v>0.15091607120899539</v>
      </c>
      <c r="Q50" s="206">
        <f t="shared" si="20"/>
        <v>0.13625893186506907</v>
      </c>
      <c r="R50" s="206">
        <f t="shared" si="21"/>
        <v>0.13189785908488516</v>
      </c>
      <c r="S50" s="206">
        <f t="shared" si="22"/>
        <v>0.30785184375555041</v>
      </c>
    </row>
    <row r="51" spans="1:19" x14ac:dyDescent="0.25">
      <c r="A51" s="313" t="s">
        <v>286</v>
      </c>
      <c r="B51" s="313"/>
      <c r="C51" s="313"/>
      <c r="D51" s="313"/>
      <c r="E51" s="313"/>
      <c r="F51" s="313"/>
      <c r="G51" s="313"/>
      <c r="H51" s="111"/>
      <c r="I51" s="111"/>
      <c r="L51" s="313" t="s">
        <v>286</v>
      </c>
      <c r="M51" s="313"/>
      <c r="N51" s="313"/>
      <c r="O51" s="313"/>
      <c r="P51" s="313"/>
      <c r="Q51" s="313"/>
      <c r="R51" s="313"/>
    </row>
    <row r="54" spans="1:19" ht="15.75" x14ac:dyDescent="0.25">
      <c r="G54" s="155" t="s">
        <v>287</v>
      </c>
      <c r="I54" s="155"/>
      <c r="J54" s="155"/>
      <c r="K54" s="155"/>
      <c r="L54" s="155"/>
      <c r="M54" s="155"/>
      <c r="N54" s="155"/>
    </row>
    <row r="81" spans="7:19" x14ac:dyDescent="0.25">
      <c r="M81" s="315"/>
      <c r="N81" s="315"/>
      <c r="O81" s="315"/>
      <c r="P81" s="315"/>
      <c r="Q81" s="315"/>
      <c r="R81" s="315"/>
      <c r="S81" s="315"/>
    </row>
    <row r="82" spans="7:19" x14ac:dyDescent="0.25">
      <c r="G82" s="313" t="s">
        <v>286</v>
      </c>
      <c r="H82" s="313"/>
      <c r="I82" s="313"/>
      <c r="J82" s="313"/>
      <c r="K82" s="313"/>
      <c r="L82" s="313"/>
      <c r="M82" s="313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topLeftCell="A13" workbookViewId="0"/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 customWidth="1"/>
    <col min="9" max="11" width="11.42578125" style="211"/>
    <col min="12" max="12" width="11.42578125" style="211" customWidth="1"/>
    <col min="13" max="18" width="11.42578125" style="63"/>
    <col min="19" max="16384" width="11.42578125" style="1"/>
  </cols>
  <sheetData>
    <row r="1" spans="1:12" x14ac:dyDescent="0.25">
      <c r="A1" s="2" t="s">
        <v>28</v>
      </c>
      <c r="C1" s="214" t="s">
        <v>258</v>
      </c>
      <c r="I1" s="214" t="s">
        <v>107</v>
      </c>
    </row>
    <row r="2" spans="1:12" x14ac:dyDescent="0.25">
      <c r="J2" s="279" t="s">
        <v>306</v>
      </c>
      <c r="K2" s="279" t="s">
        <v>307</v>
      </c>
      <c r="L2" s="279" t="s">
        <v>308</v>
      </c>
    </row>
    <row r="3" spans="1:12" ht="18.75" x14ac:dyDescent="0.3">
      <c r="A3" s="30" t="str">
        <f>Índex!A45</f>
        <v>ANÀLISI SEGONS 7 SECTORS PRODUCTIUS</v>
      </c>
      <c r="I3" s="211" t="s">
        <v>226</v>
      </c>
      <c r="J3" s="280">
        <v>0.24865831842576028</v>
      </c>
      <c r="K3" s="280">
        <v>0.75134168157423975</v>
      </c>
      <c r="L3" s="280">
        <v>-0.669047619047619</v>
      </c>
    </row>
    <row r="4" spans="1:12" x14ac:dyDescent="0.25">
      <c r="I4" s="211" t="s">
        <v>225</v>
      </c>
      <c r="J4" s="280">
        <v>0.12537545889420404</v>
      </c>
      <c r="K4" s="280">
        <v>0.87462454110579602</v>
      </c>
      <c r="L4" s="280">
        <v>-0.85665225133553802</v>
      </c>
    </row>
    <row r="5" spans="1:12" x14ac:dyDescent="0.25">
      <c r="A5" s="29" t="str">
        <f>Índex!A50</f>
        <v>G7S2</v>
      </c>
      <c r="C5" s="29" t="str">
        <f>Índex!A7</f>
        <v>2n trimestre 2024</v>
      </c>
      <c r="I5" s="211" t="s">
        <v>224</v>
      </c>
      <c r="J5" s="280">
        <v>0.46512922575886206</v>
      </c>
      <c r="K5" s="280">
        <v>0.53487077424113794</v>
      </c>
      <c r="L5" s="280">
        <v>-0.13038952928625328</v>
      </c>
    </row>
    <row r="6" spans="1:12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211" t="s">
        <v>223</v>
      </c>
      <c r="J6" s="280">
        <v>0.32934999094694911</v>
      </c>
      <c r="K6" s="280">
        <v>0.67065000905305083</v>
      </c>
      <c r="L6" s="280">
        <v>-0.50890928725701945</v>
      </c>
    </row>
    <row r="7" spans="1:12" ht="15.75" x14ac:dyDescent="0.25">
      <c r="A7" s="316"/>
      <c r="B7" s="316"/>
      <c r="C7" s="316"/>
      <c r="D7" s="316"/>
      <c r="E7" s="316"/>
      <c r="F7" s="316"/>
      <c r="I7" s="211" t="s">
        <v>222</v>
      </c>
      <c r="J7" s="280">
        <v>0.68723562077745037</v>
      </c>
      <c r="K7" s="280">
        <v>0.31276437922254968</v>
      </c>
      <c r="L7" s="280">
        <v>1.1972950451894109</v>
      </c>
    </row>
    <row r="8" spans="1:12" ht="15.75" x14ac:dyDescent="0.25">
      <c r="A8" s="314" t="s">
        <v>293</v>
      </c>
      <c r="B8" s="314"/>
      <c r="C8" s="314"/>
      <c r="D8" s="314"/>
      <c r="E8" s="314"/>
      <c r="F8" s="314"/>
      <c r="G8" s="149"/>
      <c r="H8" s="149"/>
      <c r="I8" s="211" t="s">
        <v>221</v>
      </c>
      <c r="J8" s="280">
        <v>0.53952765692977001</v>
      </c>
      <c r="K8" s="280">
        <v>0.46047234307022994</v>
      </c>
      <c r="L8" s="280">
        <v>0.17168308813605074</v>
      </c>
    </row>
    <row r="9" spans="1:12" x14ac:dyDescent="0.25">
      <c r="A9" s="160"/>
      <c r="B9" s="161" t="s">
        <v>29</v>
      </c>
      <c r="C9" s="162" t="s">
        <v>227</v>
      </c>
      <c r="D9" s="162" t="s">
        <v>32</v>
      </c>
      <c r="G9" s="125"/>
      <c r="H9" s="125"/>
      <c r="I9" s="211" t="s">
        <v>220</v>
      </c>
      <c r="J9" s="280">
        <v>0.4045693794768469</v>
      </c>
      <c r="K9" s="280">
        <v>0.5954306205231531</v>
      </c>
      <c r="L9" s="280">
        <v>-0.32054320766811262</v>
      </c>
    </row>
    <row r="10" spans="1:12" x14ac:dyDescent="0.25">
      <c r="A10" s="163" t="s">
        <v>234</v>
      </c>
      <c r="B10" s="164">
        <v>0.24865831842576028</v>
      </c>
      <c r="C10" s="247">
        <v>0.2236607142857143</v>
      </c>
      <c r="D10" s="247">
        <v>0.21506183813274893</v>
      </c>
      <c r="G10" s="158"/>
      <c r="H10" s="274"/>
      <c r="I10" s="211" t="s">
        <v>132</v>
      </c>
      <c r="J10" s="280">
        <v>0.44038472047652877</v>
      </c>
      <c r="K10" s="280">
        <v>0.55961527952347123</v>
      </c>
      <c r="L10" s="281">
        <v>-0.21305808366860671</v>
      </c>
    </row>
    <row r="11" spans="1:12" x14ac:dyDescent="0.25">
      <c r="A11" s="165" t="s">
        <v>235</v>
      </c>
      <c r="B11" s="166">
        <v>0.12537545889420404</v>
      </c>
      <c r="C11" s="248">
        <v>0.14461618787595315</v>
      </c>
      <c r="D11" s="248">
        <v>0.13858846952032261</v>
      </c>
      <c r="G11" s="159"/>
      <c r="H11" s="275"/>
      <c r="I11" s="214" t="s">
        <v>227</v>
      </c>
      <c r="J11" s="279"/>
      <c r="K11" s="279"/>
      <c r="L11" s="279"/>
    </row>
    <row r="12" spans="1:12" x14ac:dyDescent="0.25">
      <c r="A12" s="165" t="s">
        <v>236</v>
      </c>
      <c r="B12" s="166">
        <v>0.46512922575886206</v>
      </c>
      <c r="C12" s="248">
        <v>0.49526527699913359</v>
      </c>
      <c r="D12" s="248">
        <v>0.49256978352642489</v>
      </c>
      <c r="G12" s="159"/>
      <c r="H12" s="275"/>
      <c r="J12" s="279" t="s">
        <v>306</v>
      </c>
      <c r="K12" s="279" t="s">
        <v>307</v>
      </c>
      <c r="L12" s="279" t="s">
        <v>308</v>
      </c>
    </row>
    <row r="13" spans="1:12" x14ac:dyDescent="0.25">
      <c r="A13" s="165" t="s">
        <v>237</v>
      </c>
      <c r="B13" s="166">
        <v>0.32934999094694911</v>
      </c>
      <c r="C13" s="248">
        <v>0.33761763148246221</v>
      </c>
      <c r="D13" s="248">
        <v>0.32823070268804988</v>
      </c>
      <c r="G13" s="159"/>
      <c r="H13" s="275"/>
      <c r="I13" s="211" t="s">
        <v>226</v>
      </c>
      <c r="J13" s="280">
        <v>0.2236607142857143</v>
      </c>
      <c r="K13" s="280">
        <v>0.77633928571428568</v>
      </c>
      <c r="L13" s="281">
        <v>-0.71190339275445658</v>
      </c>
    </row>
    <row r="14" spans="1:12" x14ac:dyDescent="0.25">
      <c r="A14" s="165" t="s">
        <v>238</v>
      </c>
      <c r="B14" s="166">
        <v>0.68723562077745037</v>
      </c>
      <c r="C14" s="248">
        <v>0.66791530302432867</v>
      </c>
      <c r="D14" s="248">
        <v>0.67252615342914857</v>
      </c>
      <c r="G14" s="159"/>
      <c r="H14" s="275"/>
      <c r="I14" s="211" t="s">
        <v>225</v>
      </c>
      <c r="J14" s="280">
        <v>0.14461618787595315</v>
      </c>
      <c r="K14" s="280">
        <v>0.85538381212404691</v>
      </c>
      <c r="L14" s="281">
        <v>-0.8309341539713625</v>
      </c>
    </row>
    <row r="15" spans="1:12" x14ac:dyDescent="0.25">
      <c r="A15" s="165" t="s">
        <v>239</v>
      </c>
      <c r="B15" s="166">
        <v>0.53952765692977001</v>
      </c>
      <c r="C15" s="248">
        <v>0.53104649067023968</v>
      </c>
      <c r="D15" s="248">
        <v>0.53961307542777281</v>
      </c>
      <c r="G15" s="159"/>
      <c r="H15" s="275"/>
      <c r="I15" s="211" t="s">
        <v>224</v>
      </c>
      <c r="J15" s="280">
        <v>0.49526527699913359</v>
      </c>
      <c r="K15" s="280">
        <v>0.50473472300086641</v>
      </c>
      <c r="L15" s="281">
        <v>-1.8761233515762265E-2</v>
      </c>
    </row>
    <row r="16" spans="1:12" ht="15.75" thickBot="1" x14ac:dyDescent="0.3">
      <c r="A16" s="167" t="s">
        <v>288</v>
      </c>
      <c r="B16" s="168">
        <v>0.4045693794768469</v>
      </c>
      <c r="C16" s="249">
        <v>0.44195596559667544</v>
      </c>
      <c r="D16" s="249">
        <v>0.43465323706526415</v>
      </c>
      <c r="G16" s="159"/>
      <c r="H16" s="275"/>
      <c r="I16" s="211" t="s">
        <v>223</v>
      </c>
      <c r="J16" s="280">
        <v>0.33761763148246221</v>
      </c>
      <c r="K16" s="280">
        <v>0.66238236851753773</v>
      </c>
      <c r="L16" s="281">
        <v>-0.49029797964267041</v>
      </c>
    </row>
    <row r="17" spans="1:13" ht="15.75" thickBot="1" x14ac:dyDescent="0.3">
      <c r="A17" s="169" t="s">
        <v>132</v>
      </c>
      <c r="B17" s="170">
        <v>0.44038472047652877</v>
      </c>
      <c r="C17" s="250">
        <v>0.48886775893093948</v>
      </c>
      <c r="D17" s="250">
        <v>0.47207678816386262</v>
      </c>
      <c r="G17" s="159"/>
      <c r="H17" s="275"/>
      <c r="I17" s="211" t="s">
        <v>222</v>
      </c>
      <c r="J17" s="280">
        <v>0.66791530302432867</v>
      </c>
      <c r="K17" s="280">
        <v>0.33208469697567133</v>
      </c>
      <c r="L17" s="281">
        <v>1.0112799810021373</v>
      </c>
      <c r="M17" s="262"/>
    </row>
    <row r="18" spans="1:13" x14ac:dyDescent="0.25">
      <c r="A18" s="156" t="s">
        <v>289</v>
      </c>
      <c r="G18" s="262"/>
      <c r="H18" s="262"/>
      <c r="I18" s="211" t="s">
        <v>221</v>
      </c>
      <c r="J18" s="280">
        <v>0.53104649067023968</v>
      </c>
      <c r="K18" s="280">
        <v>0.46895350932976038</v>
      </c>
      <c r="L18" s="281">
        <v>0.13240754169688179</v>
      </c>
    </row>
    <row r="19" spans="1:13" x14ac:dyDescent="0.25">
      <c r="A19" s="157" t="s">
        <v>219</v>
      </c>
      <c r="B19" s="92"/>
      <c r="C19" s="92"/>
      <c r="D19" s="92"/>
      <c r="I19" s="211" t="s">
        <v>220</v>
      </c>
      <c r="J19" s="280">
        <v>0.44195596559667544</v>
      </c>
      <c r="K19" s="280">
        <v>0.55804403440332462</v>
      </c>
      <c r="L19" s="281">
        <v>-0.20802671769580616</v>
      </c>
    </row>
    <row r="20" spans="1:13" x14ac:dyDescent="0.25">
      <c r="B20" s="78"/>
      <c r="C20" s="78"/>
      <c r="D20" s="78"/>
      <c r="E20" s="92"/>
      <c r="F20" s="92"/>
      <c r="I20" s="211" t="s">
        <v>132</v>
      </c>
      <c r="J20" s="280">
        <v>0.48886775893093948</v>
      </c>
      <c r="K20" s="280">
        <v>0.51113224106906052</v>
      </c>
      <c r="L20" s="281">
        <v>-4.3559142525530593E-2</v>
      </c>
    </row>
    <row r="21" spans="1:13" ht="15.75" x14ac:dyDescent="0.25">
      <c r="A21" s="314" t="s">
        <v>290</v>
      </c>
      <c r="B21" s="314"/>
      <c r="C21" s="314"/>
      <c r="D21" s="314"/>
      <c r="E21" s="314"/>
      <c r="F21" s="314"/>
      <c r="J21" s="279"/>
      <c r="K21" s="279"/>
      <c r="L21" s="279"/>
    </row>
    <row r="22" spans="1:13" x14ac:dyDescent="0.25">
      <c r="I22" s="214" t="s">
        <v>309</v>
      </c>
      <c r="J22" s="279"/>
      <c r="K22" s="279"/>
      <c r="L22" s="279"/>
    </row>
    <row r="23" spans="1:13" x14ac:dyDescent="0.25">
      <c r="J23" s="279" t="s">
        <v>306</v>
      </c>
      <c r="K23" s="279" t="s">
        <v>307</v>
      </c>
      <c r="L23" s="279" t="s">
        <v>308</v>
      </c>
    </row>
    <row r="24" spans="1:13" x14ac:dyDescent="0.25">
      <c r="I24" s="211" t="s">
        <v>226</v>
      </c>
      <c r="J24" s="280">
        <v>0.21506183813274893</v>
      </c>
      <c r="K24" s="280">
        <v>0.78493816186725107</v>
      </c>
      <c r="L24" s="281">
        <v>-0.72601429185052135</v>
      </c>
    </row>
    <row r="25" spans="1:13" x14ac:dyDescent="0.25">
      <c r="I25" s="211" t="s">
        <v>225</v>
      </c>
      <c r="J25" s="280">
        <v>0.13858846952032261</v>
      </c>
      <c r="K25" s="280">
        <v>0.86141153047967745</v>
      </c>
      <c r="L25" s="281">
        <v>-0.8391146802467927</v>
      </c>
    </row>
    <row r="26" spans="1:13" x14ac:dyDescent="0.25">
      <c r="I26" s="211" t="s">
        <v>224</v>
      </c>
      <c r="J26" s="280">
        <v>0.49256978352642489</v>
      </c>
      <c r="K26" s="280">
        <v>0.50743021647357511</v>
      </c>
      <c r="L26" s="281">
        <v>-2.9285668185911287E-2</v>
      </c>
    </row>
    <row r="27" spans="1:13" x14ac:dyDescent="0.25">
      <c r="I27" s="211" t="s">
        <v>223</v>
      </c>
      <c r="J27" s="280">
        <v>0.32823070268804988</v>
      </c>
      <c r="K27" s="280">
        <v>0.67176929731195012</v>
      </c>
      <c r="L27" s="281">
        <v>-0.51139371209513751</v>
      </c>
    </row>
    <row r="28" spans="1:13" x14ac:dyDescent="0.25">
      <c r="I28" s="211" t="s">
        <v>222</v>
      </c>
      <c r="J28" s="280">
        <v>0.67252615342914857</v>
      </c>
      <c r="K28" s="280">
        <v>0.32747384657085143</v>
      </c>
      <c r="L28" s="281">
        <v>1.0536789745853565</v>
      </c>
    </row>
    <row r="29" spans="1:13" x14ac:dyDescent="0.25">
      <c r="I29" s="211" t="s">
        <v>221</v>
      </c>
      <c r="J29" s="280">
        <v>0.53961307542777281</v>
      </c>
      <c r="K29" s="280">
        <v>0.46038692457222713</v>
      </c>
      <c r="L29" s="281">
        <v>0.17208601423500344</v>
      </c>
    </row>
    <row r="30" spans="1:13" x14ac:dyDescent="0.25">
      <c r="I30" s="211" t="s">
        <v>220</v>
      </c>
      <c r="J30" s="280">
        <v>0.43465323706526415</v>
      </c>
      <c r="K30" s="280">
        <v>0.56534676293473585</v>
      </c>
      <c r="L30" s="281">
        <v>-0.23117409426921767</v>
      </c>
    </row>
    <row r="31" spans="1:13" x14ac:dyDescent="0.25">
      <c r="I31" s="211" t="s">
        <v>132</v>
      </c>
      <c r="J31" s="280">
        <v>0.47207678816386262</v>
      </c>
      <c r="K31" s="280">
        <v>0.52792321183613733</v>
      </c>
      <c r="L31" s="281">
        <v>-0.10578512635964367</v>
      </c>
    </row>
    <row r="44" spans="1:1" x14ac:dyDescent="0.25">
      <c r="A44" s="156" t="s">
        <v>289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workbookViewId="0"/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0" t="s">
        <v>258</v>
      </c>
    </row>
    <row r="2" spans="1:8" x14ac:dyDescent="0.25">
      <c r="D2" s="147">
        <f>B20+B30</f>
        <v>352605</v>
      </c>
    </row>
    <row r="3" spans="1:8" ht="18.75" x14ac:dyDescent="0.3">
      <c r="A3" s="30" t="s">
        <v>200</v>
      </c>
      <c r="D3" s="147">
        <f>B25+B35</f>
        <v>1894225</v>
      </c>
    </row>
    <row r="4" spans="1:8" ht="18.75" x14ac:dyDescent="0.3">
      <c r="A4" s="30"/>
    </row>
    <row r="5" spans="1:8" x14ac:dyDescent="0.25">
      <c r="A5" s="29" t="s">
        <v>277</v>
      </c>
      <c r="B5" s="29" t="str">
        <f>Índex!A7</f>
        <v>2n trimestre 2024</v>
      </c>
    </row>
    <row r="6" spans="1:8" x14ac:dyDescent="0.25">
      <c r="A6" s="29"/>
      <c r="B6" s="29"/>
    </row>
    <row r="7" spans="1:8" ht="15.75" thickBot="1" x14ac:dyDescent="0.3">
      <c r="A7" s="251" t="s">
        <v>276</v>
      </c>
      <c r="B7" s="32"/>
      <c r="C7" s="32"/>
      <c r="D7" s="32"/>
      <c r="E7" s="32"/>
      <c r="F7" s="32"/>
      <c r="H7" s="136" t="s">
        <v>275</v>
      </c>
    </row>
    <row r="8" spans="1:8" x14ac:dyDescent="0.25">
      <c r="B8" s="282" t="s">
        <v>55</v>
      </c>
      <c r="C8" s="282" t="s">
        <v>271</v>
      </c>
      <c r="D8" s="282" t="s">
        <v>270</v>
      </c>
      <c r="E8" s="284" t="s">
        <v>269</v>
      </c>
      <c r="F8" s="284"/>
      <c r="H8" s="136" t="s">
        <v>274</v>
      </c>
    </row>
    <row r="9" spans="1:8" x14ac:dyDescent="0.25">
      <c r="A9" s="134" t="s">
        <v>273</v>
      </c>
      <c r="B9" s="283"/>
      <c r="C9" s="283"/>
      <c r="D9" s="283"/>
      <c r="E9" s="133" t="s">
        <v>55</v>
      </c>
      <c r="F9" s="133" t="s">
        <v>56</v>
      </c>
      <c r="H9" s="1" t="s">
        <v>386</v>
      </c>
    </row>
    <row r="10" spans="1:8" x14ac:dyDescent="0.25">
      <c r="A10" s="29" t="s">
        <v>107</v>
      </c>
      <c r="B10" s="132">
        <v>21091</v>
      </c>
      <c r="C10" s="186">
        <f>B10/$B$16</f>
        <v>0.13540964451035908</v>
      </c>
      <c r="D10" s="186">
        <f>B10/$B$17</f>
        <v>8.4361637874139528E-2</v>
      </c>
      <c r="E10" s="132">
        <f>B10-H10</f>
        <v>53</v>
      </c>
      <c r="F10" s="123">
        <f>E10/H10</f>
        <v>2.5192508793611562E-3</v>
      </c>
      <c r="H10" s="132">
        <v>21038</v>
      </c>
    </row>
    <row r="11" spans="1:8" x14ac:dyDescent="0.25">
      <c r="A11" s="1" t="s">
        <v>268</v>
      </c>
      <c r="B11" s="132">
        <v>84993</v>
      </c>
      <c r="C11" s="123">
        <f>B11/$B$16</f>
        <v>0.54567691981740785</v>
      </c>
      <c r="D11" s="123">
        <f>B11/$B$17</f>
        <v>0.33996248105053056</v>
      </c>
      <c r="E11" s="132">
        <f t="shared" ref="E11:E17" si="0">B11-H11</f>
        <v>472</v>
      </c>
      <c r="F11" s="123">
        <f t="shared" ref="F11:F17" si="1">E11/H11</f>
        <v>5.5844109747873313E-3</v>
      </c>
      <c r="H11" s="132">
        <v>84521</v>
      </c>
    </row>
    <row r="12" spans="1:8" x14ac:dyDescent="0.25">
      <c r="A12" s="1" t="s">
        <v>267</v>
      </c>
      <c r="B12" s="132">
        <v>12310</v>
      </c>
      <c r="C12" s="123">
        <f>B12/$B$16</f>
        <v>7.9033366076645031E-2</v>
      </c>
      <c r="D12" s="123">
        <f>B12/$B$17</f>
        <v>4.9238621318603078E-2</v>
      </c>
      <c r="E12" s="132">
        <f t="shared" si="0"/>
        <v>196</v>
      </c>
      <c r="F12" s="123">
        <f t="shared" si="1"/>
        <v>1.6179626877992407E-2</v>
      </c>
      <c r="H12" s="132">
        <v>12114</v>
      </c>
    </row>
    <row r="13" spans="1:8" x14ac:dyDescent="0.25">
      <c r="A13" s="1" t="s">
        <v>266</v>
      </c>
      <c r="B13" s="132">
        <v>25416</v>
      </c>
      <c r="C13" s="123">
        <f>B13/$B$16</f>
        <v>0.16317725688091064</v>
      </c>
      <c r="D13" s="123">
        <f>B13/$B$17</f>
        <v>0.10166115348770234</v>
      </c>
      <c r="E13" s="132">
        <f t="shared" si="0"/>
        <v>10</v>
      </c>
      <c r="F13" s="123">
        <f t="shared" si="1"/>
        <v>3.9360780917893412E-4</v>
      </c>
      <c r="H13" s="132">
        <v>25406</v>
      </c>
    </row>
    <row r="14" spans="1:8" x14ac:dyDescent="0.25">
      <c r="A14" s="49" t="s">
        <v>265</v>
      </c>
      <c r="B14" s="129">
        <v>11824</v>
      </c>
      <c r="C14" s="128">
        <f>B14/$B$16</f>
        <v>7.5913121079630455E-2</v>
      </c>
      <c r="D14" s="128">
        <f>B14/$B$17</f>
        <v>4.7294675749079022E-2</v>
      </c>
      <c r="E14" s="129">
        <f t="shared" si="0"/>
        <v>68</v>
      </c>
      <c r="F14" s="128">
        <f t="shared" si="1"/>
        <v>5.7842803674719289E-3</v>
      </c>
      <c r="H14" s="129">
        <v>11756</v>
      </c>
    </row>
    <row r="15" spans="1:8" x14ac:dyDescent="0.25">
      <c r="A15" s="1" t="s">
        <v>264</v>
      </c>
      <c r="B15" s="132">
        <v>112133</v>
      </c>
      <c r="C15" s="124" t="s">
        <v>189</v>
      </c>
      <c r="D15" s="123">
        <f>B15/B16</f>
        <v>0.71992270010336612</v>
      </c>
      <c r="E15" s="132">
        <f t="shared" si="0"/>
        <v>-1438</v>
      </c>
      <c r="F15" s="131">
        <f t="shared" si="1"/>
        <v>-1.2661683000061635E-2</v>
      </c>
      <c r="H15" s="132">
        <v>113571</v>
      </c>
    </row>
    <row r="16" spans="1:8" x14ac:dyDescent="0.25">
      <c r="A16" s="1" t="s">
        <v>263</v>
      </c>
      <c r="B16" s="132">
        <v>155757</v>
      </c>
      <c r="C16" s="124" t="s">
        <v>189</v>
      </c>
      <c r="D16" s="123">
        <f>B16/B17</f>
        <v>0.62301055570444031</v>
      </c>
      <c r="E16" s="132">
        <f t="shared" si="0"/>
        <v>802</v>
      </c>
      <c r="F16" s="131">
        <f t="shared" si="1"/>
        <v>5.1756961698557645E-3</v>
      </c>
      <c r="H16" s="132">
        <v>154955</v>
      </c>
    </row>
    <row r="17" spans="1:9" ht="15.75" thickBot="1" x14ac:dyDescent="0.3">
      <c r="A17" s="49" t="s">
        <v>32</v>
      </c>
      <c r="B17" s="129">
        <v>250007</v>
      </c>
      <c r="C17" s="130" t="s">
        <v>189</v>
      </c>
      <c r="D17" s="130" t="s">
        <v>189</v>
      </c>
      <c r="E17" s="129">
        <f t="shared" si="0"/>
        <v>2408</v>
      </c>
      <c r="F17" s="128">
        <f t="shared" si="1"/>
        <v>9.725402768185655E-3</v>
      </c>
      <c r="H17" s="129">
        <v>247599</v>
      </c>
    </row>
    <row r="18" spans="1:9" ht="15" customHeight="1" x14ac:dyDescent="0.25">
      <c r="A18" s="135"/>
      <c r="B18" s="285" t="s">
        <v>55</v>
      </c>
      <c r="C18" s="285" t="s">
        <v>271</v>
      </c>
      <c r="D18" s="285" t="s">
        <v>270</v>
      </c>
      <c r="E18" s="286" t="s">
        <v>269</v>
      </c>
      <c r="F18" s="286"/>
      <c r="H18" s="285" t="s">
        <v>55</v>
      </c>
    </row>
    <row r="19" spans="1:9" x14ac:dyDescent="0.25">
      <c r="A19" s="134" t="s">
        <v>272</v>
      </c>
      <c r="B19" s="283"/>
      <c r="C19" s="283"/>
      <c r="D19" s="283"/>
      <c r="E19" s="133" t="s">
        <v>55</v>
      </c>
      <c r="F19" s="133" t="s">
        <v>56</v>
      </c>
      <c r="H19" s="283"/>
      <c r="I19" s="73"/>
    </row>
    <row r="20" spans="1:9" x14ac:dyDescent="0.25">
      <c r="A20" s="29" t="s">
        <v>107</v>
      </c>
      <c r="B20" s="185">
        <v>303390</v>
      </c>
      <c r="C20" s="186">
        <f>B20/$B$26</f>
        <v>0.14030438824068037</v>
      </c>
      <c r="D20" s="186">
        <f t="shared" ref="D20:D26" si="2">B20/$B$27</f>
        <v>9.6232717030326681E-2</v>
      </c>
      <c r="E20" s="132">
        <f t="shared" ref="E20:E27" si="3">B20-H20</f>
        <v>-4605</v>
      </c>
      <c r="F20" s="123">
        <f t="shared" ref="F20:F27" si="4">E20/H20</f>
        <v>-1.4951541421126967E-2</v>
      </c>
      <c r="H20" s="185">
        <v>307995</v>
      </c>
      <c r="I20" s="73"/>
    </row>
    <row r="21" spans="1:9" x14ac:dyDescent="0.25">
      <c r="A21" s="1" t="s">
        <v>268</v>
      </c>
      <c r="B21" s="132">
        <v>1245125</v>
      </c>
      <c r="C21" s="123">
        <f>B21/$B$26</f>
        <v>0.57581496228675022</v>
      </c>
      <c r="D21" s="123">
        <f t="shared" si="2"/>
        <v>0.39494301655422231</v>
      </c>
      <c r="E21" s="132">
        <f t="shared" si="3"/>
        <v>15360</v>
      </c>
      <c r="F21" s="123">
        <f t="shared" si="4"/>
        <v>1.2490191215394811E-2</v>
      </c>
      <c r="H21" s="132">
        <v>1229765</v>
      </c>
      <c r="I21" s="73"/>
    </row>
    <row r="22" spans="1:9" x14ac:dyDescent="0.25">
      <c r="A22" s="1" t="s">
        <v>267</v>
      </c>
      <c r="B22" s="132">
        <v>115470</v>
      </c>
      <c r="C22" s="123">
        <f>B22/$B$26</f>
        <v>5.3399741949805075E-2</v>
      </c>
      <c r="D22" s="123">
        <f t="shared" si="2"/>
        <v>3.6626097878940708E-2</v>
      </c>
      <c r="E22" s="132">
        <f t="shared" si="3"/>
        <v>3945</v>
      </c>
      <c r="F22" s="123">
        <f t="shared" si="4"/>
        <v>3.5373234700739747E-2</v>
      </c>
      <c r="H22" s="132">
        <v>111525</v>
      </c>
      <c r="I22" s="73"/>
    </row>
    <row r="23" spans="1:9" x14ac:dyDescent="0.25">
      <c r="A23" s="1" t="s">
        <v>266</v>
      </c>
      <c r="B23" s="132">
        <v>367715</v>
      </c>
      <c r="C23" s="123">
        <f>B23/$B$26</f>
        <v>0.17005184126675824</v>
      </c>
      <c r="D23" s="123">
        <f t="shared" si="2"/>
        <v>0.11663605769078274</v>
      </c>
      <c r="E23" s="132">
        <f t="shared" si="3"/>
        <v>515</v>
      </c>
      <c r="F23" s="123">
        <f t="shared" si="4"/>
        <v>1.4025054466230936E-3</v>
      </c>
      <c r="H23" s="132">
        <v>367200</v>
      </c>
    </row>
    <row r="24" spans="1:9" x14ac:dyDescent="0.25">
      <c r="A24" s="49" t="s">
        <v>265</v>
      </c>
      <c r="B24" s="129">
        <v>129905</v>
      </c>
      <c r="C24" s="128">
        <f>B24/$B$26</f>
        <v>6.0075287762963787E-2</v>
      </c>
      <c r="D24" s="128">
        <f t="shared" si="2"/>
        <v>4.1204756603133219E-2</v>
      </c>
      <c r="E24" s="129">
        <f t="shared" si="3"/>
        <v>2160</v>
      </c>
      <c r="F24" s="128">
        <f t="shared" si="4"/>
        <v>1.6908685271439194E-2</v>
      </c>
      <c r="H24" s="129">
        <v>127745</v>
      </c>
    </row>
    <row r="25" spans="1:9" x14ac:dyDescent="0.25">
      <c r="A25" s="1" t="s">
        <v>264</v>
      </c>
      <c r="B25" s="132">
        <v>1653510</v>
      </c>
      <c r="C25" s="124" t="s">
        <v>189</v>
      </c>
      <c r="D25" s="123">
        <f t="shared" si="2"/>
        <v>0.52447925092064818</v>
      </c>
      <c r="E25" s="132">
        <f t="shared" si="3"/>
        <v>9125</v>
      </c>
      <c r="F25" s="131">
        <f t="shared" si="4"/>
        <v>5.5491870821006029E-3</v>
      </c>
      <c r="H25" s="132">
        <v>1644385</v>
      </c>
    </row>
    <row r="26" spans="1:9" x14ac:dyDescent="0.25">
      <c r="A26" s="1" t="s">
        <v>263</v>
      </c>
      <c r="B26" s="132">
        <v>2162370</v>
      </c>
      <c r="C26" s="124" t="s">
        <v>189</v>
      </c>
      <c r="D26" s="123">
        <f t="shared" si="2"/>
        <v>0.68588529722425751</v>
      </c>
      <c r="E26" s="132">
        <f t="shared" si="3"/>
        <v>17385</v>
      </c>
      <c r="F26" s="131">
        <f t="shared" si="4"/>
        <v>8.1049517828796006E-3</v>
      </c>
      <c r="H26" s="132">
        <v>2144985</v>
      </c>
    </row>
    <row r="27" spans="1:9" ht="15.75" thickBot="1" x14ac:dyDescent="0.3">
      <c r="A27" s="49" t="s">
        <v>32</v>
      </c>
      <c r="B27" s="129">
        <v>3152670</v>
      </c>
      <c r="C27" s="130" t="s">
        <v>189</v>
      </c>
      <c r="D27" s="130" t="s">
        <v>189</v>
      </c>
      <c r="E27" s="129">
        <f t="shared" si="3"/>
        <v>58615</v>
      </c>
      <c r="F27" s="128">
        <f t="shared" si="4"/>
        <v>1.8944394976818445E-2</v>
      </c>
      <c r="H27" s="129">
        <v>3094055</v>
      </c>
    </row>
    <row r="28" spans="1:9" ht="15" customHeight="1" x14ac:dyDescent="0.25">
      <c r="A28" s="135"/>
      <c r="B28" s="285" t="s">
        <v>55</v>
      </c>
      <c r="C28" s="285" t="s">
        <v>271</v>
      </c>
      <c r="D28" s="285" t="s">
        <v>270</v>
      </c>
      <c r="E28" s="286" t="s">
        <v>269</v>
      </c>
      <c r="F28" s="286"/>
      <c r="H28" s="285" t="s">
        <v>55</v>
      </c>
    </row>
    <row r="29" spans="1:9" x14ac:dyDescent="0.25">
      <c r="A29" s="134" t="s">
        <v>280</v>
      </c>
      <c r="B29" s="283"/>
      <c r="C29" s="283"/>
      <c r="D29" s="283"/>
      <c r="E29" s="133" t="s">
        <v>55</v>
      </c>
      <c r="F29" s="133" t="s">
        <v>56</v>
      </c>
      <c r="H29" s="283"/>
    </row>
    <row r="30" spans="1:9" x14ac:dyDescent="0.25">
      <c r="A30" s="29" t="s">
        <v>107</v>
      </c>
      <c r="B30" s="185">
        <v>49215</v>
      </c>
      <c r="C30" s="186">
        <f>B30/$B$36</f>
        <v>0.13950027636446094</v>
      </c>
      <c r="D30" s="186">
        <f t="shared" ref="D30:D36" si="5">B30/$B$37</f>
        <v>8.66728305375776E-2</v>
      </c>
      <c r="E30" s="132">
        <f t="shared" ref="E30:E37" si="6">B30-H30</f>
        <v>240</v>
      </c>
      <c r="F30" s="123">
        <f>E30/H30</f>
        <v>4.900459418070444E-3</v>
      </c>
      <c r="G30" s="73"/>
      <c r="H30" s="185">
        <v>48975</v>
      </c>
    </row>
    <row r="31" spans="1:9" x14ac:dyDescent="0.25">
      <c r="A31" s="1" t="s">
        <v>268</v>
      </c>
      <c r="B31" s="132">
        <v>177225</v>
      </c>
      <c r="C31" s="123">
        <f>B31/$B$36</f>
        <v>0.50234555478393972</v>
      </c>
      <c r="D31" s="123">
        <f t="shared" si="5"/>
        <v>0.31211200633998148</v>
      </c>
      <c r="E31" s="132">
        <f t="shared" si="6"/>
        <v>1685</v>
      </c>
      <c r="F31" s="123">
        <f t="shared" ref="F31:F37" si="7">E31/H31</f>
        <v>9.5989518058562148E-3</v>
      </c>
      <c r="H31" s="132">
        <v>175540</v>
      </c>
    </row>
    <row r="32" spans="1:9" x14ac:dyDescent="0.25">
      <c r="A32" s="1" t="s">
        <v>267</v>
      </c>
      <c r="B32" s="132">
        <v>34315</v>
      </c>
      <c r="C32" s="123">
        <f>B32/$B$36</f>
        <v>9.7266117717087833E-2</v>
      </c>
      <c r="D32" s="123">
        <f t="shared" si="5"/>
        <v>6.0432351516752518E-2</v>
      </c>
      <c r="E32" s="132">
        <f t="shared" si="6"/>
        <v>375</v>
      </c>
      <c r="F32" s="123">
        <f t="shared" si="7"/>
        <v>1.1048909840895698E-2</v>
      </c>
      <c r="H32" s="132">
        <v>33940</v>
      </c>
    </row>
    <row r="33" spans="1:8" x14ac:dyDescent="0.25">
      <c r="A33" s="1" t="s">
        <v>266</v>
      </c>
      <c r="B33" s="132">
        <v>61800</v>
      </c>
      <c r="C33" s="123">
        <f>B33/$B$36</f>
        <v>0.17517255063138651</v>
      </c>
      <c r="D33" s="123">
        <f t="shared" si="5"/>
        <v>0.10883634922731475</v>
      </c>
      <c r="E33" s="132">
        <f t="shared" si="6"/>
        <v>535</v>
      </c>
      <c r="F33" s="123">
        <f t="shared" si="7"/>
        <v>8.7325552925814082E-3</v>
      </c>
      <c r="H33" s="132">
        <v>61265</v>
      </c>
    </row>
    <row r="34" spans="1:8" x14ac:dyDescent="0.25">
      <c r="A34" s="49" t="s">
        <v>265</v>
      </c>
      <c r="B34" s="129">
        <v>29855</v>
      </c>
      <c r="C34" s="128">
        <f>B34/$B$36</f>
        <v>8.4624215195793592E-2</v>
      </c>
      <c r="D34" s="128">
        <f t="shared" si="5"/>
        <v>5.2577818870250516E-2</v>
      </c>
      <c r="E34" s="129">
        <f t="shared" si="6"/>
        <v>160</v>
      </c>
      <c r="F34" s="128">
        <f t="shared" si="7"/>
        <v>5.3881124768479539E-3</v>
      </c>
      <c r="H34" s="129">
        <v>29695</v>
      </c>
    </row>
    <row r="35" spans="1:8" x14ac:dyDescent="0.25">
      <c r="A35" s="1" t="s">
        <v>264</v>
      </c>
      <c r="B35" s="132">
        <v>240715</v>
      </c>
      <c r="C35" s="124" t="s">
        <v>189</v>
      </c>
      <c r="D35" s="123">
        <f t="shared" si="5"/>
        <v>0.42392462466428915</v>
      </c>
      <c r="E35" s="132">
        <f t="shared" si="6"/>
        <v>2060</v>
      </c>
      <c r="F35" s="131">
        <f t="shared" si="7"/>
        <v>8.6317068571787735E-3</v>
      </c>
      <c r="H35" s="132">
        <v>238655</v>
      </c>
    </row>
    <row r="36" spans="1:8" x14ac:dyDescent="0.25">
      <c r="A36" s="1" t="s">
        <v>263</v>
      </c>
      <c r="B36" s="132">
        <v>352795</v>
      </c>
      <c r="C36" s="124" t="s">
        <v>189</v>
      </c>
      <c r="D36" s="123">
        <f t="shared" si="5"/>
        <v>0.62130938229207944</v>
      </c>
      <c r="E36" s="132">
        <f t="shared" si="6"/>
        <v>3000</v>
      </c>
      <c r="F36" s="131">
        <f t="shared" si="7"/>
        <v>8.5764519218399348E-3</v>
      </c>
      <c r="H36" s="132">
        <v>349795</v>
      </c>
    </row>
    <row r="37" spans="1:8" x14ac:dyDescent="0.25">
      <c r="A37" s="49" t="s">
        <v>32</v>
      </c>
      <c r="B37" s="129">
        <v>567825</v>
      </c>
      <c r="C37" s="130" t="s">
        <v>189</v>
      </c>
      <c r="D37" s="130" t="s">
        <v>189</v>
      </c>
      <c r="E37" s="129">
        <f t="shared" si="6"/>
        <v>5265</v>
      </c>
      <c r="F37" s="128">
        <f t="shared" si="7"/>
        <v>9.3590017064846421E-3</v>
      </c>
      <c r="H37" s="129">
        <v>562560</v>
      </c>
    </row>
    <row r="38" spans="1:8" x14ac:dyDescent="0.25">
      <c r="A38" s="153" t="s">
        <v>282</v>
      </c>
    </row>
    <row r="39" spans="1:8" ht="15.75" x14ac:dyDescent="0.3">
      <c r="B39" s="224"/>
      <c r="H39" s="224"/>
    </row>
    <row r="41" spans="1:8" x14ac:dyDescent="0.25">
      <c r="B41" s="147">
        <f>B30+B20</f>
        <v>352605</v>
      </c>
      <c r="H41" s="147">
        <f>H30+H20</f>
        <v>356970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2n trimestre 2024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1"/>
      <c r="B8" s="172" t="s">
        <v>56</v>
      </c>
      <c r="C8" s="172" t="s">
        <v>249</v>
      </c>
      <c r="D8" s="125"/>
      <c r="E8" s="125"/>
      <c r="F8" s="125"/>
    </row>
    <row r="9" spans="1:6" x14ac:dyDescent="0.25">
      <c r="A9" s="173" t="s">
        <v>234</v>
      </c>
      <c r="B9" s="174">
        <v>-0.669047619047619</v>
      </c>
      <c r="C9" s="175">
        <v>-562</v>
      </c>
      <c r="D9" s="125"/>
      <c r="E9" s="125"/>
      <c r="F9" s="125"/>
    </row>
    <row r="10" spans="1:6" x14ac:dyDescent="0.25">
      <c r="A10" s="176" t="s">
        <v>235</v>
      </c>
      <c r="B10" s="177">
        <v>-0.85665225133553802</v>
      </c>
      <c r="C10" s="178">
        <v>-20205</v>
      </c>
      <c r="D10" s="125"/>
      <c r="E10" s="125"/>
      <c r="F10" s="125"/>
    </row>
    <row r="11" spans="1:6" x14ac:dyDescent="0.25">
      <c r="A11" s="176" t="s">
        <v>236</v>
      </c>
      <c r="B11" s="177">
        <v>-0.13038952928625328</v>
      </c>
      <c r="C11" s="178">
        <v>-5011</v>
      </c>
      <c r="D11" s="125"/>
      <c r="E11" s="125"/>
      <c r="F11" s="125"/>
    </row>
    <row r="12" spans="1:6" x14ac:dyDescent="0.25">
      <c r="A12" s="176" t="s">
        <v>237</v>
      </c>
      <c r="B12" s="177">
        <v>-0.50890928725701945</v>
      </c>
      <c r="C12" s="178">
        <v>-18850</v>
      </c>
      <c r="D12" s="125"/>
      <c r="E12" s="125"/>
      <c r="F12" s="125"/>
    </row>
    <row r="13" spans="1:6" x14ac:dyDescent="0.25">
      <c r="A13" s="176" t="s">
        <v>238</v>
      </c>
      <c r="B13" s="177">
        <v>1.1972950451894109</v>
      </c>
      <c r="C13" s="178">
        <v>18679</v>
      </c>
      <c r="D13" s="125"/>
      <c r="E13" s="125"/>
      <c r="F13" s="125"/>
    </row>
    <row r="14" spans="1:6" x14ac:dyDescent="0.25">
      <c r="A14" s="176" t="s">
        <v>239</v>
      </c>
      <c r="B14" s="177">
        <v>0.17168308813605074</v>
      </c>
      <c r="C14" s="178">
        <v>3816</v>
      </c>
      <c r="D14" s="125"/>
      <c r="E14" s="125"/>
      <c r="F14" s="125"/>
    </row>
    <row r="15" spans="1:6" ht="15.75" thickBot="1" x14ac:dyDescent="0.3">
      <c r="A15" s="179" t="s">
        <v>288</v>
      </c>
      <c r="B15" s="180">
        <v>-0.32054320766811262</v>
      </c>
      <c r="C15" s="181">
        <v>-21503</v>
      </c>
      <c r="D15" s="125"/>
      <c r="E15" s="125"/>
      <c r="F15" s="125"/>
    </row>
    <row r="16" spans="1:6" x14ac:dyDescent="0.25">
      <c r="A16" s="156" t="s">
        <v>289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topLeftCell="A4" workbookViewId="0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3" customWidth="1"/>
    <col min="10" max="10" width="11.42578125" style="63"/>
    <col min="11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2n trimestre 2024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198"/>
      <c r="B9" s="122" t="s">
        <v>223</v>
      </c>
      <c r="C9" s="121" t="s">
        <v>245</v>
      </c>
    </row>
    <row r="10" spans="1:6" ht="45" x14ac:dyDescent="0.25">
      <c r="A10" s="199"/>
      <c r="B10" s="196" t="s">
        <v>244</v>
      </c>
      <c r="C10" s="182" t="s">
        <v>243</v>
      </c>
    </row>
    <row r="11" spans="1:6" x14ac:dyDescent="0.25">
      <c r="A11" s="197" t="s">
        <v>29</v>
      </c>
      <c r="B11" s="184">
        <v>0.37722401047009302</v>
      </c>
      <c r="C11" s="184">
        <v>0.40281810723076372</v>
      </c>
    </row>
    <row r="12" spans="1:6" x14ac:dyDescent="0.25">
      <c r="A12" s="183" t="s">
        <v>31</v>
      </c>
      <c r="B12" s="184">
        <v>0.42396212353689011</v>
      </c>
      <c r="C12" s="184">
        <v>0.52072800566135924</v>
      </c>
    </row>
    <row r="13" spans="1:6" x14ac:dyDescent="0.25">
      <c r="A13" s="200" t="s">
        <v>32</v>
      </c>
      <c r="B13" s="201">
        <v>0.31685626241972181</v>
      </c>
      <c r="C13" s="201">
        <v>0.48038717390747304</v>
      </c>
    </row>
    <row r="14" spans="1:6" x14ac:dyDescent="0.25">
      <c r="A14" s="153" t="s">
        <v>282</v>
      </c>
    </row>
    <row r="19" spans="1:1" ht="15.75" x14ac:dyDescent="0.25">
      <c r="A19" s="7" t="s">
        <v>304</v>
      </c>
    </row>
    <row r="34" spans="1:1" x14ac:dyDescent="0.25">
      <c r="A34" s="153" t="s">
        <v>282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tabSelected="1" topLeftCell="A4"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2n trimestre 2024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17"/>
      <c r="B8" s="121" t="s">
        <v>223</v>
      </c>
      <c r="C8" s="121" t="s">
        <v>245</v>
      </c>
      <c r="D8" s="77"/>
    </row>
    <row r="9" spans="1:6" ht="42.75" customHeight="1" x14ac:dyDescent="0.25">
      <c r="A9" s="318"/>
      <c r="B9" s="182" t="s">
        <v>244</v>
      </c>
      <c r="C9" s="182" t="s">
        <v>243</v>
      </c>
      <c r="D9" s="96"/>
      <c r="E9" s="96"/>
      <c r="F9" s="96"/>
    </row>
    <row r="10" spans="1:6" x14ac:dyDescent="0.25">
      <c r="A10" s="231" t="s">
        <v>77</v>
      </c>
      <c r="B10" s="236">
        <v>0.57373440939104914</v>
      </c>
      <c r="C10" s="232">
        <v>0.27367467149977343</v>
      </c>
      <c r="D10" s="96"/>
      <c r="E10" s="96"/>
      <c r="F10" s="96"/>
    </row>
    <row r="11" spans="1:6" x14ac:dyDescent="0.25">
      <c r="A11" s="233" t="s">
        <v>78</v>
      </c>
      <c r="B11" s="237">
        <v>0.13461538461538461</v>
      </c>
      <c r="C11" s="234">
        <v>0.45614035087719296</v>
      </c>
      <c r="D11" s="96"/>
      <c r="E11" s="96"/>
      <c r="F11" s="96"/>
    </row>
    <row r="12" spans="1:6" x14ac:dyDescent="0.25">
      <c r="A12" s="233" t="s">
        <v>79</v>
      </c>
      <c r="B12" s="237">
        <v>0.37645236250968239</v>
      </c>
      <c r="C12" s="234">
        <v>0.38585823488533705</v>
      </c>
      <c r="D12" s="96"/>
      <c r="E12" s="96"/>
      <c r="F12" s="96"/>
    </row>
    <row r="13" spans="1:6" x14ac:dyDescent="0.25">
      <c r="A13" s="233" t="s">
        <v>80</v>
      </c>
      <c r="B13" s="237">
        <v>0.22822822822822822</v>
      </c>
      <c r="C13" s="234">
        <v>0.68892794376098421</v>
      </c>
      <c r="D13" s="96"/>
      <c r="E13" s="96"/>
      <c r="F13" s="96"/>
    </row>
    <row r="14" spans="1:6" x14ac:dyDescent="0.25">
      <c r="A14" s="233" t="s">
        <v>81</v>
      </c>
      <c r="B14" s="237">
        <v>0.61915887850467288</v>
      </c>
      <c r="C14" s="234">
        <v>0.35007105637138797</v>
      </c>
      <c r="D14" s="96"/>
      <c r="E14" s="96"/>
      <c r="F14" s="96"/>
    </row>
    <row r="15" spans="1:6" x14ac:dyDescent="0.25">
      <c r="A15" s="233" t="s">
        <v>82</v>
      </c>
      <c r="B15" s="237">
        <v>0.20487804878048779</v>
      </c>
      <c r="C15" s="234">
        <v>0.45649582836710367</v>
      </c>
      <c r="D15" s="96"/>
      <c r="E15" s="96"/>
      <c r="F15" s="96"/>
    </row>
    <row r="16" spans="1:6" x14ac:dyDescent="0.25">
      <c r="A16" s="233" t="s">
        <v>83</v>
      </c>
      <c r="B16" s="237">
        <v>0.54418604651162794</v>
      </c>
      <c r="C16" s="234">
        <v>0.44868637110016418</v>
      </c>
      <c r="D16" s="96"/>
      <c r="E16" s="96"/>
      <c r="F16" s="96"/>
    </row>
    <row r="17" spans="1:6" x14ac:dyDescent="0.25">
      <c r="A17" s="233" t="s">
        <v>84</v>
      </c>
      <c r="B17" s="237">
        <v>0.41101131071190949</v>
      </c>
      <c r="C17" s="234">
        <v>0.39971128398428102</v>
      </c>
      <c r="D17" s="96"/>
      <c r="E17" s="96"/>
      <c r="F17" s="96"/>
    </row>
    <row r="18" spans="1:6" x14ac:dyDescent="0.25">
      <c r="A18" s="233" t="s">
        <v>85</v>
      </c>
      <c r="B18" s="237">
        <v>0.28192161820480405</v>
      </c>
      <c r="C18" s="234">
        <v>0.16958698372966208</v>
      </c>
      <c r="D18" s="96"/>
      <c r="E18" s="96"/>
      <c r="F18" s="96"/>
    </row>
    <row r="19" spans="1:6" x14ac:dyDescent="0.25">
      <c r="A19" s="233" t="s">
        <v>86</v>
      </c>
      <c r="B19" s="237">
        <v>0.2777352716143841</v>
      </c>
      <c r="C19" s="234">
        <v>0.31168001977220772</v>
      </c>
      <c r="D19" s="96"/>
      <c r="E19" s="96"/>
      <c r="F19" s="96"/>
    </row>
    <row r="20" spans="1:6" x14ac:dyDescent="0.25">
      <c r="A20" s="233" t="s">
        <v>87</v>
      </c>
      <c r="B20" s="237">
        <v>0.34045226130653267</v>
      </c>
      <c r="C20" s="234">
        <v>0.30781499202551832</v>
      </c>
      <c r="D20" s="96"/>
      <c r="E20" s="96"/>
      <c r="F20" s="96"/>
    </row>
    <row r="21" spans="1:6" x14ac:dyDescent="0.25">
      <c r="A21" s="233" t="s">
        <v>88</v>
      </c>
      <c r="B21" s="237">
        <v>0.26894796380090497</v>
      </c>
      <c r="C21" s="234">
        <v>0.48401051363487024</v>
      </c>
      <c r="D21" s="96"/>
      <c r="E21" s="96"/>
      <c r="F21" s="96"/>
    </row>
    <row r="22" spans="1:6" x14ac:dyDescent="0.25">
      <c r="A22" s="233" t="s">
        <v>89</v>
      </c>
      <c r="B22" s="237">
        <v>0.49601784007645749</v>
      </c>
      <c r="C22" s="234">
        <v>0.30174785564007123</v>
      </c>
      <c r="D22" s="96"/>
      <c r="E22" s="96"/>
      <c r="F22" s="96"/>
    </row>
    <row r="23" spans="1:6" x14ac:dyDescent="0.25">
      <c r="A23" s="233" t="s">
        <v>90</v>
      </c>
      <c r="B23" s="237">
        <v>0.35428571428571426</v>
      </c>
      <c r="C23" s="234">
        <v>0.40298507462686567</v>
      </c>
      <c r="D23" s="96"/>
      <c r="E23" s="96"/>
      <c r="F23" s="96"/>
    </row>
    <row r="24" spans="1:6" x14ac:dyDescent="0.25">
      <c r="A24" s="233" t="s">
        <v>91</v>
      </c>
      <c r="B24" s="237">
        <v>0.43454038997214484</v>
      </c>
      <c r="C24" s="234">
        <v>0.55141310883944683</v>
      </c>
      <c r="D24" s="96"/>
      <c r="E24" s="96"/>
      <c r="F24" s="96"/>
    </row>
    <row r="25" spans="1:6" x14ac:dyDescent="0.25">
      <c r="A25" s="233" t="s">
        <v>92</v>
      </c>
      <c r="B25" s="237">
        <v>0.30879815986198966</v>
      </c>
      <c r="C25" s="234">
        <v>0.34298245614035089</v>
      </c>
      <c r="D25" s="96"/>
      <c r="E25" s="96"/>
      <c r="F25" s="96"/>
    </row>
    <row r="26" spans="1:6" x14ac:dyDescent="0.25">
      <c r="A26" s="233" t="s">
        <v>93</v>
      </c>
      <c r="B26" s="237">
        <v>0.48159749412685982</v>
      </c>
      <c r="C26" s="234">
        <v>0.42357850808555036</v>
      </c>
      <c r="D26" s="96"/>
      <c r="E26" s="96"/>
      <c r="F26" s="96"/>
    </row>
    <row r="27" spans="1:6" x14ac:dyDescent="0.25">
      <c r="A27" s="233" t="s">
        <v>94</v>
      </c>
      <c r="B27" s="237">
        <v>0.14332784184514002</v>
      </c>
      <c r="C27" s="234">
        <v>0.34407484407484407</v>
      </c>
      <c r="D27" s="96"/>
      <c r="E27" s="96"/>
      <c r="F27" s="96"/>
    </row>
    <row r="28" spans="1:6" x14ac:dyDescent="0.25">
      <c r="A28" s="233" t="s">
        <v>95</v>
      </c>
      <c r="B28" s="237">
        <v>0.48189209164818919</v>
      </c>
      <c r="C28" s="234">
        <v>0.26667885212940962</v>
      </c>
      <c r="D28" s="96"/>
      <c r="E28" s="96"/>
      <c r="F28" s="96"/>
    </row>
    <row r="29" spans="1:6" x14ac:dyDescent="0.25">
      <c r="A29" s="233" t="s">
        <v>96</v>
      </c>
      <c r="B29" s="237">
        <v>0.33307473493664341</v>
      </c>
      <c r="C29" s="234">
        <v>0.3731402940000888</v>
      </c>
      <c r="D29" s="96"/>
      <c r="E29" s="96"/>
      <c r="F29" s="96"/>
    </row>
    <row r="30" spans="1:6" x14ac:dyDescent="0.25">
      <c r="A30" s="233" t="s">
        <v>97</v>
      </c>
      <c r="B30" s="237">
        <v>0.33214285714285713</v>
      </c>
      <c r="C30" s="234">
        <v>0.44791666666666669</v>
      </c>
      <c r="D30" s="96"/>
      <c r="E30" s="96"/>
      <c r="F30" s="96"/>
    </row>
    <row r="31" spans="1:6" x14ac:dyDescent="0.25">
      <c r="A31" s="233" t="s">
        <v>98</v>
      </c>
      <c r="B31" s="237">
        <v>0.30626780626780625</v>
      </c>
      <c r="C31" s="234">
        <v>0.57228017883755589</v>
      </c>
      <c r="D31" s="96"/>
      <c r="E31" s="96"/>
      <c r="F31" s="96"/>
    </row>
    <row r="32" spans="1:6" x14ac:dyDescent="0.25">
      <c r="A32" s="233" t="s">
        <v>99</v>
      </c>
      <c r="B32" s="237">
        <v>0.3401360544217687</v>
      </c>
      <c r="C32" s="234">
        <v>0.64211744286954009</v>
      </c>
      <c r="D32" s="96"/>
      <c r="E32" s="96"/>
      <c r="F32" s="96"/>
    </row>
    <row r="33" spans="1:6" x14ac:dyDescent="0.25">
      <c r="A33" s="233" t="s">
        <v>100</v>
      </c>
      <c r="B33" s="237">
        <v>0.5556687033265445</v>
      </c>
      <c r="C33" s="234">
        <v>0.52768166089965396</v>
      </c>
      <c r="D33" s="96"/>
      <c r="E33" s="96"/>
      <c r="F33" s="96"/>
    </row>
    <row r="34" spans="1:6" x14ac:dyDescent="0.25">
      <c r="A34" s="233" t="s">
        <v>101</v>
      </c>
      <c r="B34" s="237">
        <v>0.43327749860413178</v>
      </c>
      <c r="C34" s="234">
        <v>0.36829446064139942</v>
      </c>
      <c r="D34" s="96"/>
      <c r="E34" s="96"/>
      <c r="F34" s="96"/>
    </row>
    <row r="35" spans="1:6" x14ac:dyDescent="0.25">
      <c r="A35" s="233" t="s">
        <v>102</v>
      </c>
      <c r="B35" s="237">
        <v>0.22298456260720412</v>
      </c>
      <c r="C35" s="234">
        <v>0.3617929562433298</v>
      </c>
      <c r="D35" s="96"/>
      <c r="E35" s="96"/>
      <c r="F35" s="96"/>
    </row>
    <row r="36" spans="1:6" x14ac:dyDescent="0.25">
      <c r="A36" s="233" t="s">
        <v>103</v>
      </c>
      <c r="B36" s="237">
        <v>0.11931818181818182</v>
      </c>
      <c r="C36" s="234">
        <v>0.47035040431266845</v>
      </c>
      <c r="D36" s="96"/>
      <c r="E36" s="96"/>
      <c r="F36" s="96"/>
    </row>
    <row r="37" spans="1:6" x14ac:dyDescent="0.25">
      <c r="A37" s="233" t="s">
        <v>104</v>
      </c>
      <c r="B37" s="237">
        <v>0.16853932584269662</v>
      </c>
      <c r="C37" s="234">
        <v>0.39571150097465885</v>
      </c>
      <c r="D37" s="96"/>
      <c r="E37" s="96"/>
      <c r="F37" s="96"/>
    </row>
    <row r="38" spans="1:6" x14ac:dyDescent="0.25">
      <c r="A38" s="233" t="s">
        <v>105</v>
      </c>
      <c r="B38" s="237">
        <v>0.24200913242009131</v>
      </c>
      <c r="C38" s="234">
        <v>0.37274939172749394</v>
      </c>
      <c r="D38" s="96"/>
      <c r="E38" s="96"/>
      <c r="F38" s="96"/>
    </row>
    <row r="39" spans="1:6" x14ac:dyDescent="0.25">
      <c r="A39" s="235" t="s">
        <v>106</v>
      </c>
      <c r="B39" s="238">
        <v>0.25705683101242</v>
      </c>
      <c r="C39" s="230">
        <v>0.42278428953320996</v>
      </c>
      <c r="D39" s="96"/>
      <c r="E39" s="96"/>
      <c r="F39" s="96"/>
    </row>
    <row r="40" spans="1:6" x14ac:dyDescent="0.25">
      <c r="A40" s="226" t="s">
        <v>289</v>
      </c>
      <c r="B40" s="226"/>
      <c r="C40" s="226"/>
      <c r="D40" s="96"/>
      <c r="E40" s="96"/>
      <c r="F40" s="96"/>
    </row>
  </sheetData>
  <sortState xmlns:xlrd2="http://schemas.microsoft.com/office/spreadsheetml/2017/richdata2" ref="A11:C39">
    <sortCondition ref="A11:A39"/>
  </sortState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6" t="s">
        <v>258</v>
      </c>
    </row>
    <row r="2" spans="1:13" x14ac:dyDescent="0.25">
      <c r="A2" t="s">
        <v>343</v>
      </c>
      <c r="B2" t="s">
        <v>77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">
        <v>344</v>
      </c>
      <c r="B3" t="s">
        <v>78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">
        <v>345</v>
      </c>
      <c r="B4" t="s">
        <v>79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">
        <v>346</v>
      </c>
      <c r="B5" t="s">
        <v>80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">
        <v>347</v>
      </c>
      <c r="B6" t="s">
        <v>81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">
        <v>348</v>
      </c>
      <c r="B7" t="s">
        <v>82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">
        <v>349</v>
      </c>
      <c r="B8" t="s">
        <v>83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">
        <v>350</v>
      </c>
      <c r="B9" t="s">
        <v>84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">
        <v>351</v>
      </c>
      <c r="B10" t="s">
        <v>85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">
        <v>352</v>
      </c>
      <c r="B11" t="s">
        <v>86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">
        <v>353</v>
      </c>
      <c r="B12" t="s">
        <v>87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">
        <v>354</v>
      </c>
      <c r="B13" t="s">
        <v>88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">
        <v>355</v>
      </c>
      <c r="B14" t="s">
        <v>89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">
        <v>356</v>
      </c>
      <c r="B15" t="s">
        <v>90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">
        <v>357</v>
      </c>
      <c r="B16" t="s">
        <v>91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">
        <v>358</v>
      </c>
      <c r="B17" t="s">
        <v>92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">
        <v>359</v>
      </c>
      <c r="B18" t="s">
        <v>93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">
        <v>360</v>
      </c>
      <c r="B19" t="s">
        <v>94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">
        <v>361</v>
      </c>
      <c r="B20" t="s">
        <v>95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">
        <v>362</v>
      </c>
      <c r="B21" t="s">
        <v>96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">
        <v>363</v>
      </c>
      <c r="B22" t="s">
        <v>97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">
        <v>364</v>
      </c>
      <c r="B23" t="s">
        <v>98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">
        <v>365</v>
      </c>
      <c r="B24" t="s">
        <v>99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">
        <v>366</v>
      </c>
      <c r="B25" t="s">
        <v>100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">
        <v>367</v>
      </c>
      <c r="B26" t="s">
        <v>101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">
        <v>368</v>
      </c>
      <c r="B27" t="s">
        <v>102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">
        <v>369</v>
      </c>
      <c r="B28" t="s">
        <v>103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">
        <v>370</v>
      </c>
      <c r="B29" t="s">
        <v>104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">
        <v>371</v>
      </c>
      <c r="B30" t="s">
        <v>105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">
        <v>372</v>
      </c>
      <c r="B31" t="s">
        <v>106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2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2n trimestre 2024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376</v>
      </c>
      <c r="D31" s="142" t="s">
        <v>377</v>
      </c>
      <c r="E31" s="142" t="s">
        <v>378</v>
      </c>
    </row>
    <row r="32" spans="1:5" x14ac:dyDescent="0.25">
      <c r="A32" s="140" t="s">
        <v>29</v>
      </c>
      <c r="B32" s="143">
        <v>21091</v>
      </c>
      <c r="C32" s="47">
        <v>9.9602547526696349E-3</v>
      </c>
      <c r="D32" s="47">
        <v>-6.0785536159601E-2</v>
      </c>
      <c r="E32" s="47">
        <v>-0.11885862299465241</v>
      </c>
    </row>
    <row r="33" spans="1:5" x14ac:dyDescent="0.25">
      <c r="A33" s="140" t="s">
        <v>30</v>
      </c>
      <c r="B33" s="144">
        <v>112133</v>
      </c>
      <c r="C33" s="47">
        <v>1.2871698522238682E-2</v>
      </c>
      <c r="D33" s="47">
        <v>-6.295804189960473E-2</v>
      </c>
      <c r="E33" s="47">
        <v>-9.1577079805892886E-2</v>
      </c>
    </row>
    <row r="34" spans="1:5" x14ac:dyDescent="0.25">
      <c r="A34" s="140" t="s">
        <v>31</v>
      </c>
      <c r="B34" s="144">
        <v>155757</v>
      </c>
      <c r="C34" s="47">
        <v>1.0018675589448292E-2</v>
      </c>
      <c r="D34" s="47">
        <v>-7.1459537572254331E-2</v>
      </c>
      <c r="E34" s="47">
        <v>-0.161307866341803</v>
      </c>
    </row>
    <row r="35" spans="1:5" x14ac:dyDescent="0.25">
      <c r="A35" s="140" t="s">
        <v>32</v>
      </c>
      <c r="B35" s="144">
        <v>250007</v>
      </c>
      <c r="C35" s="47">
        <v>8.6824958140848483E-3</v>
      </c>
      <c r="D35" s="47">
        <v>-5.3383868598214354E-2</v>
      </c>
      <c r="E35" s="47">
        <v>-0.12179023317572836</v>
      </c>
    </row>
    <row r="37" spans="1:5" x14ac:dyDescent="0.25">
      <c r="C37" s="145"/>
    </row>
    <row r="38" spans="1:5" x14ac:dyDescent="0.25">
      <c r="C38" s="145"/>
    </row>
    <row r="39" spans="1:5" x14ac:dyDescent="0.25">
      <c r="C39" s="145"/>
    </row>
    <row r="40" spans="1:5" x14ac:dyDescent="0.25">
      <c r="C40" s="145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workbookViewId="0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2n trimestre 2024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39</v>
      </c>
    </row>
    <row r="32" spans="1:5" hidden="1" x14ac:dyDescent="0.25">
      <c r="A32" s="146">
        <v>2016</v>
      </c>
      <c r="B32" s="143">
        <v>21504</v>
      </c>
      <c r="C32" s="47" t="e">
        <f>(B32-B42)/B42</f>
        <v>#DIV/0!</v>
      </c>
      <c r="E32" s="73"/>
    </row>
    <row r="33" spans="1:5" x14ac:dyDescent="0.25">
      <c r="A33" s="146">
        <v>2017</v>
      </c>
      <c r="B33" s="144">
        <v>22064</v>
      </c>
      <c r="C33" s="47">
        <f t="shared" ref="C33:C35" si="0">(B33-B32)/B32</f>
        <v>2.6041666666666668E-2</v>
      </c>
      <c r="E33" s="187"/>
    </row>
    <row r="34" spans="1:5" x14ac:dyDescent="0.25">
      <c r="A34" s="146">
        <v>2018</v>
      </c>
      <c r="B34" s="144">
        <v>22319</v>
      </c>
      <c r="C34" s="47">
        <f t="shared" si="0"/>
        <v>1.1557287889775199E-2</v>
      </c>
    </row>
    <row r="35" spans="1:5" x14ac:dyDescent="0.25">
      <c r="A35" s="146">
        <v>2019</v>
      </c>
      <c r="B35" s="143">
        <v>22456</v>
      </c>
      <c r="C35" s="47">
        <f t="shared" si="0"/>
        <v>6.1382678435413776E-3</v>
      </c>
      <c r="D35" s="73"/>
    </row>
    <row r="36" spans="1:5" x14ac:dyDescent="0.25">
      <c r="A36" s="146">
        <v>2020</v>
      </c>
      <c r="B36" s="143">
        <v>20400</v>
      </c>
      <c r="C36" s="47">
        <f>(B36-B35)/B35</f>
        <v>-9.1556822230138932E-2</v>
      </c>
      <c r="D36" s="73"/>
    </row>
    <row r="37" spans="1:5" x14ac:dyDescent="0.25">
      <c r="A37" s="146">
        <v>2021</v>
      </c>
      <c r="B37" s="143">
        <v>20952</v>
      </c>
      <c r="C37" s="47">
        <f>(B37-B36)/B36</f>
        <v>2.7058823529411764E-2</v>
      </c>
      <c r="D37" s="73"/>
    </row>
    <row r="38" spans="1:5" x14ac:dyDescent="0.25">
      <c r="A38" s="146">
        <v>2022</v>
      </c>
      <c r="B38" s="143">
        <v>21007</v>
      </c>
      <c r="C38" s="47">
        <f>(B38-B37)/B37</f>
        <v>2.6250477281405116E-3</v>
      </c>
      <c r="D38" s="252"/>
      <c r="E38" s="73"/>
    </row>
    <row r="39" spans="1:5" x14ac:dyDescent="0.25">
      <c r="A39" s="146">
        <v>2023</v>
      </c>
      <c r="B39" s="143">
        <v>20883</v>
      </c>
      <c r="C39" s="47">
        <f>(B39-B38)/B38</f>
        <v>-5.9027943066596849E-3</v>
      </c>
      <c r="D39" s="73"/>
    </row>
    <row r="40" spans="1:5" x14ac:dyDescent="0.25">
      <c r="A40" s="146">
        <v>2024</v>
      </c>
      <c r="B40" s="143">
        <v>21091</v>
      </c>
      <c r="C40" s="47">
        <f>(B40-B39)/B39</f>
        <v>9.9602547526696349E-3</v>
      </c>
    </row>
    <row r="41" spans="1:5" x14ac:dyDescent="0.25">
      <c r="C41" s="37"/>
    </row>
    <row r="42" spans="1:5" x14ac:dyDescent="0.25">
      <c r="A42" s="203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topLeftCell="A13" workbookViewId="0">
      <selection activeCell="I12" sqref="I12"/>
    </sheetView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5" width="12.140625" style="1"/>
    <col min="6" max="6" width="12" style="1" customWidth="1"/>
    <col min="7" max="16384" width="12.140625" style="1"/>
  </cols>
  <sheetData>
    <row r="1" spans="1:9" ht="21.75" customHeight="1" x14ac:dyDescent="0.25">
      <c r="A1" s="2" t="s">
        <v>28</v>
      </c>
      <c r="B1" s="210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2n trimestre 2024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</row>
    <row r="7" spans="1:9" ht="21.75" customHeight="1" x14ac:dyDescent="0.25">
      <c r="A7" s="29"/>
    </row>
    <row r="8" spans="1:9" ht="21.75" customHeight="1" x14ac:dyDescent="0.25">
      <c r="A8" s="7"/>
      <c r="B8" s="137"/>
      <c r="C8" s="137"/>
      <c r="D8" s="287" t="s">
        <v>130</v>
      </c>
      <c r="E8" s="287"/>
      <c r="F8" s="287"/>
    </row>
    <row r="9" spans="1:9" ht="21.75" customHeight="1" x14ac:dyDescent="0.25">
      <c r="A9" s="9"/>
      <c r="B9" s="10">
        <v>2024</v>
      </c>
      <c r="C9" s="10" t="s">
        <v>131</v>
      </c>
      <c r="D9" s="10" t="s">
        <v>379</v>
      </c>
      <c r="E9" s="10" t="s">
        <v>380</v>
      </c>
      <c r="F9" s="10" t="s">
        <v>381</v>
      </c>
      <c r="G9" s="37"/>
    </row>
    <row r="10" spans="1:9" ht="21.75" customHeight="1" x14ac:dyDescent="0.25">
      <c r="A10" s="11" t="s">
        <v>132</v>
      </c>
      <c r="B10" s="12">
        <v>21091</v>
      </c>
      <c r="C10" s="13">
        <v>1</v>
      </c>
      <c r="D10" s="13">
        <v>9.9602547526696349E-3</v>
      </c>
      <c r="E10" s="13">
        <v>-6.0785536159601E-2</v>
      </c>
      <c r="F10" s="13">
        <v>-0.11885862299465241</v>
      </c>
    </row>
    <row r="11" spans="1:9" ht="30" x14ac:dyDescent="0.25">
      <c r="A11" s="14" t="s">
        <v>319</v>
      </c>
      <c r="B11" s="15">
        <v>2858</v>
      </c>
      <c r="C11" s="16">
        <v>0.1355080366032905</v>
      </c>
      <c r="D11" s="16">
        <v>-5.9130434782608699E-3</v>
      </c>
      <c r="E11" s="16">
        <v>-0.10715401437050921</v>
      </c>
      <c r="F11" s="16">
        <v>-0.14148392910784019</v>
      </c>
    </row>
    <row r="12" spans="1:9" ht="15" x14ac:dyDescent="0.25">
      <c r="A12" s="14" t="s">
        <v>320</v>
      </c>
      <c r="B12" s="15">
        <v>2068</v>
      </c>
      <c r="C12" s="16">
        <v>9.8051301503010765E-2</v>
      </c>
      <c r="D12" s="16">
        <v>5.8365758754863814E-3</v>
      </c>
      <c r="E12" s="16">
        <v>-5.9144676979071886E-2</v>
      </c>
      <c r="F12" s="16">
        <v>7.8768909754825242E-2</v>
      </c>
      <c r="I12" s="188"/>
    </row>
    <row r="13" spans="1:9" ht="45" x14ac:dyDescent="0.25">
      <c r="A13" s="14" t="s">
        <v>321</v>
      </c>
      <c r="B13" s="15">
        <v>1950</v>
      </c>
      <c r="C13" s="16">
        <v>9.2456498032336062E-2</v>
      </c>
      <c r="D13" s="16">
        <v>-1.5648662291771833E-2</v>
      </c>
      <c r="E13" s="16">
        <v>-0.12751677852348994</v>
      </c>
      <c r="F13" s="16">
        <v>-0.13294797687861271</v>
      </c>
    </row>
    <row r="14" spans="1:9" ht="30" x14ac:dyDescent="0.25">
      <c r="A14" s="14" t="s">
        <v>322</v>
      </c>
      <c r="B14" s="15">
        <v>1507</v>
      </c>
      <c r="C14" s="16">
        <v>7.1452278222938689E-2</v>
      </c>
      <c r="D14" s="16">
        <v>-1.5032679738562092E-2</v>
      </c>
      <c r="E14" s="16">
        <v>-6.9753086419753085E-2</v>
      </c>
      <c r="F14" s="16">
        <v>-0.35015092712376022</v>
      </c>
    </row>
    <row r="15" spans="1:9" ht="30" x14ac:dyDescent="0.25">
      <c r="A15" s="14" t="s">
        <v>323</v>
      </c>
      <c r="B15" s="15">
        <v>1121</v>
      </c>
      <c r="C15" s="16">
        <v>5.3150632971409609E-2</v>
      </c>
      <c r="D15" s="16">
        <v>5.456255879586077E-2</v>
      </c>
      <c r="E15" s="16">
        <v>-2.6909722222222224E-2</v>
      </c>
      <c r="F15" s="16">
        <v>-0.26923076923076922</v>
      </c>
    </row>
    <row r="16" spans="1:9" ht="15" x14ac:dyDescent="0.25">
      <c r="A16" s="14" t="s">
        <v>325</v>
      </c>
      <c r="B16" s="15">
        <v>901</v>
      </c>
      <c r="C16" s="16">
        <v>4.2719643449812716E-2</v>
      </c>
      <c r="D16" s="16">
        <v>3.2073310423825885E-2</v>
      </c>
      <c r="E16" s="16">
        <v>-1.4223194748358862E-2</v>
      </c>
      <c r="F16" s="16">
        <v>5.6271981242672922E-2</v>
      </c>
    </row>
    <row r="17" spans="1:6" ht="15" x14ac:dyDescent="0.25">
      <c r="A17" s="14" t="s">
        <v>324</v>
      </c>
      <c r="B17" s="15">
        <v>892</v>
      </c>
      <c r="C17" s="16">
        <v>4.2292921151201937E-2</v>
      </c>
      <c r="D17" s="16">
        <v>4.5045045045045045E-3</v>
      </c>
      <c r="E17" s="16">
        <v>9.5823095823095825E-2</v>
      </c>
      <c r="F17" s="16">
        <v>-0.34508076358296624</v>
      </c>
    </row>
    <row r="18" spans="1:6" ht="15" x14ac:dyDescent="0.25">
      <c r="A18" s="14" t="s">
        <v>326</v>
      </c>
      <c r="B18" s="15">
        <v>720</v>
      </c>
      <c r="C18" s="16">
        <v>3.4137783888862551E-2</v>
      </c>
      <c r="D18" s="16">
        <v>4.046242774566474E-2</v>
      </c>
      <c r="E18" s="16">
        <v>1.5514809590973202E-2</v>
      </c>
      <c r="F18" s="16">
        <v>0.26760563380281688</v>
      </c>
    </row>
    <row r="19" spans="1:6" ht="15" x14ac:dyDescent="0.25">
      <c r="A19" s="14" t="s">
        <v>328</v>
      </c>
      <c r="B19" s="15">
        <v>615</v>
      </c>
      <c r="C19" s="16">
        <v>2.9159357071736759E-2</v>
      </c>
      <c r="D19" s="16">
        <v>5.8519793459552494E-2</v>
      </c>
      <c r="E19" s="16">
        <v>-5.3846153846153849E-2</v>
      </c>
      <c r="F19" s="16">
        <v>0.27593360995850624</v>
      </c>
    </row>
    <row r="20" spans="1:6" ht="30" x14ac:dyDescent="0.25">
      <c r="A20" s="17" t="s">
        <v>327</v>
      </c>
      <c r="B20" s="18">
        <v>597</v>
      </c>
      <c r="C20" s="19">
        <v>2.8305912474515197E-2</v>
      </c>
      <c r="D20" s="19">
        <v>1.3582342954159592E-2</v>
      </c>
      <c r="E20" s="19">
        <v>-0.14469914040114612</v>
      </c>
      <c r="F20" s="19">
        <v>-0.17083333333333334</v>
      </c>
    </row>
    <row r="22" spans="1:6" ht="21.75" customHeight="1" x14ac:dyDescent="0.25">
      <c r="A22" s="44" t="s">
        <v>34</v>
      </c>
    </row>
    <row r="23" spans="1:6" ht="21.75" customHeight="1" x14ac:dyDescent="0.25">
      <c r="A23" s="44"/>
    </row>
  </sheetData>
  <mergeCells count="1">
    <mergeCell ref="D8:F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E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F10:F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D10:E20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workbookViewId="0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0"/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2n trimestre 2024</v>
      </c>
    </row>
    <row r="6" spans="1:4" ht="15.75" thickBot="1" x14ac:dyDescent="0.3">
      <c r="A6" s="251" t="str">
        <f>Índex!B20</f>
        <v>Dinamisme empresarial.</v>
      </c>
      <c r="B6" s="32"/>
      <c r="C6" s="32"/>
      <c r="D6" s="32"/>
    </row>
    <row r="7" spans="1:4" x14ac:dyDescent="0.25">
      <c r="A7" s="288" t="s">
        <v>123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323</v>
      </c>
      <c r="B9" s="35">
        <v>1121</v>
      </c>
      <c r="C9" s="35">
        <v>58</v>
      </c>
      <c r="D9" s="36">
        <v>5.456255879586077E-2</v>
      </c>
    </row>
    <row r="10" spans="1:4" x14ac:dyDescent="0.25">
      <c r="A10" s="34" t="s">
        <v>328</v>
      </c>
      <c r="B10" s="38">
        <v>615</v>
      </c>
      <c r="C10" s="38">
        <v>34</v>
      </c>
      <c r="D10" s="39">
        <v>5.8519793459552494E-2</v>
      </c>
    </row>
    <row r="11" spans="1:4" x14ac:dyDescent="0.25">
      <c r="A11" s="34" t="s">
        <v>332</v>
      </c>
      <c r="B11" s="38">
        <v>586</v>
      </c>
      <c r="C11" s="38">
        <v>29</v>
      </c>
      <c r="D11" s="39">
        <v>5.2064631956912029E-2</v>
      </c>
    </row>
    <row r="12" spans="1:4" ht="13.5" customHeight="1" x14ac:dyDescent="0.25">
      <c r="A12" s="34" t="s">
        <v>326</v>
      </c>
      <c r="B12" s="38">
        <v>720</v>
      </c>
      <c r="C12" s="38">
        <v>28</v>
      </c>
      <c r="D12" s="39">
        <v>4.046242774566474E-2</v>
      </c>
    </row>
    <row r="13" spans="1:4" x14ac:dyDescent="0.25">
      <c r="A13" s="34" t="s">
        <v>325</v>
      </c>
      <c r="B13" s="38">
        <v>901</v>
      </c>
      <c r="C13" s="38">
        <v>28</v>
      </c>
      <c r="D13" s="39">
        <v>3.2073310423825885E-2</v>
      </c>
    </row>
    <row r="14" spans="1:4" x14ac:dyDescent="0.25">
      <c r="A14" s="34" t="s">
        <v>375</v>
      </c>
      <c r="B14" s="35">
        <v>427</v>
      </c>
      <c r="C14" s="35">
        <v>27</v>
      </c>
      <c r="D14" s="36">
        <v>6.7500000000000004E-2</v>
      </c>
    </row>
    <row r="15" spans="1:4" x14ac:dyDescent="0.25">
      <c r="A15" s="34" t="s">
        <v>334</v>
      </c>
      <c r="B15" s="35">
        <v>73</v>
      </c>
      <c r="C15" s="35">
        <v>13</v>
      </c>
      <c r="D15" s="36">
        <v>0.21666666666666667</v>
      </c>
    </row>
    <row r="16" spans="1:4" x14ac:dyDescent="0.25">
      <c r="A16" s="34" t="s">
        <v>333</v>
      </c>
      <c r="B16" s="35">
        <v>353</v>
      </c>
      <c r="C16" s="35">
        <v>13</v>
      </c>
      <c r="D16" s="36">
        <v>3.8235294117647062E-2</v>
      </c>
    </row>
    <row r="17" spans="1:4" x14ac:dyDescent="0.25">
      <c r="A17" s="34" t="s">
        <v>320</v>
      </c>
      <c r="B17" s="38">
        <v>2068</v>
      </c>
      <c r="C17" s="38">
        <v>12</v>
      </c>
      <c r="D17" s="39">
        <v>5.8365758754863814E-3</v>
      </c>
    </row>
    <row r="18" spans="1:4" x14ac:dyDescent="0.25">
      <c r="A18" s="34" t="s">
        <v>389</v>
      </c>
      <c r="B18" s="38">
        <v>150</v>
      </c>
      <c r="C18" s="38">
        <v>12</v>
      </c>
      <c r="D18" s="39">
        <v>8.6956521739130432E-2</v>
      </c>
    </row>
    <row r="19" spans="1:4" ht="15" customHeight="1" x14ac:dyDescent="0.25">
      <c r="A19" s="293" t="s">
        <v>124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ht="30" x14ac:dyDescent="0.25">
      <c r="A21" s="34" t="s">
        <v>321</v>
      </c>
      <c r="B21" s="38">
        <v>1950</v>
      </c>
      <c r="C21" s="38">
        <v>-31</v>
      </c>
      <c r="D21" s="39">
        <v>-1.5648662291771833E-2</v>
      </c>
    </row>
    <row r="22" spans="1:4" x14ac:dyDescent="0.25">
      <c r="A22" s="34" t="s">
        <v>322</v>
      </c>
      <c r="B22" s="38">
        <v>1507</v>
      </c>
      <c r="C22" s="38">
        <v>-23</v>
      </c>
      <c r="D22" s="39">
        <v>-1.5032679738562092E-2</v>
      </c>
    </row>
    <row r="23" spans="1:4" x14ac:dyDescent="0.25">
      <c r="A23" s="34" t="s">
        <v>319</v>
      </c>
      <c r="B23" s="38">
        <v>2858</v>
      </c>
      <c r="C23" s="38">
        <v>-17</v>
      </c>
      <c r="D23" s="39">
        <v>-5.9130434782608699E-3</v>
      </c>
    </row>
    <row r="24" spans="1:4" x14ac:dyDescent="0.25">
      <c r="A24" s="34" t="s">
        <v>374</v>
      </c>
      <c r="B24" s="38">
        <v>171</v>
      </c>
      <c r="C24" s="38">
        <v>-11</v>
      </c>
      <c r="D24" s="39">
        <v>-6.043956043956044E-2</v>
      </c>
    </row>
    <row r="25" spans="1:4" x14ac:dyDescent="0.25">
      <c r="A25" s="40" t="s">
        <v>382</v>
      </c>
      <c r="B25" s="35">
        <v>153</v>
      </c>
      <c r="C25" s="35">
        <v>-9</v>
      </c>
      <c r="D25" s="36">
        <v>-5.5555555555555552E-2</v>
      </c>
    </row>
    <row r="26" spans="1:4" x14ac:dyDescent="0.25">
      <c r="A26" s="34" t="s">
        <v>387</v>
      </c>
      <c r="B26" s="38">
        <v>103</v>
      </c>
      <c r="C26" s="38">
        <v>-7</v>
      </c>
      <c r="D26" s="39">
        <v>-6.363636363636363E-2</v>
      </c>
    </row>
    <row r="27" spans="1:4" x14ac:dyDescent="0.25">
      <c r="A27" s="34" t="s">
        <v>341</v>
      </c>
      <c r="B27" s="38">
        <v>88</v>
      </c>
      <c r="C27" s="38">
        <v>-6</v>
      </c>
      <c r="D27" s="39">
        <v>-6.3829787234042548E-2</v>
      </c>
    </row>
    <row r="28" spans="1:4" x14ac:dyDescent="0.25">
      <c r="A28" s="78" t="s">
        <v>340</v>
      </c>
      <c r="B28" s="38">
        <v>172</v>
      </c>
      <c r="C28" s="38">
        <v>-5</v>
      </c>
      <c r="D28" s="39">
        <v>-2.8248587570621469E-2</v>
      </c>
    </row>
    <row r="29" spans="1:4" x14ac:dyDescent="0.25">
      <c r="A29" s="34" t="s">
        <v>335</v>
      </c>
      <c r="B29" s="38">
        <v>490</v>
      </c>
      <c r="C29" s="38">
        <v>-5</v>
      </c>
      <c r="D29" s="39">
        <v>-1.0101010101010102E-2</v>
      </c>
    </row>
    <row r="30" spans="1:4" x14ac:dyDescent="0.25">
      <c r="A30" s="41" t="s">
        <v>388</v>
      </c>
      <c r="B30" s="42">
        <v>84</v>
      </c>
      <c r="C30" s="42">
        <v>-5</v>
      </c>
      <c r="D30" s="43">
        <v>-5.6179775280898875E-2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C88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5" width="11.42578125" style="1"/>
    <col min="6" max="6" width="13.5703125" style="1" customWidth="1"/>
    <col min="7" max="16384" width="11.42578125" style="1"/>
  </cols>
  <sheetData>
    <row r="1" spans="1:7" x14ac:dyDescent="0.25">
      <c r="A1" s="2" t="s">
        <v>28</v>
      </c>
      <c r="B1" s="210" t="s">
        <v>258</v>
      </c>
      <c r="C1" s="37"/>
    </row>
    <row r="3" spans="1:7" ht="18.75" x14ac:dyDescent="0.3">
      <c r="A3" s="30" t="s">
        <v>3</v>
      </c>
    </row>
    <row r="5" spans="1:7" x14ac:dyDescent="0.25">
      <c r="A5" s="29" t="str">
        <f>Índex!A18</f>
        <v>GE2</v>
      </c>
      <c r="C5" s="29" t="str">
        <f>Índex!A7</f>
        <v>2n trimestre 2024</v>
      </c>
    </row>
    <row r="6" spans="1:7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33</v>
      </c>
      <c r="C8" s="297" t="s">
        <v>75</v>
      </c>
      <c r="D8" s="298" t="s">
        <v>76</v>
      </c>
      <c r="E8" s="298"/>
      <c r="F8" s="298"/>
    </row>
    <row r="9" spans="1:7" x14ac:dyDescent="0.25">
      <c r="B9" s="297" t="s">
        <v>33</v>
      </c>
      <c r="C9" s="297"/>
      <c r="D9" s="55">
        <v>2023</v>
      </c>
      <c r="E9" s="55">
        <v>2019</v>
      </c>
      <c r="F9" s="55">
        <v>2008</v>
      </c>
    </row>
    <row r="10" spans="1:7" x14ac:dyDescent="0.25">
      <c r="A10" s="56" t="s">
        <v>77</v>
      </c>
      <c r="B10" s="57">
        <v>388</v>
      </c>
      <c r="C10" s="58">
        <v>1.839647242899815E-2</v>
      </c>
      <c r="D10" s="59">
        <v>2.1052631578947368E-2</v>
      </c>
      <c r="E10" s="59">
        <v>-9.3457943925233641E-2</v>
      </c>
      <c r="F10" s="59">
        <v>-5.1344743276283619E-2</v>
      </c>
    </row>
    <row r="11" spans="1:7" x14ac:dyDescent="0.25">
      <c r="A11" s="56" t="s">
        <v>78</v>
      </c>
      <c r="B11" s="57">
        <v>144</v>
      </c>
      <c r="C11" s="58">
        <v>6.8275567777725098E-3</v>
      </c>
      <c r="D11" s="59">
        <v>0</v>
      </c>
      <c r="E11" s="59">
        <v>-2.7027027027027029E-2</v>
      </c>
      <c r="F11" s="59">
        <v>-7.6923076923076927E-2</v>
      </c>
    </row>
    <row r="12" spans="1:7" x14ac:dyDescent="0.25">
      <c r="A12" s="56" t="s">
        <v>79</v>
      </c>
      <c r="B12" s="57">
        <v>1804</v>
      </c>
      <c r="C12" s="58">
        <v>8.5534114077094492E-2</v>
      </c>
      <c r="D12" s="59">
        <v>1.5765765765765764E-2</v>
      </c>
      <c r="E12" s="59">
        <v>-1.0964912280701754E-2</v>
      </c>
      <c r="F12" s="59">
        <v>-2.4864864864864864E-2</v>
      </c>
    </row>
    <row r="13" spans="1:7" x14ac:dyDescent="0.25">
      <c r="A13" s="56" t="s">
        <v>80</v>
      </c>
      <c r="B13" s="57">
        <v>63</v>
      </c>
      <c r="C13" s="58">
        <v>2.9870560902754729E-3</v>
      </c>
      <c r="D13" s="59">
        <v>-5.9701492537313432E-2</v>
      </c>
      <c r="E13" s="59">
        <v>-1.5625E-2</v>
      </c>
      <c r="F13" s="59">
        <v>-0.32258064516129031</v>
      </c>
    </row>
    <row r="14" spans="1:7" x14ac:dyDescent="0.25">
      <c r="A14" s="56" t="s">
        <v>81</v>
      </c>
      <c r="B14" s="57">
        <v>241</v>
      </c>
      <c r="C14" s="58">
        <v>1.1426674885022046E-2</v>
      </c>
      <c r="D14" s="59">
        <v>-8.23045267489712E-3</v>
      </c>
      <c r="E14" s="59">
        <v>-1.6326530612244899E-2</v>
      </c>
      <c r="F14" s="59">
        <v>2.9914529914529916E-2</v>
      </c>
    </row>
    <row r="15" spans="1:7" x14ac:dyDescent="0.25">
      <c r="A15" s="56" t="s">
        <v>82</v>
      </c>
      <c r="B15" s="57">
        <v>79</v>
      </c>
      <c r="C15" s="58">
        <v>3.745673510027974E-3</v>
      </c>
      <c r="D15" s="59">
        <v>2.5974025974025976E-2</v>
      </c>
      <c r="E15" s="59">
        <v>-0.13186813186813187</v>
      </c>
      <c r="F15" s="59">
        <v>-0.15957446808510639</v>
      </c>
    </row>
    <row r="16" spans="1:7" x14ac:dyDescent="0.25">
      <c r="A16" s="56" t="s">
        <v>83</v>
      </c>
      <c r="B16" s="57">
        <v>258</v>
      </c>
      <c r="C16" s="58">
        <v>1.2232705893509079E-2</v>
      </c>
      <c r="D16" s="59">
        <v>5.3061224489795916E-2</v>
      </c>
      <c r="E16" s="59">
        <v>9.7872340425531917E-2</v>
      </c>
      <c r="F16" s="59">
        <v>-0.13131313131313133</v>
      </c>
    </row>
    <row r="17" spans="1:6" x14ac:dyDescent="0.25">
      <c r="A17" s="56" t="s">
        <v>84</v>
      </c>
      <c r="B17" s="57">
        <v>2465</v>
      </c>
      <c r="C17" s="58">
        <v>0.1168744962306197</v>
      </c>
      <c r="D17" s="59">
        <v>2.8368794326241134E-2</v>
      </c>
      <c r="E17" s="59">
        <v>-3.4090909090909088E-2</v>
      </c>
      <c r="F17" s="59">
        <v>-8.7037037037037038E-2</v>
      </c>
    </row>
    <row r="18" spans="1:6" x14ac:dyDescent="0.25">
      <c r="A18" s="56" t="s">
        <v>87</v>
      </c>
      <c r="B18" s="57">
        <v>578</v>
      </c>
      <c r="C18" s="58">
        <v>2.7405054288559102E-2</v>
      </c>
      <c r="D18" s="59">
        <v>1.5817223198594025E-2</v>
      </c>
      <c r="E18" s="59">
        <v>-2.5295109612141653E-2</v>
      </c>
      <c r="F18" s="59">
        <v>-0.14623338257016247</v>
      </c>
    </row>
    <row r="19" spans="1:6" x14ac:dyDescent="0.25">
      <c r="A19" s="56" t="s">
        <v>88</v>
      </c>
      <c r="B19" s="57">
        <v>1175</v>
      </c>
      <c r="C19" s="58">
        <v>5.5710966763074299E-2</v>
      </c>
      <c r="D19" s="59">
        <v>3.4158838599487617E-3</v>
      </c>
      <c r="E19" s="59">
        <v>-8.8440651667959655E-2</v>
      </c>
      <c r="F19" s="59">
        <v>-0.20446851726472579</v>
      </c>
    </row>
    <row r="20" spans="1:6" x14ac:dyDescent="0.25">
      <c r="A20" s="56" t="s">
        <v>89</v>
      </c>
      <c r="B20" s="57">
        <v>1272</v>
      </c>
      <c r="C20" s="58">
        <v>6.0310084870323834E-2</v>
      </c>
      <c r="D20" s="59">
        <v>2.4154589371980676E-2</v>
      </c>
      <c r="E20" s="59">
        <v>-6.676449009537784E-2</v>
      </c>
      <c r="F20" s="59">
        <v>-0.1497326203208556</v>
      </c>
    </row>
    <row r="21" spans="1:6" x14ac:dyDescent="0.25">
      <c r="A21" s="56" t="s">
        <v>91</v>
      </c>
      <c r="B21" s="57">
        <v>741</v>
      </c>
      <c r="C21" s="58">
        <v>3.5133469252287705E-2</v>
      </c>
      <c r="D21" s="59">
        <v>1.5068493150684932E-2</v>
      </c>
      <c r="E21" s="59">
        <v>-5.7251908396946563E-2</v>
      </c>
      <c r="F21" s="59">
        <v>-0.12823529411764706</v>
      </c>
    </row>
    <row r="22" spans="1:6" x14ac:dyDescent="0.25">
      <c r="A22" s="56" t="s">
        <v>92</v>
      </c>
      <c r="B22" s="57">
        <v>857</v>
      </c>
      <c r="C22" s="58">
        <v>4.0633445545493335E-2</v>
      </c>
      <c r="D22" s="59">
        <v>1.0613207547169811E-2</v>
      </c>
      <c r="E22" s="59">
        <v>-6.4410480349344976E-2</v>
      </c>
      <c r="F22" s="59">
        <v>-9.023354564755838E-2</v>
      </c>
    </row>
    <row r="23" spans="1:6" x14ac:dyDescent="0.25">
      <c r="A23" s="56" t="s">
        <v>93</v>
      </c>
      <c r="B23" s="57">
        <v>499</v>
      </c>
      <c r="C23" s="58">
        <v>2.3659380778531126E-2</v>
      </c>
      <c r="D23" s="59">
        <v>1.8367346938775512E-2</v>
      </c>
      <c r="E23" s="59">
        <v>-5.4924242424242424E-2</v>
      </c>
      <c r="F23" s="59">
        <v>-0.21664050235478807</v>
      </c>
    </row>
    <row r="24" spans="1:6" x14ac:dyDescent="0.25">
      <c r="A24" s="56" t="s">
        <v>94</v>
      </c>
      <c r="B24" s="57">
        <v>312</v>
      </c>
      <c r="C24" s="58">
        <v>1.4793039685173771E-2</v>
      </c>
      <c r="D24" s="59">
        <v>9.7087378640776691E-3</v>
      </c>
      <c r="E24" s="59">
        <v>3.2154340836012861E-3</v>
      </c>
      <c r="F24" s="59">
        <v>6.4846416382252553E-2</v>
      </c>
    </row>
    <row r="25" spans="1:6" x14ac:dyDescent="0.25">
      <c r="A25" s="56" t="s">
        <v>190</v>
      </c>
      <c r="B25" s="57">
        <v>106</v>
      </c>
      <c r="C25" s="58">
        <v>5.0258404058603195E-3</v>
      </c>
      <c r="D25" s="59">
        <v>-7.0175438596491224E-2</v>
      </c>
      <c r="E25" s="59">
        <v>-9.4017094017094016E-2</v>
      </c>
      <c r="F25" s="59">
        <v>-0.15873015873015872</v>
      </c>
    </row>
    <row r="26" spans="1:6" x14ac:dyDescent="0.25">
      <c r="A26" s="56" t="s">
        <v>191</v>
      </c>
      <c r="B26" s="57">
        <v>192</v>
      </c>
      <c r="C26" s="58">
        <v>9.1034090370300125E-3</v>
      </c>
      <c r="D26" s="59">
        <v>-0.04</v>
      </c>
      <c r="E26" s="59">
        <v>-0.13901345291479822</v>
      </c>
      <c r="F26" s="59">
        <v>-0.26436781609195403</v>
      </c>
    </row>
    <row r="27" spans="1:6" x14ac:dyDescent="0.25">
      <c r="A27" s="56" t="s">
        <v>192</v>
      </c>
      <c r="B27" s="57">
        <v>1722</v>
      </c>
      <c r="C27" s="58">
        <v>8.1646199800862934E-2</v>
      </c>
      <c r="D27" s="59">
        <v>4.0816326530612249E-3</v>
      </c>
      <c r="E27" s="59">
        <v>-8.8406564319745903E-2</v>
      </c>
      <c r="F27" s="59">
        <v>-5.8501913613996717E-2</v>
      </c>
    </row>
    <row r="28" spans="1:6" x14ac:dyDescent="0.25">
      <c r="A28" s="56" t="s">
        <v>95</v>
      </c>
      <c r="B28" s="57">
        <v>749</v>
      </c>
      <c r="C28" s="58">
        <v>3.5512777962163955E-2</v>
      </c>
      <c r="D28" s="59">
        <v>-2.600780234070221E-2</v>
      </c>
      <c r="E28" s="59">
        <v>-0.13008130081300814</v>
      </c>
      <c r="F28" s="59">
        <v>-0.13709677419354838</v>
      </c>
    </row>
    <row r="29" spans="1:6" x14ac:dyDescent="0.25">
      <c r="A29" s="56" t="s">
        <v>96</v>
      </c>
      <c r="B29" s="57">
        <v>1905</v>
      </c>
      <c r="C29" s="58">
        <v>9.0322886539282152E-2</v>
      </c>
      <c r="D29" s="59">
        <v>1.1146496815286623E-2</v>
      </c>
      <c r="E29" s="59">
        <v>-5.5059523809523808E-2</v>
      </c>
      <c r="F29" s="59">
        <v>-0.13878842676311032</v>
      </c>
    </row>
    <row r="30" spans="1:6" x14ac:dyDescent="0.25">
      <c r="A30" s="56" t="s">
        <v>97</v>
      </c>
      <c r="B30" s="57">
        <v>82</v>
      </c>
      <c r="C30" s="58">
        <v>3.8879142762315681E-3</v>
      </c>
      <c r="D30" s="59">
        <v>5.128205128205128E-2</v>
      </c>
      <c r="E30" s="59">
        <v>-0.20388349514563106</v>
      </c>
      <c r="F30" s="59">
        <v>-0.34920634920634919</v>
      </c>
    </row>
    <row r="31" spans="1:6" x14ac:dyDescent="0.25">
      <c r="A31" s="56" t="s">
        <v>98</v>
      </c>
      <c r="B31" s="57">
        <v>261</v>
      </c>
      <c r="C31" s="58">
        <v>1.2374946659712673E-2</v>
      </c>
      <c r="D31" s="59">
        <v>7.7220077220077222E-3</v>
      </c>
      <c r="E31" s="59">
        <v>-4.0441176470588237E-2</v>
      </c>
      <c r="F31" s="59">
        <v>-7.4468085106382975E-2</v>
      </c>
    </row>
    <row r="32" spans="1:6" x14ac:dyDescent="0.25">
      <c r="A32" s="56" t="s">
        <v>99</v>
      </c>
      <c r="B32" s="57">
        <v>1041</v>
      </c>
      <c r="C32" s="58">
        <v>4.9357545872647103E-2</v>
      </c>
      <c r="D32" s="59">
        <v>2.0588235294117647E-2</v>
      </c>
      <c r="E32" s="59">
        <v>-2.5280898876404494E-2</v>
      </c>
      <c r="F32" s="59">
        <v>-0.13538205980066445</v>
      </c>
    </row>
    <row r="33" spans="1:9" x14ac:dyDescent="0.25">
      <c r="A33" s="56" t="s">
        <v>100</v>
      </c>
      <c r="B33" s="57">
        <v>838</v>
      </c>
      <c r="C33" s="58">
        <v>3.973258735953724E-2</v>
      </c>
      <c r="D33" s="59">
        <v>2.31990231990232E-2</v>
      </c>
      <c r="E33" s="59">
        <v>-7.8107810781078105E-2</v>
      </c>
      <c r="F33" s="59">
        <v>-0.13070539419087138</v>
      </c>
    </row>
    <row r="34" spans="1:9" x14ac:dyDescent="0.25">
      <c r="A34" s="56" t="s">
        <v>101</v>
      </c>
      <c r="B34" s="57">
        <v>739</v>
      </c>
      <c r="C34" s="58">
        <v>3.5038642074818646E-2</v>
      </c>
      <c r="D34" s="59">
        <v>0</v>
      </c>
      <c r="E34" s="59">
        <v>-0.10532687651331719</v>
      </c>
      <c r="F34" s="59">
        <v>-6.7204301075268818E-3</v>
      </c>
    </row>
    <row r="35" spans="1:9" x14ac:dyDescent="0.25">
      <c r="A35" s="56" t="s">
        <v>102</v>
      </c>
      <c r="B35" s="57">
        <v>594</v>
      </c>
      <c r="C35" s="58">
        <v>2.8163671708311602E-2</v>
      </c>
      <c r="D35" s="59">
        <v>3.3783783783783786E-3</v>
      </c>
      <c r="E35" s="59">
        <v>-6.3091482649842268E-2</v>
      </c>
      <c r="F35" s="59">
        <v>-0.2423469387755102</v>
      </c>
    </row>
    <row r="36" spans="1:9" x14ac:dyDescent="0.25">
      <c r="A36" s="56" t="s">
        <v>103</v>
      </c>
      <c r="B36" s="57">
        <v>163</v>
      </c>
      <c r="C36" s="58">
        <v>7.728414963728605E-3</v>
      </c>
      <c r="D36" s="59">
        <v>-4.6783625730994149E-2</v>
      </c>
      <c r="E36" s="59">
        <v>-0.1043956043956044</v>
      </c>
      <c r="F36" s="59">
        <v>-0.20873786407766989</v>
      </c>
    </row>
    <row r="37" spans="1:9" x14ac:dyDescent="0.25">
      <c r="A37" s="56" t="s">
        <v>104</v>
      </c>
      <c r="B37" s="57">
        <v>110</v>
      </c>
      <c r="C37" s="58">
        <v>5.2154947607984444E-3</v>
      </c>
      <c r="D37" s="59">
        <v>-5.9829059829059832E-2</v>
      </c>
      <c r="E37" s="59">
        <v>-0.10569105691056911</v>
      </c>
      <c r="F37" s="59">
        <v>-8.3333333333333329E-2</v>
      </c>
    </row>
    <row r="38" spans="1:9" x14ac:dyDescent="0.25">
      <c r="A38" s="56" t="s">
        <v>105</v>
      </c>
      <c r="B38" s="57">
        <v>287</v>
      </c>
      <c r="C38" s="58">
        <v>1.3607699966810488E-2</v>
      </c>
      <c r="D38" s="59">
        <v>-4.3333333333333335E-2</v>
      </c>
      <c r="E38" s="59">
        <v>-5.2805280528052806E-2</v>
      </c>
      <c r="F38" s="59">
        <v>-0.19382022471910113</v>
      </c>
    </row>
    <row r="39" spans="1:9" x14ac:dyDescent="0.25">
      <c r="A39" s="56" t="s">
        <v>106</v>
      </c>
      <c r="B39" s="57">
        <v>1426</v>
      </c>
      <c r="C39" s="58">
        <v>6.7611777535441661E-2</v>
      </c>
      <c r="D39" s="59">
        <v>5.6417489421720732E-3</v>
      </c>
      <c r="E39" s="59">
        <v>-8.4136159280667949E-2</v>
      </c>
      <c r="F39" s="59">
        <v>-0.13523347483323225</v>
      </c>
    </row>
    <row r="40" spans="1:9" x14ac:dyDescent="0.25">
      <c r="A40" s="60" t="s">
        <v>29</v>
      </c>
      <c r="B40" s="202">
        <v>21091</v>
      </c>
      <c r="C40" s="62">
        <v>1</v>
      </c>
      <c r="D40" s="59">
        <v>9.9602547526696349E-3</v>
      </c>
      <c r="E40" s="59">
        <v>-6.0785536159601E-2</v>
      </c>
      <c r="F40" s="59">
        <v>-0.11885862299465241</v>
      </c>
    </row>
    <row r="42" spans="1:9" x14ac:dyDescent="0.25">
      <c r="A42" s="44" t="s">
        <v>34</v>
      </c>
    </row>
    <row r="43" spans="1:9" hidden="1" x14ac:dyDescent="0.25">
      <c r="A43" s="37"/>
      <c r="B43" s="37"/>
      <c r="C43" s="37"/>
      <c r="D43" s="37"/>
      <c r="E43" s="37"/>
      <c r="F43" s="37"/>
      <c r="G43" s="37"/>
      <c r="H43" s="37"/>
      <c r="I43" s="37"/>
    </row>
    <row r="44" spans="1:9" s="37" customFormat="1" hidden="1" x14ac:dyDescent="0.25">
      <c r="B44" s="37" t="s">
        <v>181</v>
      </c>
    </row>
    <row r="45" spans="1:9" s="37" customFormat="1" hidden="1" x14ac:dyDescent="0.25">
      <c r="B45" s="37">
        <v>2023</v>
      </c>
      <c r="C45" s="37">
        <v>2022</v>
      </c>
      <c r="D45" s="37">
        <v>2021</v>
      </c>
      <c r="E45" s="37">
        <v>2008</v>
      </c>
    </row>
    <row r="46" spans="1:9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418</v>
      </c>
    </row>
    <row r="47" spans="1:9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160</v>
      </c>
    </row>
    <row r="48" spans="1:9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1863</v>
      </c>
    </row>
    <row r="49" spans="1:5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96</v>
      </c>
    </row>
    <row r="50" spans="1:5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232</v>
      </c>
    </row>
    <row r="51" spans="1:5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92</v>
      </c>
    </row>
    <row r="52" spans="1:5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291</v>
      </c>
    </row>
    <row r="53" spans="1:5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2675</v>
      </c>
    </row>
    <row r="54" spans="1:5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689</v>
      </c>
    </row>
    <row r="55" spans="1:5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1500</v>
      </c>
    </row>
    <row r="56" spans="1:5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1500</v>
      </c>
    </row>
    <row r="57" spans="1:5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865</v>
      </c>
    </row>
    <row r="58" spans="1:5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949</v>
      </c>
    </row>
    <row r="59" spans="1:5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662</v>
      </c>
    </row>
    <row r="60" spans="1:5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292</v>
      </c>
    </row>
    <row r="61" spans="1:5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127</v>
      </c>
    </row>
    <row r="62" spans="1:5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268</v>
      </c>
    </row>
    <row r="63" spans="1:5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1830</v>
      </c>
    </row>
    <row r="64" spans="1:5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865</v>
      </c>
    </row>
    <row r="65" spans="1:29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2239</v>
      </c>
    </row>
    <row r="66" spans="1:29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119</v>
      </c>
    </row>
    <row r="67" spans="1:29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274</v>
      </c>
    </row>
    <row r="68" spans="1:29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1198</v>
      </c>
    </row>
    <row r="69" spans="1:29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955</v>
      </c>
    </row>
    <row r="70" spans="1:29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747</v>
      </c>
    </row>
    <row r="71" spans="1:29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796</v>
      </c>
    </row>
    <row r="72" spans="1:29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206</v>
      </c>
    </row>
    <row r="73" spans="1:29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125</v>
      </c>
    </row>
    <row r="74" spans="1:29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366</v>
      </c>
    </row>
    <row r="75" spans="1:29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1636</v>
      </c>
    </row>
    <row r="76" spans="1:29" hidden="1" x14ac:dyDescent="0.25">
      <c r="A76" t="s">
        <v>29</v>
      </c>
      <c r="B76">
        <v>20800</v>
      </c>
      <c r="C76">
        <v>21012</v>
      </c>
      <c r="D76">
        <v>20631</v>
      </c>
      <c r="E76">
        <v>24035</v>
      </c>
      <c r="F76" s="37"/>
      <c r="G76" s="37"/>
      <c r="H76" s="37"/>
      <c r="I76" s="37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</row>
    <row r="77" spans="1:29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</row>
    <row r="78" spans="1:29" s="37" customFormat="1" hidden="1" x14ac:dyDescent="0.25">
      <c r="A78" s="253" t="s">
        <v>211</v>
      </c>
      <c r="B78" s="254" t="s">
        <v>310</v>
      </c>
      <c r="C78" s="254" t="s">
        <v>311</v>
      </c>
      <c r="D78" s="254" t="s">
        <v>312</v>
      </c>
      <c r="E78" s="254" t="s">
        <v>313</v>
      </c>
      <c r="F78" s="254" t="s">
        <v>316</v>
      </c>
      <c r="G78" s="254" t="s">
        <v>317</v>
      </c>
      <c r="H78" s="254" t="s">
        <v>318</v>
      </c>
      <c r="I78" s="254" t="s">
        <v>314</v>
      </c>
      <c r="J78" s="254" t="s">
        <v>315</v>
      </c>
      <c r="K78" s="37" t="s">
        <v>216</v>
      </c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</row>
    <row r="79" spans="1:29" s="37" customFormat="1" hidden="1" x14ac:dyDescent="0.25">
      <c r="A79" s="37" t="s">
        <v>212</v>
      </c>
      <c r="B79" s="187">
        <f>+B53+B57+B69+B70+B68</f>
        <v>5655</v>
      </c>
      <c r="C79" s="187">
        <f>+C53+C57+C69+C70+C68</f>
        <v>5697</v>
      </c>
      <c r="D79" s="187">
        <f t="shared" ref="D79:E79" si="0">+D53+D57+D69+D70+D68</f>
        <v>5661</v>
      </c>
      <c r="E79" s="187">
        <f t="shared" si="0"/>
        <v>6440</v>
      </c>
      <c r="F79" s="255">
        <f>($B79-E79)/E79</f>
        <v>-0.12189440993788819</v>
      </c>
      <c r="G79" s="255" t="e">
        <f>($B79-#REF!)/#REF!</f>
        <v>#REF!</v>
      </c>
      <c r="H79" s="255" t="e">
        <f>($B79-#REF!)/#REF!</f>
        <v>#REF!</v>
      </c>
      <c r="I79" s="255">
        <f>($B79-D79)/D79</f>
        <v>-1.0598834128245894E-3</v>
      </c>
      <c r="J79" s="255">
        <f>($B79-C79)/C79</f>
        <v>-7.37230121116377E-3</v>
      </c>
      <c r="K79" s="37" t="s">
        <v>209</v>
      </c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</row>
    <row r="80" spans="1:29" s="37" customFormat="1" hidden="1" x14ac:dyDescent="0.25">
      <c r="A80" s="37" t="s">
        <v>213</v>
      </c>
      <c r="B80" s="187">
        <f>+B47+B48+B55+B58+B65+B66+B75</f>
        <v>7264</v>
      </c>
      <c r="C80" s="187">
        <f>+C47+C48+C55+C58+C65+C66+C75</f>
        <v>7364</v>
      </c>
      <c r="D80" s="187">
        <f t="shared" ref="D80:E80" si="1">+D47+D48+D55+D58+D65+D66+D75</f>
        <v>7170</v>
      </c>
      <c r="E80" s="187">
        <f t="shared" si="1"/>
        <v>8466</v>
      </c>
      <c r="F80" s="255">
        <f t="shared" ref="F80:F83" si="2">($B80-E80)/E80</f>
        <v>-0.14197968343964093</v>
      </c>
      <c r="G80" s="255" t="e">
        <f>($B80-#REF!)/#REF!</f>
        <v>#REF!</v>
      </c>
      <c r="H80" s="255" t="e">
        <f>($B80-#REF!)/#REF!</f>
        <v>#REF!</v>
      </c>
      <c r="I80" s="255">
        <f>($B80-D80)/D80</f>
        <v>1.3110181311018132E-2</v>
      </c>
      <c r="J80" s="255">
        <f>($B80-C80)/C80</f>
        <v>-1.3579576317218903E-2</v>
      </c>
      <c r="K80" s="37" t="s">
        <v>210</v>
      </c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</row>
    <row r="81" spans="1:29" s="37" customFormat="1" hidden="1" x14ac:dyDescent="0.25">
      <c r="A81" s="37" t="s">
        <v>214</v>
      </c>
      <c r="B81" s="187">
        <f>+B46+B49+B51+B56+B60+B62+B67+B64</f>
        <v>3316</v>
      </c>
      <c r="C81" s="187">
        <f>+C46+C49+C51+C56+C60+C62+C67+C64</f>
        <v>3366</v>
      </c>
      <c r="D81" s="187">
        <f t="shared" ref="D81:E81" si="3">+D46+D49+D51+D56+D60+D62+D67+D64</f>
        <v>3335</v>
      </c>
      <c r="E81" s="187">
        <f t="shared" si="3"/>
        <v>3805</v>
      </c>
      <c r="F81" s="255">
        <f t="shared" si="2"/>
        <v>-0.12851511169513799</v>
      </c>
      <c r="G81" s="255" t="e">
        <f>($B81-#REF!)/#REF!</f>
        <v>#REF!</v>
      </c>
      <c r="H81" s="255" t="e">
        <f>($B81-#REF!)/#REF!</f>
        <v>#REF!</v>
      </c>
      <c r="I81" s="255">
        <f>($B81-D81)/D81</f>
        <v>-5.6971514242878558E-3</v>
      </c>
      <c r="J81" s="255">
        <f>($B81-C81)/C81</f>
        <v>-1.4854426619132501E-2</v>
      </c>
      <c r="K81" s="37" t="s">
        <v>217</v>
      </c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</row>
    <row r="82" spans="1:29" s="37" customFormat="1" hidden="1" x14ac:dyDescent="0.25">
      <c r="A82" s="256" t="s">
        <v>215</v>
      </c>
      <c r="B82" s="187">
        <f>+B50+B52+B54+B59+B61+B63+B71+B72+B73+B74</f>
        <v>4565</v>
      </c>
      <c r="C82" s="187">
        <f>+C50+C52+C54+C59+C61+C63+C71+C72+C73+C74</f>
        <v>4585</v>
      </c>
      <c r="D82" s="187">
        <f t="shared" ref="D82:E82" si="4">+D50+D52+D54+D59+D61+D63+D71+D72+D73+D74</f>
        <v>4465</v>
      </c>
      <c r="E82" s="187">
        <f t="shared" si="4"/>
        <v>5324</v>
      </c>
      <c r="F82" s="255">
        <f t="shared" si="2"/>
        <v>-0.14256198347107438</v>
      </c>
      <c r="G82" s="255" t="e">
        <f>($B82-#REF!)/#REF!</f>
        <v>#REF!</v>
      </c>
      <c r="H82" s="255" t="e">
        <f>($B82-#REF!)/#REF!</f>
        <v>#REF!</v>
      </c>
      <c r="I82" s="255">
        <f>($B82-D82)/D82</f>
        <v>2.2396416573348264E-2</v>
      </c>
      <c r="J82" s="255">
        <f>($B82-C82)/C82</f>
        <v>-4.3620501635768813E-3</v>
      </c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</row>
    <row r="83" spans="1:29" s="37" customFormat="1" hidden="1" x14ac:dyDescent="0.25">
      <c r="A83" s="253" t="s">
        <v>132</v>
      </c>
      <c r="B83" s="257">
        <f>SUM(B79:B82)</f>
        <v>20800</v>
      </c>
      <c r="C83" s="257">
        <f>SUM(C79:C82)</f>
        <v>21012</v>
      </c>
      <c r="D83" s="257">
        <f>SUM(D79:D82)</f>
        <v>20631</v>
      </c>
      <c r="E83" s="257">
        <f t="shared" ref="E83" si="5">SUM(E79:E82)</f>
        <v>24035</v>
      </c>
      <c r="F83" s="255">
        <f t="shared" si="2"/>
        <v>-0.13459538173496985</v>
      </c>
      <c r="G83" s="255" t="e">
        <f>($B83-#REF!)/#REF!</f>
        <v>#REF!</v>
      </c>
      <c r="H83" s="255" t="e">
        <f>($B83-#REF!)/#REF!</f>
        <v>#REF!</v>
      </c>
      <c r="I83" s="255">
        <f>($B83-D83)/D83</f>
        <v>8.1915563957151855E-3</v>
      </c>
      <c r="J83" s="255">
        <f>($B83-C83)/C83</f>
        <v>-1.0089472682276794E-2</v>
      </c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</row>
    <row r="84" spans="1:29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</row>
    <row r="85" spans="1:29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</row>
    <row r="86" spans="1:29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</row>
    <row r="87" spans="1:29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</row>
    <row r="88" spans="1:29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H79:H83">
    <cfRule type="colorScale" priority="2">
      <colorScale>
        <cfvo type="min"/>
        <cfvo type="max"/>
        <color rgb="FF63BE7B"/>
        <color rgb="FFFFEF9C"/>
      </colorScale>
    </cfRule>
  </conditionalFormatting>
  <conditionalFormatting sqref="I79:J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2024-07-22T13:39:13Z</dcterms:modified>
</cp:coreProperties>
</file>