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R:\Mercat de treball\Notes informatives\Nota estructura productiva\Nota estructura productiva 2022\3T 2022\"/>
    </mc:Choice>
  </mc:AlternateContent>
  <xr:revisionPtr revIDLastSave="0" documentId="13_ncr:1_{1F5F3F22-E988-44B0-ACDD-0AFB5DD157FF}" xr6:coauthVersionLast="47" xr6:coauthVersionMax="47" xr10:uidLastSave="{00000000-0000-0000-0000-000000000000}"/>
  <bookViews>
    <workbookView xWindow="-120" yWindow="-120" windowWidth="29040" windowHeight="15840" firstSheet="21" activeTab="27" xr2:uid="{D20B58C7-74A1-4FEB-915C-095A5A46C94D}"/>
  </bookViews>
  <sheets>
    <sheet name="Índex" sheetId="1" r:id="rId1"/>
    <sheet name="GG" sheetId="39" r:id="rId2"/>
    <sheet name="TG" sheetId="47" r:id="rId3"/>
    <sheet name="GE1" sheetId="2" r:id="rId4"/>
    <sheet name="GE2" sheetId="19" r:id="rId5"/>
    <sheet name="TE1" sheetId="22" r:id="rId6"/>
    <sheet name="TE2" sheetId="28" r:id="rId7"/>
    <sheet name="DIN_Empreses" sheetId="34" state="hidden" r:id="rId8"/>
    <sheet name="TE3" sheetId="6" r:id="rId9"/>
    <sheet name="GRGSS1" sheetId="17" r:id="rId10"/>
    <sheet name="GRGSS2" sheetId="20" r:id="rId11"/>
    <sheet name="GRGSS3" sheetId="38" r:id="rId12"/>
    <sheet name="TRGSS1" sheetId="23" r:id="rId13"/>
    <sheet name="TRGSS2" sheetId="30" r:id="rId14"/>
    <sheet name="DIN_RGSS" sheetId="35" state="hidden" r:id="rId15"/>
    <sheet name="TRGSS3" sheetId="29" r:id="rId16"/>
    <sheet name="TRGSS4" sheetId="37" r:id="rId17"/>
    <sheet name="TRGS5" sheetId="50" r:id="rId18"/>
    <sheet name="TRGSS6" sheetId="49" r:id="rId19"/>
    <sheet name="GRETA1" sheetId="18" r:id="rId20"/>
    <sheet name="GRETA2" sheetId="21" r:id="rId21"/>
    <sheet name="TRETA1" sheetId="24" r:id="rId22"/>
    <sheet name="TRETA2" sheetId="27" r:id="rId23"/>
    <sheet name="DIN_RETA" sheetId="36" state="hidden" r:id="rId24"/>
    <sheet name="TRETA3" sheetId="32" r:id="rId25"/>
    <sheet name="T7S1" sheetId="40" r:id="rId26"/>
    <sheet name="G7S1" sheetId="41" r:id="rId27"/>
    <sheet name="T7S2" sheetId="42" r:id="rId28"/>
    <sheet name="G7S2" sheetId="44" r:id="rId29"/>
    <sheet name="T7S3" sheetId="45" r:id="rId30"/>
    <sheet name="TTC1" sheetId="48" r:id="rId31"/>
    <sheet name="TTC2" sheetId="43" r:id="rId32"/>
    <sheet name="Instamaps dones" sheetId="46" state="hidden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7" hidden="1">DIN_Empreses!$A$3:$D$92</definedName>
    <definedName name="_xlnm._FilterDatabase" localSheetId="23" hidden="1">DIN_RETA!$A$3:$D$92</definedName>
    <definedName name="_xlnm._FilterDatabase" localSheetId="14" hidden="1">DIN_RGSS!$A$3:$D$92</definedName>
    <definedName name="_xlnm._FilterDatabase" localSheetId="21" hidden="1">TRETA1!#REF!</definedName>
    <definedName name="_xlnm._FilterDatabase" localSheetId="12" hidden="1">TRGSS1!#REF!</definedName>
    <definedName name="_xlnm._FilterDatabase" localSheetId="16" hidden="1">TRGSS4!$A$8:$J$40</definedName>
    <definedName name="_xlnm._FilterDatabase" localSheetId="18" hidden="1">TRGSS6!$A$8:$C$40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47" l="1"/>
  <c r="I49" i="42"/>
  <c r="H49" i="42"/>
  <c r="G49" i="42"/>
  <c r="F49" i="42"/>
  <c r="E49" i="42"/>
  <c r="D49" i="42"/>
  <c r="C49" i="42"/>
  <c r="B49" i="42"/>
  <c r="I48" i="42"/>
  <c r="H48" i="42"/>
  <c r="G48" i="42"/>
  <c r="F48" i="42"/>
  <c r="E48" i="42"/>
  <c r="D48" i="42"/>
  <c r="C48" i="42"/>
  <c r="B48" i="42"/>
  <c r="I47" i="42"/>
  <c r="H47" i="42"/>
  <c r="G47" i="42"/>
  <c r="F47" i="42"/>
  <c r="E47" i="42"/>
  <c r="D47" i="42"/>
  <c r="C47" i="42"/>
  <c r="B47" i="42"/>
  <c r="I46" i="42"/>
  <c r="H46" i="42"/>
  <c r="G46" i="42"/>
  <c r="F46" i="42"/>
  <c r="E46" i="42"/>
  <c r="D46" i="42"/>
  <c r="C46" i="42"/>
  <c r="B46" i="42"/>
  <c r="D38" i="19"/>
  <c r="B41" i="47" l="1"/>
  <c r="S49" i="42" l="1"/>
  <c r="R49" i="42"/>
  <c r="Q49" i="42"/>
  <c r="P49" i="42"/>
  <c r="N49" i="42"/>
  <c r="S48" i="42"/>
  <c r="R48" i="42"/>
  <c r="Q48" i="42"/>
  <c r="O48" i="42"/>
  <c r="N48" i="42"/>
  <c r="M48" i="42"/>
  <c r="S47" i="42"/>
  <c r="R47" i="42"/>
  <c r="Q47" i="42"/>
  <c r="O47" i="42"/>
  <c r="N47" i="42"/>
  <c r="M47" i="42"/>
  <c r="I50" i="42"/>
  <c r="H50" i="42"/>
  <c r="S50" i="42" s="1"/>
  <c r="G50" i="42"/>
  <c r="R50" i="42" s="1"/>
  <c r="E50" i="42"/>
  <c r="P50" i="42" s="1"/>
  <c r="D50" i="42"/>
  <c r="O50" i="42" s="1"/>
  <c r="C50" i="42"/>
  <c r="N50" i="42" s="1"/>
  <c r="B50" i="42"/>
  <c r="M50" i="42" s="1"/>
  <c r="M49" i="42" l="1"/>
  <c r="F50" i="42"/>
  <c r="Q50" i="42" s="1"/>
  <c r="O49" i="42"/>
  <c r="P47" i="42"/>
  <c r="P48" i="42"/>
  <c r="P46" i="42"/>
  <c r="Q46" i="42"/>
  <c r="R46" i="42"/>
  <c r="S46" i="42"/>
  <c r="M46" i="42"/>
  <c r="N46" i="42"/>
  <c r="O46" i="42"/>
  <c r="C29" i="41"/>
  <c r="C30" i="41"/>
  <c r="C31" i="41"/>
  <c r="C32" i="41"/>
  <c r="C33" i="41"/>
  <c r="C34" i="41"/>
  <c r="C28" i="41"/>
  <c r="E35" i="41"/>
  <c r="C35" i="41" s="1"/>
  <c r="C32" i="21" l="1"/>
  <c r="C32" i="20" l="1"/>
  <c r="E11" i="47" l="1"/>
  <c r="C65" i="39" l="1"/>
  <c r="D65" i="39"/>
  <c r="E65" i="39"/>
  <c r="B65" i="39"/>
  <c r="A6" i="43"/>
  <c r="A5" i="43"/>
  <c r="A3" i="43"/>
  <c r="D41" i="50"/>
  <c r="E41" i="50" s="1"/>
  <c r="D40" i="50"/>
  <c r="E40" i="50" s="1"/>
  <c r="D39" i="50"/>
  <c r="E39" i="50" s="1"/>
  <c r="D38" i="50"/>
  <c r="E38" i="50" s="1"/>
  <c r="D37" i="50"/>
  <c r="E37" i="50" s="1"/>
  <c r="D36" i="50"/>
  <c r="E36" i="50" s="1"/>
  <c r="D35" i="50"/>
  <c r="E35" i="50" s="1"/>
  <c r="D34" i="50"/>
  <c r="E34" i="50" s="1"/>
  <c r="D33" i="50"/>
  <c r="E33" i="50" s="1"/>
  <c r="D32" i="50"/>
  <c r="E32" i="50" s="1"/>
  <c r="D31" i="50"/>
  <c r="E31" i="50" s="1"/>
  <c r="D30" i="50"/>
  <c r="E30" i="50" s="1"/>
  <c r="D29" i="50"/>
  <c r="E29" i="50" s="1"/>
  <c r="D28" i="50"/>
  <c r="E28" i="50" s="1"/>
  <c r="D27" i="50"/>
  <c r="E27" i="50" s="1"/>
  <c r="D26" i="50"/>
  <c r="E26" i="50" s="1"/>
  <c r="D25" i="50"/>
  <c r="E25" i="50" s="1"/>
  <c r="D24" i="50"/>
  <c r="E24" i="50" s="1"/>
  <c r="D23" i="50"/>
  <c r="E23" i="50" s="1"/>
  <c r="D22" i="50"/>
  <c r="E22" i="50" s="1"/>
  <c r="D21" i="50"/>
  <c r="E21" i="50" s="1"/>
  <c r="D20" i="50"/>
  <c r="E20" i="50" s="1"/>
  <c r="D19" i="50"/>
  <c r="E19" i="50" s="1"/>
  <c r="D18" i="50"/>
  <c r="E18" i="50" s="1"/>
  <c r="D17" i="50"/>
  <c r="E17" i="50" s="1"/>
  <c r="D16" i="50"/>
  <c r="E16" i="50" s="1"/>
  <c r="D15" i="50"/>
  <c r="E15" i="50" s="1"/>
  <c r="D14" i="50"/>
  <c r="E14" i="50" s="1"/>
  <c r="D13" i="50"/>
  <c r="E13" i="50" s="1"/>
  <c r="D12" i="50"/>
  <c r="E12" i="50" s="1"/>
  <c r="D11" i="50"/>
  <c r="E11" i="50" s="1"/>
  <c r="A6" i="50"/>
  <c r="A5" i="50"/>
  <c r="A3" i="50"/>
  <c r="D49" i="49"/>
  <c r="A6" i="49"/>
  <c r="A5" i="49"/>
  <c r="A3" i="49"/>
  <c r="A6" i="48"/>
  <c r="A5" i="48"/>
  <c r="C5" i="48"/>
  <c r="A3" i="48"/>
  <c r="A6" i="45"/>
  <c r="A5" i="45"/>
  <c r="A3" i="45"/>
  <c r="A6" i="44"/>
  <c r="A5" i="44"/>
  <c r="A3" i="44"/>
  <c r="A6" i="42"/>
  <c r="A5" i="42"/>
  <c r="A3" i="42"/>
  <c r="A6" i="41"/>
  <c r="A5" i="41"/>
  <c r="M12" i="42" l="1"/>
  <c r="N13" i="42"/>
  <c r="O14" i="42"/>
  <c r="P15" i="42"/>
  <c r="Q16" i="42"/>
  <c r="R17" i="42"/>
  <c r="S18" i="42"/>
  <c r="M20" i="42"/>
  <c r="N21" i="42"/>
  <c r="O22" i="42"/>
  <c r="P23" i="42"/>
  <c r="Q24" i="42"/>
  <c r="R25" i="42"/>
  <c r="S26" i="42"/>
  <c r="M28" i="42"/>
  <c r="N29" i="42"/>
  <c r="O30" i="42"/>
  <c r="P31" i="42"/>
  <c r="Q32" i="42"/>
  <c r="R33" i="42"/>
  <c r="S34" i="42"/>
  <c r="M36" i="42"/>
  <c r="N37" i="42"/>
  <c r="O38" i="42"/>
  <c r="P39" i="42"/>
  <c r="Q40" i="42"/>
  <c r="S10" i="42"/>
  <c r="Q39" i="42"/>
  <c r="M10" i="42"/>
  <c r="P16" i="42"/>
  <c r="S27" i="42"/>
  <c r="S35" i="42"/>
  <c r="M11" i="42"/>
  <c r="N12" i="42"/>
  <c r="O13" i="42"/>
  <c r="P14" i="42"/>
  <c r="Q15" i="42"/>
  <c r="R16" i="42"/>
  <c r="S17" i="42"/>
  <c r="M19" i="42"/>
  <c r="N20" i="42"/>
  <c r="O21" i="42"/>
  <c r="P22" i="42"/>
  <c r="Q23" i="42"/>
  <c r="R24" i="42"/>
  <c r="S25" i="42"/>
  <c r="M27" i="42"/>
  <c r="N28" i="42"/>
  <c r="O29" i="42"/>
  <c r="P30" i="42"/>
  <c r="Q31" i="42"/>
  <c r="R32" i="42"/>
  <c r="S33" i="42"/>
  <c r="M35" i="42"/>
  <c r="N36" i="42"/>
  <c r="O37" i="42"/>
  <c r="P38" i="42"/>
  <c r="R40" i="42"/>
  <c r="S40" i="42"/>
  <c r="O23" i="42"/>
  <c r="P32" i="42"/>
  <c r="O39" i="42"/>
  <c r="N11" i="42"/>
  <c r="O12" i="42"/>
  <c r="P13" i="42"/>
  <c r="Q14" i="42"/>
  <c r="R15" i="42"/>
  <c r="S16" i="42"/>
  <c r="M18" i="42"/>
  <c r="N19" i="42"/>
  <c r="O20" i="42"/>
  <c r="P21" i="42"/>
  <c r="Q22" i="42"/>
  <c r="R23" i="42"/>
  <c r="S24" i="42"/>
  <c r="M26" i="42"/>
  <c r="N27" i="42"/>
  <c r="O28" i="42"/>
  <c r="P29" i="42"/>
  <c r="Q30" i="42"/>
  <c r="R31" i="42"/>
  <c r="S32" i="42"/>
  <c r="M34" i="42"/>
  <c r="N35" i="42"/>
  <c r="O36" i="42"/>
  <c r="P37" i="42"/>
  <c r="Q38" i="42"/>
  <c r="R39" i="42"/>
  <c r="S19" i="42"/>
  <c r="N30" i="42"/>
  <c r="O11" i="42"/>
  <c r="P12" i="42"/>
  <c r="Q13" i="42"/>
  <c r="R14" i="42"/>
  <c r="S15" i="42"/>
  <c r="M17" i="42"/>
  <c r="N18" i="42"/>
  <c r="O19" i="42"/>
  <c r="P20" i="42"/>
  <c r="Q21" i="42"/>
  <c r="R22" i="42"/>
  <c r="S23" i="42"/>
  <c r="M25" i="42"/>
  <c r="N26" i="42"/>
  <c r="O27" i="42"/>
  <c r="P28" i="42"/>
  <c r="Q29" i="42"/>
  <c r="R30" i="42"/>
  <c r="S31" i="42"/>
  <c r="M33" i="42"/>
  <c r="N34" i="42"/>
  <c r="O35" i="42"/>
  <c r="P36" i="42"/>
  <c r="Q37" i="42"/>
  <c r="R38" i="42"/>
  <c r="S39" i="42"/>
  <c r="N10" i="42"/>
  <c r="S11" i="42"/>
  <c r="Q17" i="42"/>
  <c r="P24" i="42"/>
  <c r="O31" i="42"/>
  <c r="N38" i="42"/>
  <c r="P11" i="42"/>
  <c r="Q12" i="42"/>
  <c r="R13" i="42"/>
  <c r="S14" i="42"/>
  <c r="M16" i="42"/>
  <c r="N17" i="42"/>
  <c r="O18" i="42"/>
  <c r="P19" i="42"/>
  <c r="Q20" i="42"/>
  <c r="R21" i="42"/>
  <c r="S22" i="42"/>
  <c r="M24" i="42"/>
  <c r="N25" i="42"/>
  <c r="O26" i="42"/>
  <c r="P27" i="42"/>
  <c r="Q28" i="42"/>
  <c r="R29" i="42"/>
  <c r="S30" i="42"/>
  <c r="M32" i="42"/>
  <c r="N33" i="42"/>
  <c r="O34" i="42"/>
  <c r="P35" i="42"/>
  <c r="Q36" i="42"/>
  <c r="R37" i="42"/>
  <c r="S38" i="42"/>
  <c r="M40" i="42"/>
  <c r="O10" i="42"/>
  <c r="M13" i="42"/>
  <c r="R18" i="42"/>
  <c r="R26" i="42"/>
  <c r="M37" i="42"/>
  <c r="R10" i="42"/>
  <c r="Q11" i="42"/>
  <c r="R12" i="42"/>
  <c r="S13" i="42"/>
  <c r="M15" i="42"/>
  <c r="N16" i="42"/>
  <c r="O17" i="42"/>
  <c r="P18" i="42"/>
  <c r="Q19" i="42"/>
  <c r="R20" i="42"/>
  <c r="S21" i="42"/>
  <c r="M23" i="42"/>
  <c r="N24" i="42"/>
  <c r="O25" i="42"/>
  <c r="P26" i="42"/>
  <c r="Q27" i="42"/>
  <c r="R28" i="42"/>
  <c r="S29" i="42"/>
  <c r="M31" i="42"/>
  <c r="N32" i="42"/>
  <c r="O33" i="42"/>
  <c r="P34" i="42"/>
  <c r="Q35" i="42"/>
  <c r="R36" i="42"/>
  <c r="S37" i="42"/>
  <c r="M39" i="42"/>
  <c r="N40" i="42"/>
  <c r="P10" i="42"/>
  <c r="N14" i="42"/>
  <c r="M21" i="42"/>
  <c r="Q25" i="42"/>
  <c r="R34" i="42"/>
  <c r="R11" i="42"/>
  <c r="S12" i="42"/>
  <c r="M14" i="42"/>
  <c r="N15" i="42"/>
  <c r="O16" i="42"/>
  <c r="P17" i="42"/>
  <c r="Q18" i="42"/>
  <c r="R19" i="42"/>
  <c r="S20" i="42"/>
  <c r="M22" i="42"/>
  <c r="N23" i="42"/>
  <c r="O24" i="42"/>
  <c r="P25" i="42"/>
  <c r="Q26" i="42"/>
  <c r="R27" i="42"/>
  <c r="S28" i="42"/>
  <c r="M30" i="42"/>
  <c r="N31" i="42"/>
  <c r="O32" i="42"/>
  <c r="P33" i="42"/>
  <c r="Q34" i="42"/>
  <c r="R35" i="42"/>
  <c r="S36" i="42"/>
  <c r="M38" i="42"/>
  <c r="N39" i="42"/>
  <c r="O40" i="42"/>
  <c r="Q10" i="42"/>
  <c r="O15" i="42"/>
  <c r="N22" i="42"/>
  <c r="M29" i="42"/>
  <c r="Q33" i="42"/>
  <c r="P40" i="42"/>
  <c r="A3" i="41"/>
  <c r="E37" i="47"/>
  <c r="F37" i="47" s="1"/>
  <c r="E36" i="47"/>
  <c r="F36" i="47" s="1"/>
  <c r="D36" i="47"/>
  <c r="E35" i="47"/>
  <c r="F35" i="47" s="1"/>
  <c r="D35" i="47"/>
  <c r="E34" i="47"/>
  <c r="F34" i="47" s="1"/>
  <c r="D34" i="47"/>
  <c r="C34" i="47"/>
  <c r="E33" i="47"/>
  <c r="F33" i="47" s="1"/>
  <c r="D33" i="47"/>
  <c r="C33" i="47"/>
  <c r="E32" i="47"/>
  <c r="F32" i="47" s="1"/>
  <c r="D32" i="47"/>
  <c r="C32" i="47"/>
  <c r="E31" i="47"/>
  <c r="F31" i="47" s="1"/>
  <c r="D31" i="47"/>
  <c r="C31" i="47"/>
  <c r="E30" i="47"/>
  <c r="F30" i="47" s="1"/>
  <c r="D30" i="47"/>
  <c r="C30" i="47"/>
  <c r="E27" i="47"/>
  <c r="F27" i="47" s="1"/>
  <c r="E26" i="47"/>
  <c r="F26" i="47" s="1"/>
  <c r="D26" i="47"/>
  <c r="E25" i="47"/>
  <c r="F25" i="47" s="1"/>
  <c r="D25" i="47"/>
  <c r="E24" i="47"/>
  <c r="F24" i="47" s="1"/>
  <c r="D24" i="47"/>
  <c r="C24" i="47"/>
  <c r="E23" i="47"/>
  <c r="F23" i="47" s="1"/>
  <c r="D23" i="47"/>
  <c r="C23" i="47"/>
  <c r="E22" i="47"/>
  <c r="F22" i="47" s="1"/>
  <c r="D22" i="47"/>
  <c r="C22" i="47"/>
  <c r="E21" i="47"/>
  <c r="F21" i="47" s="1"/>
  <c r="D21" i="47"/>
  <c r="C21" i="47"/>
  <c r="E20" i="47"/>
  <c r="F20" i="47" s="1"/>
  <c r="D20" i="47"/>
  <c r="C20" i="47"/>
  <c r="E17" i="47"/>
  <c r="F17" i="47" s="1"/>
  <c r="E16" i="47"/>
  <c r="F16" i="47" s="1"/>
  <c r="D16" i="47"/>
  <c r="E15" i="47"/>
  <c r="F15" i="47" s="1"/>
  <c r="D15" i="47"/>
  <c r="E14" i="47"/>
  <c r="F14" i="47" s="1"/>
  <c r="D14" i="47"/>
  <c r="C14" i="47"/>
  <c r="E13" i="47"/>
  <c r="F13" i="47" s="1"/>
  <c r="D13" i="47"/>
  <c r="C13" i="47"/>
  <c r="E12" i="47"/>
  <c r="F12" i="47" s="1"/>
  <c r="D12" i="47"/>
  <c r="C12" i="47"/>
  <c r="F11" i="47"/>
  <c r="D11" i="47"/>
  <c r="C11" i="47"/>
  <c r="E10" i="47"/>
  <c r="F10" i="47" s="1"/>
  <c r="D10" i="47"/>
  <c r="C10" i="47"/>
  <c r="D3" i="47" l="1"/>
  <c r="A6" i="40"/>
  <c r="A5" i="40"/>
  <c r="A3" i="40"/>
  <c r="A6" i="27"/>
  <c r="A5" i="27"/>
  <c r="A3" i="27"/>
  <c r="A6" i="24"/>
  <c r="A5" i="24"/>
  <c r="A3" i="24"/>
  <c r="C38" i="21"/>
  <c r="C92" i="35"/>
  <c r="C91" i="35"/>
  <c r="C90" i="35"/>
  <c r="C89" i="35"/>
  <c r="C88" i="35"/>
  <c r="C87" i="35"/>
  <c r="C86" i="35"/>
  <c r="C85" i="35"/>
  <c r="C84" i="35"/>
  <c r="C83" i="35"/>
  <c r="C82" i="35"/>
  <c r="C81" i="35"/>
  <c r="C80" i="35"/>
  <c r="C79" i="35"/>
  <c r="C78" i="35"/>
  <c r="C77" i="35"/>
  <c r="C76" i="35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B13" i="1" l="1"/>
  <c r="A3" i="47"/>
  <c r="A2" i="46" l="1"/>
  <c r="B2" i="46"/>
  <c r="A3" i="46"/>
  <c r="B3" i="46"/>
  <c r="A4" i="46"/>
  <c r="B4" i="46"/>
  <c r="A5" i="46"/>
  <c r="B5" i="46"/>
  <c r="A6" i="46"/>
  <c r="B6" i="46"/>
  <c r="A7" i="46"/>
  <c r="B7" i="46"/>
  <c r="A8" i="46"/>
  <c r="B8" i="46"/>
  <c r="A9" i="46"/>
  <c r="B9" i="46"/>
  <c r="A10" i="46"/>
  <c r="B10" i="46"/>
  <c r="A11" i="46"/>
  <c r="B11" i="46"/>
  <c r="A12" i="46"/>
  <c r="B12" i="46"/>
  <c r="A13" i="46"/>
  <c r="B13" i="46"/>
  <c r="A14" i="46"/>
  <c r="B14" i="46"/>
  <c r="A15" i="46"/>
  <c r="B15" i="46"/>
  <c r="A16" i="46"/>
  <c r="B16" i="46"/>
  <c r="A17" i="46"/>
  <c r="B17" i="46"/>
  <c r="A18" i="46"/>
  <c r="B18" i="46"/>
  <c r="A19" i="46"/>
  <c r="B19" i="46"/>
  <c r="A20" i="46"/>
  <c r="B20" i="46"/>
  <c r="A21" i="46"/>
  <c r="B21" i="46"/>
  <c r="A22" i="46"/>
  <c r="B22" i="46"/>
  <c r="A23" i="46"/>
  <c r="B23" i="46"/>
  <c r="A24" i="46"/>
  <c r="B24" i="46"/>
  <c r="A25" i="46"/>
  <c r="B25" i="46"/>
  <c r="A26" i="46"/>
  <c r="B26" i="46"/>
  <c r="A27" i="46"/>
  <c r="B27" i="46"/>
  <c r="A28" i="46"/>
  <c r="B28" i="46"/>
  <c r="A29" i="46"/>
  <c r="B29" i="46"/>
  <c r="A30" i="46"/>
  <c r="B30" i="46"/>
  <c r="A31" i="46"/>
  <c r="B31" i="46"/>
  <c r="F82" i="6" l="1"/>
  <c r="E82" i="6"/>
  <c r="D82" i="6"/>
  <c r="C82" i="6"/>
  <c r="B82" i="6"/>
  <c r="G82" i="6" s="1"/>
  <c r="F81" i="6"/>
  <c r="E81" i="6"/>
  <c r="D81" i="6"/>
  <c r="C81" i="6"/>
  <c r="B81" i="6"/>
  <c r="F80" i="6"/>
  <c r="E80" i="6"/>
  <c r="D80" i="6"/>
  <c r="C80" i="6"/>
  <c r="B80" i="6"/>
  <c r="G80" i="6" s="1"/>
  <c r="F79" i="6"/>
  <c r="E79" i="6"/>
  <c r="D79" i="6"/>
  <c r="C79" i="6"/>
  <c r="B79" i="6"/>
  <c r="J79" i="6" s="1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A6" i="6"/>
  <c r="A5" i="6"/>
  <c r="C37" i="19"/>
  <c r="C38" i="19"/>
  <c r="C36" i="19"/>
  <c r="C92" i="36"/>
  <c r="Q47" i="36"/>
  <c r="R47" i="36" s="1"/>
  <c r="J46" i="36"/>
  <c r="K46" i="36" s="1"/>
  <c r="J45" i="36"/>
  <c r="K45" i="36" s="1"/>
  <c r="J44" i="36"/>
  <c r="K44" i="36" s="1"/>
  <c r="J43" i="36"/>
  <c r="K43" i="36" s="1"/>
  <c r="J42" i="36"/>
  <c r="K42" i="36" s="1"/>
  <c r="Q41" i="36"/>
  <c r="R41" i="36" s="1"/>
  <c r="J41" i="36"/>
  <c r="K41" i="36" s="1"/>
  <c r="J40" i="36"/>
  <c r="K40" i="36" s="1"/>
  <c r="Q39" i="36"/>
  <c r="R39" i="36" s="1"/>
  <c r="J39" i="36"/>
  <c r="K39" i="36" s="1"/>
  <c r="J38" i="36"/>
  <c r="K38" i="36" s="1"/>
  <c r="Q37" i="36"/>
  <c r="R37" i="36" s="1"/>
  <c r="J37" i="36"/>
  <c r="K37" i="36" s="1"/>
  <c r="Q36" i="36"/>
  <c r="R36" i="36" s="1"/>
  <c r="J36" i="36"/>
  <c r="K36" i="36" s="1"/>
  <c r="J35" i="36"/>
  <c r="K35" i="36" s="1"/>
  <c r="J34" i="36"/>
  <c r="K34" i="36" s="1"/>
  <c r="J33" i="36"/>
  <c r="K33" i="36" s="1"/>
  <c r="J32" i="36"/>
  <c r="K32" i="36" s="1"/>
  <c r="J31" i="36"/>
  <c r="K31" i="36" s="1"/>
  <c r="J30" i="36"/>
  <c r="K30" i="36" s="1"/>
  <c r="J29" i="36"/>
  <c r="K29" i="36" s="1"/>
  <c r="J28" i="36"/>
  <c r="K28" i="36" s="1"/>
  <c r="J27" i="36"/>
  <c r="K27" i="36" s="1"/>
  <c r="J26" i="36"/>
  <c r="K26" i="36" s="1"/>
  <c r="J25" i="36"/>
  <c r="K25" i="36" s="1"/>
  <c r="J24" i="36"/>
  <c r="K24" i="36" s="1"/>
  <c r="J23" i="36"/>
  <c r="K23" i="36" s="1"/>
  <c r="J22" i="36"/>
  <c r="K22" i="36" s="1"/>
  <c r="J21" i="36"/>
  <c r="K21" i="36" s="1"/>
  <c r="J20" i="36"/>
  <c r="K20" i="36" s="1"/>
  <c r="J19" i="36"/>
  <c r="K19" i="36" s="1"/>
  <c r="J18" i="36"/>
  <c r="K18" i="36" s="1"/>
  <c r="J17" i="36"/>
  <c r="K17" i="36" s="1"/>
  <c r="J16" i="36"/>
  <c r="K16" i="36" s="1"/>
  <c r="J15" i="36"/>
  <c r="K15" i="36" s="1"/>
  <c r="J14" i="36"/>
  <c r="K14" i="36" s="1"/>
  <c r="J13" i="36"/>
  <c r="K13" i="36" s="1"/>
  <c r="J12" i="36"/>
  <c r="K12" i="36" s="1"/>
  <c r="J11" i="36"/>
  <c r="K11" i="36" s="1"/>
  <c r="J10" i="36"/>
  <c r="K10" i="36" s="1"/>
  <c r="J9" i="36"/>
  <c r="K9" i="36" s="1"/>
  <c r="J8" i="36"/>
  <c r="K8" i="36" s="1"/>
  <c r="J7" i="36"/>
  <c r="K7" i="36" s="1"/>
  <c r="J6" i="36"/>
  <c r="K6" i="36" s="1"/>
  <c r="J5" i="36"/>
  <c r="K5" i="36" s="1"/>
  <c r="J4" i="36"/>
  <c r="K4" i="36" s="1"/>
  <c r="D83" i="6" l="1"/>
  <c r="E83" i="6"/>
  <c r="F83" i="6"/>
  <c r="J81" i="6"/>
  <c r="C83" i="6"/>
  <c r="H80" i="6"/>
  <c r="I80" i="6"/>
  <c r="I82" i="6"/>
  <c r="G79" i="6"/>
  <c r="J80" i="6"/>
  <c r="G81" i="6"/>
  <c r="J82" i="6"/>
  <c r="H79" i="6"/>
  <c r="H81" i="6"/>
  <c r="B83" i="6"/>
  <c r="H82" i="6"/>
  <c r="I79" i="6"/>
  <c r="I81" i="6"/>
  <c r="J83" i="6" l="1"/>
  <c r="I83" i="6"/>
  <c r="H83" i="6"/>
  <c r="G83" i="6"/>
  <c r="C36" i="20" l="1"/>
  <c r="D38" i="20"/>
  <c r="C33" i="20"/>
  <c r="C34" i="20"/>
  <c r="C35" i="20"/>
  <c r="C37" i="20"/>
  <c r="C38" i="20"/>
  <c r="A6" i="28" l="1"/>
  <c r="C33" i="21"/>
  <c r="C34" i="21"/>
  <c r="C35" i="21"/>
  <c r="C36" i="21"/>
  <c r="C37" i="21"/>
  <c r="A6" i="37" l="1"/>
  <c r="A5" i="37"/>
  <c r="C32" i="19" l="1"/>
  <c r="C35" i="19"/>
  <c r="C34" i="19"/>
  <c r="C33" i="19"/>
  <c r="A6" i="30"/>
  <c r="A3" i="28" l="1"/>
  <c r="C5" i="39" l="1"/>
  <c r="A3" i="37" l="1"/>
  <c r="A5" i="32" l="1"/>
  <c r="A3" i="32"/>
  <c r="A6" i="32"/>
  <c r="A5" i="30"/>
  <c r="A3" i="30"/>
  <c r="A5" i="29"/>
  <c r="A3" i="29"/>
  <c r="A6" i="29"/>
  <c r="A5" i="28"/>
  <c r="A6" i="23"/>
  <c r="A5" i="23"/>
  <c r="A6" i="22"/>
  <c r="A5" i="22"/>
  <c r="A6" i="21"/>
  <c r="A5" i="21"/>
  <c r="A6" i="20"/>
  <c r="A6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 Lopez</author>
  </authors>
  <commentList>
    <comment ref="A45" authorId="0" shapeId="0" xr:uid="{748C05D4-442D-47A0-92FC-FC08356E4B7F}">
      <text>
        <r>
          <rPr>
            <b/>
            <sz val="9"/>
            <color indexed="81"/>
            <rFont val="Tahoma"/>
            <family val="2"/>
          </rPr>
          <t>Lucia Lopez:</t>
        </r>
        <r>
          <rPr>
            <sz val="9"/>
            <color indexed="81"/>
            <rFont val="Tahoma"/>
            <family val="2"/>
          </rPr>
          <t xml:space="preserve">
per aspectes metodològics consulta R:\Mercat de treball\Notes informatives\Nota estructura productiva\Nota estructura productiva 2022\2T 2022\Nota CCAE-2d INSS\Nota_CCAE_2d_Febrer22.pptx</t>
        </r>
      </text>
    </comment>
  </commentList>
</comments>
</file>

<file path=xl/sharedStrings.xml><?xml version="1.0" encoding="utf-8"?>
<sst xmlns="http://schemas.openxmlformats.org/spreadsheetml/2006/main" count="1572" uniqueCount="374">
  <si>
    <t>INFORME TRIMESTRAL ESTRUCTURA PRODUCTIVA</t>
  </si>
  <si>
    <t>CONTINGUT</t>
  </si>
  <si>
    <t>Fer click als vincles per anar als documents, taules i gràfics corresponents</t>
  </si>
  <si>
    <t>EMPRESES</t>
  </si>
  <si>
    <t>GE1</t>
  </si>
  <si>
    <t>GE2</t>
  </si>
  <si>
    <t>Comptes de cotització segons àmbit territorial.</t>
  </si>
  <si>
    <t>TE1</t>
  </si>
  <si>
    <t>Activitats econòmiques més rellevants. Baix Llobregat.</t>
  </si>
  <si>
    <t>Variació interanual comptes de cotització. Baix Llobregat.</t>
  </si>
  <si>
    <t>Dinamisme empresarial.</t>
  </si>
  <si>
    <t>TE2</t>
  </si>
  <si>
    <t>Dades municipals.</t>
  </si>
  <si>
    <t>LLOCS DE TREBALL</t>
  </si>
  <si>
    <t>Règim General Seguretat Social (RGSS)</t>
  </si>
  <si>
    <t>GRGSS1</t>
  </si>
  <si>
    <t>GRGSS2</t>
  </si>
  <si>
    <t>TRGSS1</t>
  </si>
  <si>
    <t>TRGSS2</t>
  </si>
  <si>
    <t>Règim Especial Treballadors Autònoms (RETA)</t>
  </si>
  <si>
    <t>Llocs de treball assalariat segons àmbit territorial.</t>
  </si>
  <si>
    <t>Variació interanual llocs de treball assalariat. Baix Llobregat.</t>
  </si>
  <si>
    <t>GRETA1</t>
  </si>
  <si>
    <t>GRETA2</t>
  </si>
  <si>
    <t>TRETA1</t>
  </si>
  <si>
    <t>TRETA2</t>
  </si>
  <si>
    <t>Llocs de treball autònom segons àmbit territorial.</t>
  </si>
  <si>
    <t>Variació interanual llocs de treball autònom. Baix Llobregat.</t>
  </si>
  <si>
    <t>TORNAR A L'ÍNDEX</t>
  </si>
  <si>
    <t>Baix Llobregat</t>
  </si>
  <si>
    <t>Àrea Metropolitana de Barcelona</t>
  </si>
  <si>
    <t>Àmbit Territorial Metropolità</t>
  </si>
  <si>
    <t>Catalunya</t>
  </si>
  <si>
    <t>Empreses</t>
  </si>
  <si>
    <t>Les dades de 2021 provenen d'Idescat, a partir dels fitxers d'afiliacions i comptes de cotització de la Tresoreria General de la Seguretat Social. Dades provisionals.</t>
  </si>
  <si>
    <t>Llocs de treball del RGSS segons àmbit territorial.</t>
  </si>
  <si>
    <t>RGSS</t>
  </si>
  <si>
    <t>Llocs de treball del RETA segons àmbit territorial.</t>
  </si>
  <si>
    <t>RETA</t>
  </si>
  <si>
    <t>Variació interanual</t>
  </si>
  <si>
    <t>Llocs de treball RGSS</t>
  </si>
  <si>
    <t>LLOCS DE TREBALL. RÈGIM GENERAL SEGURETAT SOCIAL.</t>
  </si>
  <si>
    <t>LLOCS DE TREBALL. RÈGIM GENERAL SEGURETAT SOCIAL</t>
  </si>
  <si>
    <t>LLOCS DE TREBALL. RÈGIM ESPECIAL TREBALLADORS AUTÒNOMS</t>
  </si>
  <si>
    <t>Llocs de treball RETA</t>
  </si>
  <si>
    <t>47- Comerç al detall, excepte el comerç de vehicles de motor i motocicletes</t>
  </si>
  <si>
    <t>56- Serveis de menjar i begudes</t>
  </si>
  <si>
    <t>46- Comerç a l'engròs i intermediaris del comerç, excepte vehicles de motor i motocicletes</t>
  </si>
  <si>
    <t>43- Activitats especialitzades de la construcció</t>
  </si>
  <si>
    <t>49- Transport terrestre; transport per canonades</t>
  </si>
  <si>
    <t>41- Construcció d'immobles</t>
  </si>
  <si>
    <t>96- Altres activitats de serveis personals</t>
  </si>
  <si>
    <t>45- Venda i reparació de vehicles de motor i motocicletes</t>
  </si>
  <si>
    <t>85- Educació</t>
  </si>
  <si>
    <t>ACTIVITATS QUE MÉS HAN AUGMENTAT L'AFILIACIÓ</t>
  </si>
  <si>
    <t>n</t>
  </si>
  <si>
    <t>%</t>
  </si>
  <si>
    <t>ACTIVITATS QUE MÉS HAN DISMINUÏT L'AFILIACIÓ</t>
  </si>
  <si>
    <t>Variació anual</t>
  </si>
  <si>
    <t>95- Reparació d'ordinadors, d'efectes personals i efectes domèstics</t>
  </si>
  <si>
    <t>77- Activitats de lloguer</t>
  </si>
  <si>
    <t>79- Activitats de les agències de viatges, operadors turístics i altres serveis de reserves i activitats que s'hi relacionen</t>
  </si>
  <si>
    <t>28- Fabricació de maquinària i equips ncaa</t>
  </si>
  <si>
    <t>25- Fabricació de productes metàl·lics, excepte maquinària i equips</t>
  </si>
  <si>
    <t>1- Agricultura, ramaderia, caça i activitats dels serveis que s'hi relacionen</t>
  </si>
  <si>
    <t>70- Activitats de les seus centrals; activitats de consultoria de gestió empresarial</t>
  </si>
  <si>
    <t>73- Publicitat i estudis de mercat</t>
  </si>
  <si>
    <t>62- Serveis de tecnologies de la informació</t>
  </si>
  <si>
    <t>86- Activitats sanitàries</t>
  </si>
  <si>
    <t>90- Activitats de creació, artístiques i d'espectacles</t>
  </si>
  <si>
    <t>52- Emmagatzematge i activitats afins al transport</t>
  </si>
  <si>
    <t>TE3</t>
  </si>
  <si>
    <t>TRGSS3</t>
  </si>
  <si>
    <t>TRETA3</t>
  </si>
  <si>
    <t>Dinamisme llocs de treball.</t>
  </si>
  <si>
    <t>% Baix Llobregat</t>
  </si>
  <si>
    <t>variació relativa (en %)</t>
  </si>
  <si>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</si>
  <si>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</si>
  <si>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</si>
  <si>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</si>
  <si>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</si>
  <si>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</si>
  <si>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</si>
  <si>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</si>
  <si>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El Papiol</t>
  </si>
  <si>
    <t>El Prat de Llobregat</t>
  </si>
  <si>
    <t>Esparreguera</t>
  </si>
  <si>
    <t>Esplugues de Llobregat</t>
  </si>
  <si>
    <t>Gavà</t>
  </si>
  <si>
    <t>La Palma de Cervelló</t>
  </si>
  <si>
    <t>Martorell</t>
  </si>
  <si>
    <t>Molins de Rei</t>
  </si>
  <si>
    <t>Olesa de Montserrat</t>
  </si>
  <si>
    <t>Pallejà</t>
  </si>
  <si>
    <t>Sant Andreu de la Barca</t>
  </si>
  <si>
    <t>Sant Boi de Llobregat</t>
  </si>
  <si>
    <t>Sant Climent de Llobregat</t>
  </si>
  <si>
    <t>Sant Esteve Sesrovires</t>
  </si>
  <si>
    <t>Sant Feliu de Llobregat</t>
  </si>
  <si>
    <t>Sant Joan Despí</t>
  </si>
  <si>
    <t>Sant Just Desvern</t>
  </si>
  <si>
    <t>Sant Vicenç dels Horts</t>
  </si>
  <si>
    <t>Santa Coloma de Cervelló</t>
  </si>
  <si>
    <t>Torrelles de Llobregat</t>
  </si>
  <si>
    <t>Vallirana</t>
  </si>
  <si>
    <t>Viladecans</t>
  </si>
  <si>
    <t>BAIX LLOBREGAT</t>
  </si>
  <si>
    <t>Llocs de treball (RGSS)</t>
  </si>
  <si>
    <t>51- Transport aeri</t>
  </si>
  <si>
    <t>29- Fabricació de vehicles de motor, remolcs i semiremolcs</t>
  </si>
  <si>
    <t>87- Activitats de serveis socials amb allotjament</t>
  </si>
  <si>
    <t>11- Fabricació de begudes</t>
  </si>
  <si>
    <t>80- Activitats de seguretat i investigació</t>
  </si>
  <si>
    <t>81- Serveis a edificis i activitats de jardineria</t>
  </si>
  <si>
    <t>64- Mediació financera, excepte assegurances i fons de pensions</t>
  </si>
  <si>
    <t>84- Administració pública, Defensa i Seguretat Social obligatòria</t>
  </si>
  <si>
    <t>82- Activitats administratives d'oficina i altres activitats auxiliars a les empreses</t>
  </si>
  <si>
    <t>88- Activitats de serveis socials sense allotjament</t>
  </si>
  <si>
    <t>93- Activitats esportives, recreatives i d'entreteniment</t>
  </si>
  <si>
    <t>69- Activitats jurídiques i de comptabilitat</t>
  </si>
  <si>
    <t>68- Activitats immobiliàries</t>
  </si>
  <si>
    <t>74- Altres activitats professionals, científiques i tècniques</t>
  </si>
  <si>
    <t xml:space="preserve">ACTIVITATS QUE MÉS HAN AUGMENTAT </t>
  </si>
  <si>
    <t xml:space="preserve">ACTIVITATS QUE MÉS HAN DISMINUÏT </t>
  </si>
  <si>
    <t>42- Construcció d'obres d'enginyeria civil</t>
  </si>
  <si>
    <t>71- Serveis tècnics d'arquitectura i enginyeria; assajos i anàlisis tècnics</t>
  </si>
  <si>
    <t>20- Indústries químiques</t>
  </si>
  <si>
    <t>97- Activitats de les llars que donen ocupació a personal domèstic</t>
  </si>
  <si>
    <t>32- Indústries manufactureres diverses</t>
  </si>
  <si>
    <t>Variació</t>
  </si>
  <si>
    <t>%total</t>
  </si>
  <si>
    <t>Total</t>
  </si>
  <si>
    <t>2- Silvicultura i explotació forestal</t>
  </si>
  <si>
    <t>3- Pesca i aqüicultura</t>
  </si>
  <si>
    <t>5- Extracció d'antracita, hulla i lignit</t>
  </si>
  <si>
    <t>6- Extracció de petroli brut i de gas natural</t>
  </si>
  <si>
    <t>7- Extracció de minerals metàl·lics</t>
  </si>
  <si>
    <t>8- Extracció de minerals no metàl·lics ni energètics</t>
  </si>
  <si>
    <t>9- Activitats de suport a les indústries extractives</t>
  </si>
  <si>
    <t>10- Indústries de productes alimentaris</t>
  </si>
  <si>
    <t>12- Indústries del tabac</t>
  </si>
  <si>
    <t>13- Indústries tèxtils</t>
  </si>
  <si>
    <t>14- Confecció de peces de vestir</t>
  </si>
  <si>
    <t>15- Indústria del cuir i del calçat</t>
  </si>
  <si>
    <t>16- Indústria de la fusta i del suro, excepte mobles; cistelleria i esparteria</t>
  </si>
  <si>
    <t>17- Indústries del paper</t>
  </si>
  <si>
    <t>18- Arts gràfiques i reproducció de suports enregistrats</t>
  </si>
  <si>
    <t>19- Coqueries i refinació del petroli</t>
  </si>
  <si>
    <t>21- Fabricació de productes farmacèutics</t>
  </si>
  <si>
    <t>22- Fabricació de productes de cautxú i matèries plàstiques</t>
  </si>
  <si>
    <t>23- Fabricació d'altres productes minerals no metàl·lics</t>
  </si>
  <si>
    <t>24- Metal·lúrgia; fabricació de productes bàsics de ferro, acer i ferroaliatges</t>
  </si>
  <si>
    <t>26- Fabricació de productes informàtics, electrònics i òptics</t>
  </si>
  <si>
    <t>27- Fabricació de materials i equips elèctrics</t>
  </si>
  <si>
    <t>30- Fabricació d'altres materials de transport</t>
  </si>
  <si>
    <t>31- Fabricació de mobles</t>
  </si>
  <si>
    <t>33- Reparació i instal·lació de maquinària i equips</t>
  </si>
  <si>
    <t>35- Subministrament d'energia elèctrica, gas, vapor i aire condicionat</t>
  </si>
  <si>
    <t>36- Captació, potabilització i distribució d'aigua</t>
  </si>
  <si>
    <t>37- Recollida i tractament d'aigües residuals</t>
  </si>
  <si>
    <t>38- Activitats de recollida, tractament i eliminació de residus; activitats de valorització</t>
  </si>
  <si>
    <t>39- Activitats de descontaminació i altres serveis de gestió de residus</t>
  </si>
  <si>
    <t>50- Transport marítim i per vies de navegació interiors</t>
  </si>
  <si>
    <t>53- Activitats postals i de correus</t>
  </si>
  <si>
    <t>55- Serveis d'allotjament</t>
  </si>
  <si>
    <t>58- Edició</t>
  </si>
  <si>
    <t>59- Activitats de cinematografia, de vídeo i de programes de televisió; activitats d'enregistrament de so i edició musical</t>
  </si>
  <si>
    <t>60- Activitats d'emissió i programació de ràdio i televisió</t>
  </si>
  <si>
    <t>61- Telecomunicacions</t>
  </si>
  <si>
    <t>63- Serveis d'informació</t>
  </si>
  <si>
    <t>65- Assegurances, reassegurances i fons de pensions, excepte la Seguretat Social obligatòria</t>
  </si>
  <si>
    <t>66- Activitats auxiliars de la mediació financera i d'assegurances</t>
  </si>
  <si>
    <t>72- Recerca i desenvolupament</t>
  </si>
  <si>
    <t>75- Activitats veterinàries</t>
  </si>
  <si>
    <t>78- Activitats relacionades amb l'ocupació</t>
  </si>
  <si>
    <t>91- Activitats de biblioteques, arxius, museus i altres activitats culturals</t>
  </si>
  <si>
    <t>92- Activitats relacionades amb els jocs d'atzar i les apostes</t>
  </si>
  <si>
    <t>94- Activitats associatives</t>
  </si>
  <si>
    <t>98- Activitats de les llars que produeixen béns i serveis per a ús propi</t>
  </si>
  <si>
    <t>99- Organismes extraterritorials</t>
  </si>
  <si>
    <t>empreses</t>
  </si>
  <si>
    <t>variació</t>
  </si>
  <si>
    <t>var absoluta</t>
  </si>
  <si>
    <t>var relativa</t>
  </si>
  <si>
    <t>quan ordenis, millor copiïs les cel·les calculades abans</t>
  </si>
  <si>
    <t>Fins a 50 treballadors</t>
  </si>
  <si>
    <t>De 51 a 250 treballadors</t>
  </si>
  <si>
    <t>251 i més treballadors</t>
  </si>
  <si>
    <t>-</t>
  </si>
  <si>
    <t>Palma de Cervelló, la</t>
  </si>
  <si>
    <t>Papiol, el</t>
  </si>
  <si>
    <t>Prat de Llobregat, el</t>
  </si>
  <si>
    <t>GRGSS3</t>
  </si>
  <si>
    <t>Llocs de treball del RGSS per grandària del compte de cotització</t>
  </si>
  <si>
    <t>TRGSS4</t>
  </si>
  <si>
    <t>Variació interanual llocs de treball assalariat per grandària del compte de cotització. Baix Llobregat.</t>
  </si>
  <si>
    <t>Dades municipals. Llocs de treball assalariat per grandària del compte de cotització.</t>
  </si>
  <si>
    <t>Total llocs de treball</t>
  </si>
  <si>
    <t xml:space="preserve">Variació interanual de l'estructura productiva. Baix Llobregat i àmbits territorials de referència
</t>
  </si>
  <si>
    <t>EMPRESES, LLOCS DE TREBALL, RGSS I RETA</t>
  </si>
  <si>
    <t>Variació 2019</t>
  </si>
  <si>
    <t>Llocs de treball (RETA)</t>
  </si>
  <si>
    <t>variació 2022-2021</t>
  </si>
  <si>
    <t>variació 2022-2019</t>
  </si>
  <si>
    <t>variació 2022-2008</t>
  </si>
  <si>
    <t>..</t>
  </si>
  <si>
    <t>2021-2022</t>
  </si>
  <si>
    <t>2020-2022</t>
  </si>
  <si>
    <t>2019-2022</t>
  </si>
  <si>
    <t>2008-2022</t>
  </si>
  <si>
    <t>variació 2022-2020</t>
  </si>
  <si>
    <t>Les dades de 2022 i 2021 provenen d'Idescat, a partir dels fitxers d'afiliacions i comptes de cotització de la Tresoreria General de la Seguretat Social. Dades provisionals.</t>
  </si>
  <si>
    <t>Zona Delta: Begues, Castelldefels, El Prat de Llobregat, Gavà, Sant Boi de Llobregat, Sant Climent de Llobregat i Viladecans.</t>
  </si>
  <si>
    <t>Zona Nord: Abrera, Castellví   de Rosanes, Collbató, Esparreguera, Martorell, Olesa de Montserrat, Sant Andreu de la Barca i Sant Esteve Sesrovires.</t>
  </si>
  <si>
    <t>Zona</t>
  </si>
  <si>
    <t>Centre</t>
  </si>
  <si>
    <t>Delta</t>
  </si>
  <si>
    <t>Nord</t>
  </si>
  <si>
    <t>Vall Baixa</t>
  </si>
  <si>
    <t>Zona Centre: Cornellà de Llobregat, Esplugues de Llobregat, Sant Joan Despí, Sant Feliu de Llobregat i Sant Just Desvern.</t>
  </si>
  <si>
    <t xml:space="preserve">Zona Vall Baixa: Cervelló, Corbera de Llobregat, El Papiol, La Palma de Cervelló, Molins de Rei, Pallejà, Sant Vicenç  dels Horts, Santa Coloma de Cervelló, Torrelles de Llobregat i Vallirana. </t>
  </si>
  <si>
    <t>ANÀLISI SEGONS 7 SECTORS PRODUCTIUS</t>
  </si>
  <si>
    <t>*Als registres amb secret estadístic (menys de 5 individus) se'ls hi ha assignat un 5.</t>
  </si>
  <si>
    <t>SERVEIS RELACIONATS AMB L’EMPRESA</t>
  </si>
  <si>
    <t>SERVEIS AL CONSUMIDOR</t>
  </si>
  <si>
    <t>SERVEIS A LA CIUTADANIA</t>
  </si>
  <si>
    <t>INDÚSTRIA</t>
  </si>
  <si>
    <t>COMERÇ</t>
  </si>
  <si>
    <t>CONSTRUCCIÓ</t>
  </si>
  <si>
    <t>AGRICULTURA</t>
  </si>
  <si>
    <t>AMB</t>
  </si>
  <si>
    <t>SUMA LLOCS TREBALL (RETA+RGSS)</t>
  </si>
  <si>
    <t>T7S1</t>
  </si>
  <si>
    <t>Llocs de treball segons àmbit territorial</t>
  </si>
  <si>
    <t>G7S1</t>
  </si>
  <si>
    <t>Variació intertrimestral llocs de treball. Baix Llobregat.</t>
  </si>
  <si>
    <t>Municipi</t>
  </si>
  <si>
    <t>Agricultura</t>
  </si>
  <si>
    <t>Construcció</t>
  </si>
  <si>
    <t>Comerç</t>
  </si>
  <si>
    <t>Indústria</t>
  </si>
  <si>
    <t>Serveis a la ciutadania</t>
  </si>
  <si>
    <t>Serveis al consumidor</t>
  </si>
  <si>
    <t>Serveis relacionats amb l'empresa</t>
  </si>
  <si>
    <t>T7S2</t>
  </si>
  <si>
    <t>Llocs de treball segons municipi.</t>
  </si>
  <si>
    <t>Activitats basades en el coneixement</t>
  </si>
  <si>
    <t>Activitats de tecnologia alta i mitjana-alta</t>
  </si>
  <si>
    <t>SERVEIS</t>
  </si>
  <si>
    <t xml:space="preserve"> ÚS DE TECNOLOGIA i CONEIXEMENT</t>
  </si>
  <si>
    <t>TTC1</t>
  </si>
  <si>
    <t>Llocs de treball segons ús de tecnologia i coneixement. Dades municipals.</t>
  </si>
  <si>
    <t>Absolut</t>
  </si>
  <si>
    <t>T7S3</t>
  </si>
  <si>
    <t>G7S2</t>
  </si>
  <si>
    <t>Llocs de treball segons sexe.</t>
  </si>
  <si>
    <t>Diferencial segons sexe de les activitats econòmiques.</t>
  </si>
  <si>
    <t>Total_Dones</t>
  </si>
  <si>
    <t>Serveis relacionats amb empresa</t>
  </si>
  <si>
    <t>Codi_INE</t>
  </si>
  <si>
    <t>PES MUNICIPAL DELS LLOCS DE TREBALL OCUPATS PER DONES EL 2T 2022 (JUNY)</t>
  </si>
  <si>
    <t>Fet!</t>
  </si>
  <si>
    <t>º</t>
  </si>
  <si>
    <t>2022 2T</t>
  </si>
  <si>
    <t>2021 2T</t>
  </si>
  <si>
    <t>2020 2T</t>
  </si>
  <si>
    <t>20219 2T</t>
  </si>
  <si>
    <t>2008 2T</t>
  </si>
  <si>
    <t>Àmbit Territorial Metropolità (ATM)</t>
  </si>
  <si>
    <t>Àrea Metropolitana de Barcelona (AMB)</t>
  </si>
  <si>
    <t>Vallès Oriental</t>
  </si>
  <si>
    <t>Vallès Occidental</t>
  </si>
  <si>
    <t>Maresme</t>
  </si>
  <si>
    <t>Barcelonès</t>
  </si>
  <si>
    <t>Variació trimestral</t>
  </si>
  <si>
    <t>% / Total Catalunya</t>
  </si>
  <si>
    <t>% / Total ATM</t>
  </si>
  <si>
    <t>POBLACIÓ ASSALARIADA</t>
  </si>
  <si>
    <t>CENTRES DE COTITZACIÓ</t>
  </si>
  <si>
    <t>Trimestre anterior</t>
  </si>
  <si>
    <t>Ocultar</t>
  </si>
  <si>
    <t>Posicionament comarcal en el context de l'àmbit territorial metropolità i Catalunya. Estructura productiva.</t>
  </si>
  <si>
    <t>TG</t>
  </si>
  <si>
    <t>GG</t>
  </si>
  <si>
    <t>Variació interanual del conjunt de components de l'estructura productiva. Evolució recent de l'estructura productiva del Baix Llobregat.</t>
  </si>
  <si>
    <t>POBLACIÓ DEL RÈGIM AUTÒNOM</t>
  </si>
  <si>
    <t>ATM</t>
  </si>
  <si>
    <t>Font: OCBL, a partir de les dades d'Estadística de l'ocupació assalariada i autònoma segons afiliacions a la Seguretat Social d'IDESCAT.</t>
  </si>
  <si>
    <t>2T 2022</t>
  </si>
  <si>
    <t>var trimestral (%)</t>
  </si>
  <si>
    <t>Total llocs treball</t>
  </si>
  <si>
    <t xml:space="preserve">Treballadors per activitats econòmiques </t>
  </si>
  <si>
    <t>Distribució dels llocs de treball segons sectors productius</t>
  </si>
  <si>
    <t>Font: OCBL, a partir dels registres mensuals de treballadors en alta darrer dia del mes de  l'INSS</t>
  </si>
  <si>
    <t>Distribució dels llocs de treball segons sectors productius. Baix Llobregat.</t>
  </si>
  <si>
    <t>Serveis relacionats a l'empresa</t>
  </si>
  <si>
    <t>Font: OCBL, a partir dels registres mensuals de treballadors en alta darrer dia del mes de l'INSS.</t>
  </si>
  <si>
    <t>Llocs de treball segons sexe i sectors productius.</t>
  </si>
  <si>
    <t>Llocs de treball segons ús de tecnologia i coneixement. Baix Llobregat i àmbits territorials.</t>
  </si>
  <si>
    <t>TTC2</t>
  </si>
  <si>
    <t>% dones segons sectors productius i àmbits territorials.</t>
  </si>
  <si>
    <t>Llocs de treball ocupats per dones</t>
  </si>
  <si>
    <t>% total llocs de treball</t>
  </si>
  <si>
    <t>TRGSS5</t>
  </si>
  <si>
    <t>Dades municipals. Llocs de treball assalariat ocupats per dones.</t>
  </si>
  <si>
    <t>TRGSS6</t>
  </si>
  <si>
    <t>Dades municipals. Relació entre població ocupada i llocs de treball.</t>
  </si>
  <si>
    <t>P. Règim General resident al municipi</t>
  </si>
  <si>
    <t>P. Règim General treballant al municipi</t>
  </si>
  <si>
    <t>Diferència residents-treballant (abs)</t>
  </si>
  <si>
    <t>Diferència residents-treballant (%)</t>
  </si>
  <si>
    <t>Font: OCBL a partir de les dades d'afiliacions publicades per IDESCAT.</t>
  </si>
  <si>
    <t>%  llocs de treball d'activitats d'indústria de tecnologia alta i mitjana alta i de serveis basades en el coneixement.</t>
  </si>
  <si>
    <t>Font: OCBL, a partir de les dades de l'INSS.</t>
  </si>
  <si>
    <t>2n 2022</t>
  </si>
  <si>
    <t>3r trimestre 2022</t>
  </si>
  <si>
    <t>68 - Activitats immobiliàries</t>
  </si>
  <si>
    <t>86 - Activitats sanitàries</t>
  </si>
  <si>
    <t>93 - Activitats esportives, recreatives i d'entreteniment</t>
  </si>
  <si>
    <t>82 - Activitats administratives d'oficina i altres activitats auxiliars a les empreses</t>
  </si>
  <si>
    <t>56 - Serveis de menjar i begudes</t>
  </si>
  <si>
    <t>49 - Transport terrestre; transport per canonades</t>
  </si>
  <si>
    <t>81 - Serveis a edificis i activitats de jardineria</t>
  </si>
  <si>
    <t>59 - Activitats de cinematografia, de vídeo i de programes de televisió; activitats d'enregistrament de so i edició musical</t>
  </si>
  <si>
    <t>41 - Construcció d'immobles</t>
  </si>
  <si>
    <t>90 - Activitats de creació, artístiques i d'espectacles</t>
  </si>
  <si>
    <t>47 - Comerç al detall, excepte el comerç de vehicles de motor i motocicletes</t>
  </si>
  <si>
    <t>43 - Activitats especialitzades de la construcció</t>
  </si>
  <si>
    <t>45 - Venda i reparació de vehicles de motor i motocicletes</t>
  </si>
  <si>
    <t>62 - Serveis de tecnologies de la informació</t>
  </si>
  <si>
    <t>46 - Comerç a l'engròs i intermediaris del comerç, excepte vehicles de motor i motocicletes</t>
  </si>
  <si>
    <t>69 - Activitats jurídiques i de comptabilitat</t>
  </si>
  <si>
    <t>77 - Activitats de lloguer</t>
  </si>
  <si>
    <t>71 - Serveis tècnics d'arquitectura i enginyeria; assajos i anàlisis tècnics</t>
  </si>
  <si>
    <t>66 - Activitats auxiliars de la mediació financera i d'assegurances</t>
  </si>
  <si>
    <t>97 - Activitats de les llars que donen ocupació a personal domèstic</t>
  </si>
  <si>
    <t>46 Comerç a l'engròs i intermediaris del comerç, excepte vehicles de motor i motocicletes</t>
  </si>
  <si>
    <t>47 Comerç al detall, excepte el comerç de vehicles de motor i motocicletes</t>
  </si>
  <si>
    <t>56 Serveis de menjar i begudes</t>
  </si>
  <si>
    <t>84 Administració pública, Defensa i Seguretat Social obligatòria</t>
  </si>
  <si>
    <t>52 Emmagatzematge i activitats afins al transport</t>
  </si>
  <si>
    <t>43 Activitats especialitzades de la construcció</t>
  </si>
  <si>
    <t>85 Educació</t>
  </si>
  <si>
    <t>81 Serveis a edificis i activitats de jardineria</t>
  </si>
  <si>
    <t>86 Activitats sanitàries</t>
  </si>
  <si>
    <t>25 Fabricació de productes metàl·lics, excepte maquinària i equips</t>
  </si>
  <si>
    <t>52 - Emmagatzematge i activitats afins al transport</t>
  </si>
  <si>
    <t>85 - Educació</t>
  </si>
  <si>
    <t>51 - Transport aeri</t>
  </si>
  <si>
    <t>88 - Activitats de serveis socials sense allotjament</t>
  </si>
  <si>
    <t>29 - Fabricació de vehicles de motor, remolcs i semiremolcs</t>
  </si>
  <si>
    <t>20 - Indústries químiques</t>
  </si>
  <si>
    <t>63 - Serveis d'informació</t>
  </si>
  <si>
    <t>59 - Activitats de cinematografia, de vídeo i de programes de televisió;</t>
  </si>
  <si>
    <t>53 - Activitats postals i de correus</t>
  </si>
  <si>
    <t>37 - Recollida i tractament d'aigües residuals</t>
  </si>
  <si>
    <t>13 - Indústries tèxtils</t>
  </si>
  <si>
    <t>14 - Confecció de peces de vestir</t>
  </si>
  <si>
    <t>Font: OCBL a partir de dades d'IDESCAT, afiliacions segons residència padronal i compte de cotització. Les dades corresponen al tercer trimestre.</t>
  </si>
  <si>
    <t>46 - Comerç a l'engròs i intermediaris del comerç, excepte vehicles de motor</t>
  </si>
  <si>
    <t>96 - Altres activitats de serveis personals</t>
  </si>
  <si>
    <t>73 - Publicitat i estudis de mercat</t>
  </si>
  <si>
    <t>74 - Altres activitats professionals, científiques i tècniques</t>
  </si>
  <si>
    <t>72 - Recerca i desenvolupament</t>
  </si>
  <si>
    <t>79 - Activitats de les agències de viatges, operadors turístics i altres ser</t>
  </si>
  <si>
    <t>59 - Activitats de cinematografia, de vídeo i de programes de televisió; act</t>
  </si>
  <si>
    <t>95 - Reparació d'ordinadors, d'efectes personals i efectes domèstics</t>
  </si>
  <si>
    <t>25 - Fabricació de productes metàl·lics, excepte maquinària i equips</t>
  </si>
  <si>
    <t>1 - Agricultura, ramaderia, caça i activitats dels serveis que s'hi relacio</t>
  </si>
  <si>
    <t>3T 2022</t>
  </si>
  <si>
    <t>variació anual relativa (en %)</t>
  </si>
  <si>
    <t>46 - Comerç a l'engròs i intermediaris del comerç, excepte vehicles</t>
  </si>
  <si>
    <t>65 - Assegurances, reassegurances i fons de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</si>
</sst>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0"/>
    <numFmt numFmtId="166" formatCode="0.0"/>
  </numFmts>
  <fonts count="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9999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4"/>
      <color rgb="FF00999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9"/>
      <color theme="1"/>
      <name val="Arial"/>
      <family val="2"/>
    </font>
    <font>
      <sz val="9"/>
      <color rgb="FF363636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363636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63636"/>
      <name val="Calibri"/>
      <family val="2"/>
      <scheme val="minor"/>
    </font>
    <font>
      <sz val="10"/>
      <name val="Arial Narrow"/>
      <family val="2"/>
    </font>
    <font>
      <sz val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rgb="FF363636"/>
      <name val="Calibri Light"/>
      <family val="2"/>
      <scheme val="major"/>
    </font>
    <font>
      <sz val="10"/>
      <color rgb="FF363636"/>
      <name val="Calibri Light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0"/>
      <name val="Calibri Light"/>
      <family val="2"/>
      <scheme val="major"/>
    </font>
    <font>
      <b/>
      <sz val="12"/>
      <name val="Calibri"/>
      <family val="2"/>
      <scheme val="minor"/>
    </font>
    <font>
      <sz val="9"/>
      <color theme="1" tint="0.499984740745262"/>
      <name val="Calibri Light"/>
      <family val="2"/>
      <scheme val="maj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595959"/>
      <name val="Calibri"/>
      <family val="2"/>
      <scheme val="minor"/>
    </font>
    <font>
      <sz val="11"/>
      <color theme="1" tint="0.499984740745262"/>
      <name val="Calibri Light"/>
      <family val="2"/>
      <scheme val="maj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CDCDC"/>
      </left>
      <right/>
      <top/>
      <bottom style="thin">
        <color auto="1"/>
      </bottom>
      <diagonal/>
    </border>
    <border>
      <left style="thin">
        <color rgb="FFDCDCDC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DCDCDC"/>
      </right>
      <top style="thin">
        <color rgb="FFDCDCD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DCDCDC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dotted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dotted">
        <color indexed="64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 style="dotted">
        <color indexed="64"/>
      </right>
      <top style="thin">
        <color indexed="64"/>
      </top>
      <bottom style="hair">
        <color indexed="22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9" fillId="0" borderId="0"/>
    <xf numFmtId="0" fontId="32" fillId="0" borderId="0"/>
  </cellStyleXfs>
  <cellXfs count="286">
    <xf numFmtId="0" fontId="0" fillId="0" borderId="0" xfId="0"/>
    <xf numFmtId="0" fontId="0" fillId="2" borderId="0" xfId="0" applyFill="1"/>
    <xf numFmtId="0" fontId="8" fillId="2" borderId="0" xfId="1" applyFill="1"/>
    <xf numFmtId="0" fontId="2" fillId="2" borderId="0" xfId="0" applyFont="1" applyFill="1"/>
    <xf numFmtId="0" fontId="3" fillId="2" borderId="1" xfId="0" applyFont="1" applyFill="1" applyBorder="1"/>
    <xf numFmtId="0" fontId="0" fillId="2" borderId="1" xfId="0" applyFill="1" applyBorder="1"/>
    <xf numFmtId="0" fontId="4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20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wrapText="1"/>
    </xf>
    <xf numFmtId="3" fontId="10" fillId="2" borderId="10" xfId="0" applyNumberFormat="1" applyFont="1" applyFill="1" applyBorder="1" applyAlignment="1">
      <alignment horizontal="center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3" fontId="10" fillId="2" borderId="12" xfId="0" applyNumberFormat="1" applyFont="1" applyFill="1" applyBorder="1" applyAlignment="1">
      <alignment horizontal="center" vertical="center"/>
    </xf>
    <xf numFmtId="164" fontId="10" fillId="2" borderId="12" xfId="2" applyNumberFormat="1" applyFont="1" applyFill="1" applyBorder="1" applyAlignment="1">
      <alignment horizontal="center" vertical="center"/>
    </xf>
    <xf numFmtId="9" fontId="0" fillId="0" borderId="0" xfId="2" applyFont="1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18" fillId="0" borderId="0" xfId="0" applyNumberFormat="1" applyFont="1"/>
    <xf numFmtId="0" fontId="18" fillId="0" borderId="0" xfId="0" applyFont="1"/>
    <xf numFmtId="0" fontId="22" fillId="2" borderId="5" xfId="0" applyFont="1" applyFill="1" applyBorder="1" applyAlignment="1">
      <alignment horizontal="center"/>
    </xf>
    <xf numFmtId="164" fontId="0" fillId="0" borderId="0" xfId="2" applyNumberFormat="1" applyFont="1"/>
    <xf numFmtId="0" fontId="1" fillId="2" borderId="0" xfId="0" applyFont="1" applyFill="1"/>
    <xf numFmtId="0" fontId="6" fillId="2" borderId="0" xfId="0" applyFont="1" applyFill="1"/>
    <xf numFmtId="0" fontId="1" fillId="2" borderId="3" xfId="0" applyFont="1" applyFill="1" applyBorder="1"/>
    <xf numFmtId="0" fontId="0" fillId="2" borderId="3" xfId="0" applyFill="1" applyBorder="1"/>
    <xf numFmtId="0" fontId="11" fillId="2" borderId="5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3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8" fillId="2" borderId="0" xfId="0" applyFont="1" applyFill="1"/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5" xfId="0" applyFont="1" applyFill="1" applyBorder="1" applyAlignment="1">
      <alignment wrapText="1"/>
    </xf>
    <xf numFmtId="3" fontId="10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7" fillId="2" borderId="0" xfId="0" applyFont="1" applyFill="1"/>
    <xf numFmtId="0" fontId="10" fillId="2" borderId="0" xfId="0" applyFont="1" applyFill="1" applyAlignment="1">
      <alignment horizontal="center"/>
    </xf>
    <xf numFmtId="3" fontId="10" fillId="2" borderId="5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0" fontId="26" fillId="2" borderId="0" xfId="0" applyFont="1" applyFill="1" applyAlignment="1">
      <alignment horizontal="right" vertical="top" wrapText="1"/>
    </xf>
    <xf numFmtId="0" fontId="0" fillId="2" borderId="5" xfId="0" applyFill="1" applyBorder="1"/>
    <xf numFmtId="0" fontId="26" fillId="2" borderId="5" xfId="0" applyFont="1" applyFill="1" applyBorder="1" applyAlignment="1">
      <alignment horizontal="right" vertical="top" wrapText="1"/>
    </xf>
    <xf numFmtId="0" fontId="27" fillId="2" borderId="8" xfId="0" applyFont="1" applyFill="1" applyBorder="1" applyAlignment="1">
      <alignment horizontal="right" vertical="top" wrapText="1"/>
    </xf>
    <xf numFmtId="3" fontId="10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 vertical="center"/>
    </xf>
    <xf numFmtId="3" fontId="14" fillId="2" borderId="9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/>
    </xf>
    <xf numFmtId="164" fontId="15" fillId="2" borderId="9" xfId="0" applyNumberFormat="1" applyFont="1" applyFill="1" applyBorder="1"/>
    <xf numFmtId="0" fontId="16" fillId="2" borderId="9" xfId="0" applyFont="1" applyFill="1" applyBorder="1" applyAlignment="1">
      <alignment horizontal="left" vertical="center"/>
    </xf>
    <xf numFmtId="3" fontId="12" fillId="2" borderId="9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0" fontId="21" fillId="2" borderId="0" xfId="0" applyFont="1" applyFill="1"/>
    <xf numFmtId="0" fontId="23" fillId="2" borderId="0" xfId="0" applyFont="1" applyFill="1"/>
    <xf numFmtId="0" fontId="16" fillId="4" borderId="16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left" vertical="center"/>
    </xf>
    <xf numFmtId="3" fontId="0" fillId="0" borderId="21" xfId="0" applyNumberFormat="1" applyBorder="1"/>
    <xf numFmtId="0" fontId="16" fillId="3" borderId="22" xfId="0" applyFont="1" applyFill="1" applyBorder="1" applyAlignment="1">
      <alignment horizontal="left" vertical="center"/>
    </xf>
    <xf numFmtId="3" fontId="1" fillId="0" borderId="7" xfId="0" applyNumberFormat="1" applyFont="1" applyBorder="1"/>
    <xf numFmtId="3" fontId="0" fillId="2" borderId="0" xfId="0" applyNumberFormat="1" applyFill="1"/>
    <xf numFmtId="0" fontId="12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wrapText="1"/>
    </xf>
    <xf numFmtId="164" fontId="12" fillId="2" borderId="9" xfId="0" applyNumberFormat="1" applyFont="1" applyFill="1" applyBorder="1"/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10" fillId="2" borderId="0" xfId="0" applyFont="1" applyFill="1"/>
    <xf numFmtId="3" fontId="31" fillId="2" borderId="21" xfId="4" applyNumberFormat="1" applyFont="1" applyFill="1" applyBorder="1" applyAlignment="1">
      <alignment horizontal="center"/>
    </xf>
    <xf numFmtId="9" fontId="31" fillId="2" borderId="23" xfId="2" applyFont="1" applyFill="1" applyBorder="1" applyAlignment="1">
      <alignment horizontal="center"/>
    </xf>
    <xf numFmtId="0" fontId="33" fillId="2" borderId="21" xfId="0" applyFont="1" applyFill="1" applyBorder="1" applyAlignment="1">
      <alignment horizontal="left"/>
    </xf>
    <xf numFmtId="3" fontId="31" fillId="2" borderId="24" xfId="0" applyNumberFormat="1" applyFont="1" applyFill="1" applyBorder="1" applyAlignment="1">
      <alignment horizontal="center"/>
    </xf>
    <xf numFmtId="164" fontId="31" fillId="2" borderId="25" xfId="2" applyNumberFormat="1" applyFont="1" applyFill="1" applyBorder="1" applyAlignment="1">
      <alignment horizontal="center"/>
    </xf>
    <xf numFmtId="0" fontId="33" fillId="2" borderId="24" xfId="0" applyFont="1" applyFill="1" applyBorder="1" applyAlignment="1">
      <alignment horizontal="left"/>
    </xf>
    <xf numFmtId="3" fontId="31" fillId="2" borderId="26" xfId="0" applyNumberFormat="1" applyFont="1" applyFill="1" applyBorder="1" applyAlignment="1">
      <alignment horizontal="center"/>
    </xf>
    <xf numFmtId="164" fontId="31" fillId="2" borderId="27" xfId="2" applyNumberFormat="1" applyFont="1" applyFill="1" applyBorder="1" applyAlignment="1">
      <alignment horizontal="center"/>
    </xf>
    <xf numFmtId="0" fontId="33" fillId="2" borderId="26" xfId="0" applyFont="1" applyFill="1" applyBorder="1" applyAlignment="1">
      <alignment horizontal="left"/>
    </xf>
    <xf numFmtId="3" fontId="31" fillId="2" borderId="28" xfId="0" applyNumberFormat="1" applyFont="1" applyFill="1" applyBorder="1" applyAlignment="1">
      <alignment horizontal="center"/>
    </xf>
    <xf numFmtId="164" fontId="31" fillId="2" borderId="29" xfId="2" applyNumberFormat="1" applyFont="1" applyFill="1" applyBorder="1" applyAlignment="1">
      <alignment horizontal="center"/>
    </xf>
    <xf numFmtId="0" fontId="31" fillId="2" borderId="28" xfId="0" applyFont="1" applyFill="1" applyBorder="1" applyAlignment="1">
      <alignment horizontal="left"/>
    </xf>
    <xf numFmtId="0" fontId="34" fillId="2" borderId="5" xfId="0" applyFont="1" applyFill="1" applyBorder="1" applyAlignment="1">
      <alignment horizontal="center" wrapText="1"/>
    </xf>
    <xf numFmtId="0" fontId="34" fillId="2" borderId="30" xfId="0" applyFont="1" applyFill="1" applyBorder="1" applyAlignment="1">
      <alignment horizontal="center" wrapText="1"/>
    </xf>
    <xf numFmtId="0" fontId="34" fillId="2" borderId="5" xfId="0" applyFont="1" applyFill="1" applyBorder="1"/>
    <xf numFmtId="0" fontId="33" fillId="2" borderId="0" xfId="0" applyFont="1" applyFill="1"/>
    <xf numFmtId="0" fontId="30" fillId="2" borderId="0" xfId="0" applyFont="1" applyFill="1" applyAlignment="1">
      <alignment horizontal="left"/>
    </xf>
    <xf numFmtId="0" fontId="35" fillId="2" borderId="0" xfId="0" applyFont="1" applyFill="1"/>
    <xf numFmtId="0" fontId="16" fillId="2" borderId="16" xfId="0" applyFont="1" applyFill="1" applyBorder="1" applyAlignment="1">
      <alignment horizontal="left" vertical="center"/>
    </xf>
    <xf numFmtId="0" fontId="11" fillId="2" borderId="8" xfId="3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vertical="center"/>
    </xf>
    <xf numFmtId="3" fontId="36" fillId="2" borderId="34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" vertical="center"/>
    </xf>
    <xf numFmtId="164" fontId="36" fillId="2" borderId="0" xfId="2" applyNumberFormat="1" applyFont="1" applyFill="1" applyAlignment="1">
      <alignment horizontal="center" vertical="center"/>
    </xf>
    <xf numFmtId="164" fontId="36" fillId="2" borderId="0" xfId="2" applyNumberFormat="1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vertical="center"/>
    </xf>
    <xf numFmtId="3" fontId="36" fillId="2" borderId="36" xfId="0" applyNumberFormat="1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vertical="center"/>
    </xf>
    <xf numFmtId="0" fontId="36" fillId="2" borderId="38" xfId="0" applyFont="1" applyFill="1" applyBorder="1" applyAlignment="1">
      <alignment vertical="center"/>
    </xf>
    <xf numFmtId="3" fontId="36" fillId="2" borderId="39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37" fillId="2" borderId="32" xfId="0" applyFont="1" applyFill="1" applyBorder="1" applyAlignment="1">
      <alignment horizontal="left" vertical="center"/>
    </xf>
    <xf numFmtId="0" fontId="16" fillId="2" borderId="32" xfId="0" applyFont="1" applyFill="1" applyBorder="1" applyAlignment="1">
      <alignment horizontal="left" vertical="center"/>
    </xf>
    <xf numFmtId="0" fontId="36" fillId="2" borderId="0" xfId="0" applyFont="1" applyFill="1"/>
    <xf numFmtId="3" fontId="36" fillId="2" borderId="0" xfId="0" applyNumberFormat="1" applyFont="1" applyFill="1"/>
    <xf numFmtId="0" fontId="36" fillId="2" borderId="33" xfId="0" applyFont="1" applyFill="1" applyBorder="1"/>
    <xf numFmtId="0" fontId="36" fillId="2" borderId="37" xfId="0" applyFont="1" applyFill="1" applyBorder="1"/>
    <xf numFmtId="0" fontId="38" fillId="2" borderId="21" xfId="0" applyFont="1" applyFill="1" applyBorder="1" applyAlignment="1">
      <alignment horizontal="left" vertical="center"/>
    </xf>
    <xf numFmtId="3" fontId="36" fillId="2" borderId="21" xfId="0" applyNumberFormat="1" applyFont="1" applyFill="1" applyBorder="1"/>
    <xf numFmtId="0" fontId="38" fillId="2" borderId="40" xfId="0" applyFont="1" applyFill="1" applyBorder="1" applyAlignment="1">
      <alignment horizontal="left" vertical="center"/>
    </xf>
    <xf numFmtId="0" fontId="37" fillId="2" borderId="21" xfId="0" applyFont="1" applyFill="1" applyBorder="1" applyAlignment="1">
      <alignment horizontal="left" vertical="center"/>
    </xf>
    <xf numFmtId="3" fontId="22" fillId="2" borderId="21" xfId="0" applyNumberFormat="1" applyFont="1" applyFill="1" applyBorder="1"/>
    <xf numFmtId="0" fontId="37" fillId="2" borderId="4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0" fillId="2" borderId="0" xfId="2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9" fillId="2" borderId="0" xfId="3" applyFill="1"/>
    <xf numFmtId="0" fontId="0" fillId="5" borderId="0" xfId="0" applyFill="1"/>
    <xf numFmtId="165" fontId="0" fillId="2" borderId="0" xfId="0" applyNumberFormat="1" applyFill="1"/>
    <xf numFmtId="3" fontId="0" fillId="2" borderId="5" xfId="0" applyNumberFormat="1" applyFill="1" applyBorder="1"/>
    <xf numFmtId="164" fontId="0" fillId="2" borderId="5" xfId="2" applyNumberFormat="1" applyFon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/>
    <xf numFmtId="0" fontId="40" fillId="2" borderId="0" xfId="0" applyFont="1" applyFill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4" fontId="23" fillId="2" borderId="2" xfId="0" applyNumberFormat="1" applyFont="1" applyFill="1" applyBorder="1" applyAlignment="1">
      <alignment horizontal="center"/>
    </xf>
    <xf numFmtId="164" fontId="0" fillId="2" borderId="2" xfId="2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/>
    </xf>
    <xf numFmtId="3" fontId="23" fillId="2" borderId="2" xfId="0" applyNumberFormat="1" applyFont="1" applyFill="1" applyBorder="1" applyAlignment="1">
      <alignment horizontal="center"/>
    </xf>
    <xf numFmtId="166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3" fontId="41" fillId="2" borderId="0" xfId="0" applyNumberFormat="1" applyFont="1" applyFill="1"/>
    <xf numFmtId="0" fontId="0" fillId="2" borderId="2" xfId="0" applyFill="1" applyBorder="1" applyAlignment="1">
      <alignment horizontal="left" vertical="center"/>
    </xf>
    <xf numFmtId="0" fontId="35" fillId="2" borderId="0" xfId="0" applyFont="1" applyFill="1" applyAlignment="1">
      <alignment horizontal="left"/>
    </xf>
    <xf numFmtId="0" fontId="33" fillId="2" borderId="0" xfId="3" applyFont="1" applyFill="1"/>
    <xf numFmtId="0" fontId="42" fillId="2" borderId="0" xfId="1" applyFont="1" applyFill="1"/>
    <xf numFmtId="0" fontId="43" fillId="2" borderId="0" xfId="0" applyFont="1" applyFill="1"/>
    <xf numFmtId="0" fontId="3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4" fillId="2" borderId="0" xfId="0" applyFont="1" applyFill="1" applyAlignment="1">
      <alignment horizontal="left"/>
    </xf>
    <xf numFmtId="0" fontId="45" fillId="2" borderId="0" xfId="0" applyFont="1" applyFill="1" applyAlignment="1">
      <alignment horizontal="left"/>
    </xf>
    <xf numFmtId="0" fontId="49" fillId="2" borderId="0" xfId="3" applyFont="1" applyFill="1"/>
    <xf numFmtId="0" fontId="47" fillId="2" borderId="0" xfId="3" applyFont="1" applyFill="1"/>
    <xf numFmtId="0" fontId="48" fillId="2" borderId="0" xfId="3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4" fontId="46" fillId="2" borderId="0" xfId="2" applyNumberFormat="1" applyFont="1" applyFill="1" applyBorder="1" applyAlignment="1">
      <alignment horizontal="center"/>
    </xf>
    <xf numFmtId="3" fontId="47" fillId="2" borderId="0" xfId="3" applyNumberFormat="1" applyFont="1" applyFill="1"/>
    <xf numFmtId="0" fontId="47" fillId="2" borderId="0" xfId="0" applyFont="1" applyFill="1" applyAlignment="1">
      <alignment horizontal="left"/>
    </xf>
    <xf numFmtId="0" fontId="50" fillId="2" borderId="0" xfId="0" applyFont="1" applyFill="1"/>
    <xf numFmtId="0" fontId="51" fillId="2" borderId="4" xfId="0" applyFont="1" applyFill="1" applyBorder="1" applyAlignment="1">
      <alignment horizontal="center"/>
    </xf>
    <xf numFmtId="0" fontId="52" fillId="2" borderId="4" xfId="0" applyFont="1" applyFill="1" applyBorder="1" applyAlignment="1">
      <alignment horizontal="center"/>
    </xf>
    <xf numFmtId="0" fontId="53" fillId="2" borderId="28" xfId="0" applyFont="1" applyFill="1" applyBorder="1" applyAlignment="1">
      <alignment horizontal="left"/>
    </xf>
    <xf numFmtId="164" fontId="53" fillId="2" borderId="29" xfId="2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left"/>
    </xf>
    <xf numFmtId="164" fontId="53" fillId="2" borderId="27" xfId="2" applyNumberFormat="1" applyFont="1" applyFill="1" applyBorder="1" applyAlignment="1">
      <alignment horizontal="center"/>
    </xf>
    <xf numFmtId="0" fontId="23" fillId="2" borderId="24" xfId="0" applyFont="1" applyFill="1" applyBorder="1" applyAlignment="1">
      <alignment horizontal="left"/>
    </xf>
    <xf numFmtId="164" fontId="53" fillId="2" borderId="25" xfId="2" applyNumberFormat="1" applyFont="1" applyFill="1" applyBorder="1" applyAlignment="1">
      <alignment horizontal="center"/>
    </xf>
    <xf numFmtId="0" fontId="23" fillId="2" borderId="21" xfId="0" applyFont="1" applyFill="1" applyBorder="1" applyAlignment="1">
      <alignment horizontal="left"/>
    </xf>
    <xf numFmtId="164" fontId="53" fillId="2" borderId="23" xfId="2" applyNumberFormat="1" applyFont="1" applyFill="1" applyBorder="1" applyAlignment="1">
      <alignment horizontal="center"/>
    </xf>
    <xf numFmtId="0" fontId="23" fillId="2" borderId="5" xfId="3" applyFont="1" applyFill="1" applyBorder="1"/>
    <xf numFmtId="0" fontId="52" fillId="2" borderId="8" xfId="3" applyFont="1" applyFill="1" applyBorder="1" applyAlignment="1">
      <alignment horizontal="center"/>
    </xf>
    <xf numFmtId="0" fontId="53" fillId="2" borderId="34" xfId="0" applyFont="1" applyFill="1" applyBorder="1" applyAlignment="1">
      <alignment horizontal="left"/>
    </xf>
    <xf numFmtId="164" fontId="53" fillId="2" borderId="45" xfId="2" applyNumberFormat="1" applyFont="1" applyFill="1" applyBorder="1" applyAlignment="1">
      <alignment horizontal="center"/>
    </xf>
    <xf numFmtId="3" fontId="23" fillId="2" borderId="48" xfId="3" applyNumberFormat="1" applyFont="1" applyFill="1" applyBorder="1"/>
    <xf numFmtId="0" fontId="23" fillId="2" borderId="36" xfId="0" applyFont="1" applyFill="1" applyBorder="1" applyAlignment="1">
      <alignment horizontal="left"/>
    </xf>
    <xf numFmtId="164" fontId="53" fillId="2" borderId="44" xfId="2" applyNumberFormat="1" applyFont="1" applyFill="1" applyBorder="1" applyAlignment="1">
      <alignment horizontal="center"/>
    </xf>
    <xf numFmtId="3" fontId="23" fillId="2" borderId="47" xfId="3" applyNumberFormat="1" applyFont="1" applyFill="1" applyBorder="1"/>
    <xf numFmtId="0" fontId="23" fillId="2" borderId="39" xfId="0" applyFont="1" applyFill="1" applyBorder="1" applyAlignment="1">
      <alignment horizontal="left"/>
    </xf>
    <xf numFmtId="164" fontId="53" fillId="2" borderId="43" xfId="2" applyNumberFormat="1" applyFont="1" applyFill="1" applyBorder="1" applyAlignment="1">
      <alignment horizontal="center"/>
    </xf>
    <xf numFmtId="3" fontId="23" fillId="2" borderId="46" xfId="3" applyNumberFormat="1" applyFont="1" applyFill="1" applyBorder="1"/>
    <xf numFmtId="0" fontId="52" fillId="2" borderId="8" xfId="3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vertical="center"/>
    </xf>
    <xf numFmtId="164" fontId="0" fillId="2" borderId="42" xfId="2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/>
    </xf>
    <xf numFmtId="164" fontId="1" fillId="2" borderId="0" xfId="2" applyNumberFormat="1" applyFont="1" applyFill="1" applyAlignment="1">
      <alignment horizontal="center"/>
    </xf>
    <xf numFmtId="3" fontId="18" fillId="2" borderId="0" xfId="0" applyNumberFormat="1" applyFont="1" applyFill="1"/>
    <xf numFmtId="164" fontId="0" fillId="2" borderId="0" xfId="0" applyNumberFormat="1" applyFill="1"/>
    <xf numFmtId="164" fontId="14" fillId="2" borderId="9" xfId="2" applyNumberFormat="1" applyFont="1" applyFill="1" applyBorder="1" applyAlignment="1">
      <alignment horizontal="center" vertical="center"/>
    </xf>
    <xf numFmtId="164" fontId="55" fillId="2" borderId="9" xfId="2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5" fillId="2" borderId="0" xfId="0" applyNumberFormat="1" applyFont="1" applyFill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39" fillId="2" borderId="0" xfId="0" applyFont="1" applyFill="1"/>
    <xf numFmtId="0" fontId="52" fillId="2" borderId="32" xfId="3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vertical="center"/>
    </xf>
    <xf numFmtId="0" fontId="54" fillId="2" borderId="0" xfId="0" applyFont="1" applyFill="1" applyAlignment="1">
      <alignment vertical="center"/>
    </xf>
    <xf numFmtId="0" fontId="54" fillId="2" borderId="5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164" fontId="0" fillId="2" borderId="51" xfId="2" applyNumberFormat="1" applyFont="1" applyFill="1" applyBorder="1" applyAlignment="1">
      <alignment horizontal="center" vertical="center"/>
    </xf>
    <xf numFmtId="0" fontId="0" fillId="2" borderId="52" xfId="0" applyFill="1" applyBorder="1" applyAlignment="1">
      <alignment vertical="center"/>
    </xf>
    <xf numFmtId="164" fontId="0" fillId="2" borderId="52" xfId="2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0" fontId="0" fillId="2" borderId="54" xfId="0" applyFill="1" applyBorder="1" applyAlignment="1">
      <alignment vertical="center"/>
    </xf>
    <xf numFmtId="0" fontId="1" fillId="5" borderId="0" xfId="0" applyFont="1" applyFill="1"/>
    <xf numFmtId="3" fontId="55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left" vertical="center"/>
    </xf>
    <xf numFmtId="164" fontId="0" fillId="2" borderId="0" xfId="2" applyNumberFormat="1" applyFont="1" applyFill="1"/>
    <xf numFmtId="3" fontId="10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22" fillId="2" borderId="41" xfId="2" applyNumberFormat="1" applyFont="1" applyFill="1" applyBorder="1" applyAlignment="1">
      <alignment horizontal="center"/>
    </xf>
    <xf numFmtId="164" fontId="15" fillId="2" borderId="0" xfId="2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 vertical="center"/>
    </xf>
    <xf numFmtId="0" fontId="11" fillId="2" borderId="4" xfId="0" applyFont="1" applyFill="1" applyBorder="1"/>
    <xf numFmtId="0" fontId="11" fillId="2" borderId="31" xfId="0" applyFont="1" applyFill="1" applyBorder="1"/>
    <xf numFmtId="164" fontId="0" fillId="2" borderId="8" xfId="2" applyNumberFormat="1" applyFont="1" applyFill="1" applyBorder="1" applyAlignment="1">
      <alignment horizontal="center" vertical="center"/>
    </xf>
    <xf numFmtId="0" fontId="58" fillId="0" borderId="0" xfId="0" applyFont="1"/>
    <xf numFmtId="0" fontId="41" fillId="2" borderId="0" xfId="0" applyFont="1" applyFill="1"/>
    <xf numFmtId="0" fontId="41" fillId="0" borderId="0" xfId="0" applyFont="1"/>
    <xf numFmtId="0" fontId="12" fillId="2" borderId="9" xfId="0" applyFont="1" applyFill="1" applyBorder="1" applyAlignment="1">
      <alignment horizontal="right"/>
    </xf>
    <xf numFmtId="0" fontId="58" fillId="2" borderId="0" xfId="0" applyFont="1" applyFill="1"/>
    <xf numFmtId="0" fontId="34" fillId="2" borderId="4" xfId="0" applyFont="1" applyFill="1" applyBorder="1" applyAlignment="1">
      <alignment horizontal="left"/>
    </xf>
    <xf numFmtId="0" fontId="34" fillId="2" borderId="31" xfId="0" applyFont="1" applyFill="1" applyBorder="1" applyAlignment="1">
      <alignment horizontal="left"/>
    </xf>
    <xf numFmtId="0" fontId="41" fillId="2" borderId="0" xfId="0" applyFont="1" applyFill="1" applyAlignment="1">
      <alignment horizontal="center" wrapText="1"/>
    </xf>
    <xf numFmtId="3" fontId="41" fillId="2" borderId="0" xfId="0" applyNumberFormat="1" applyFont="1" applyFill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/>
    </xf>
    <xf numFmtId="0" fontId="44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54" fillId="2" borderId="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left"/>
    </xf>
    <xf numFmtId="3" fontId="36" fillId="2" borderId="56" xfId="0" applyNumberFormat="1" applyFont="1" applyFill="1" applyBorder="1" applyAlignment="1">
      <alignment horizontal="center" vertical="center"/>
    </xf>
    <xf numFmtId="3" fontId="36" fillId="2" borderId="57" xfId="0" applyNumberFormat="1" applyFont="1" applyFill="1" applyBorder="1" applyAlignment="1">
      <alignment horizontal="center" vertical="center"/>
    </xf>
    <xf numFmtId="3" fontId="36" fillId="2" borderId="58" xfId="0" applyNumberFormat="1" applyFont="1" applyFill="1" applyBorder="1" applyAlignment="1">
      <alignment horizontal="center" vertical="center"/>
    </xf>
    <xf numFmtId="164" fontId="36" fillId="2" borderId="56" xfId="2" applyNumberFormat="1" applyFont="1" applyFill="1" applyBorder="1" applyAlignment="1">
      <alignment horizontal="center" vertical="center"/>
    </xf>
    <xf numFmtId="164" fontId="36" fillId="2" borderId="34" xfId="2" applyNumberFormat="1" applyFont="1" applyFill="1" applyBorder="1" applyAlignment="1">
      <alignment horizontal="center" vertical="center"/>
    </xf>
    <xf numFmtId="164" fontId="36" fillId="2" borderId="57" xfId="2" applyNumberFormat="1" applyFont="1" applyFill="1" applyBorder="1" applyAlignment="1">
      <alignment horizontal="center" vertical="center"/>
    </xf>
    <xf numFmtId="164" fontId="36" fillId="2" borderId="36" xfId="2" applyNumberFormat="1" applyFont="1" applyFill="1" applyBorder="1" applyAlignment="1">
      <alignment horizontal="center" vertical="center"/>
    </xf>
    <xf numFmtId="164" fontId="36" fillId="2" borderId="58" xfId="2" applyNumberFormat="1" applyFont="1" applyFill="1" applyBorder="1" applyAlignment="1">
      <alignment horizontal="center" vertical="center"/>
    </xf>
    <xf numFmtId="164" fontId="36" fillId="2" borderId="39" xfId="2" applyNumberFormat="1" applyFont="1" applyFill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4" xr:uid="{B643CC6D-FB8C-4670-80A3-F37FD6170C5D}"/>
    <cellStyle name="Normal 3" xfId="3" xr:uid="{9C59B7F7-75E5-4BCD-881E-CD78615AEB0B}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E17C05"/>
      <color rgb="FFF8CBAD"/>
      <color rgb="FFA5A5A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ysClr val="windowText" lastClr="000000"/>
                </a:solidFill>
              </a:rPr>
              <a:t>Variació interanual de l'estructura productiva. Baix</a:t>
            </a:r>
            <a:r>
              <a:rPr lang="ca-ES" b="1" baseline="0">
                <a:solidFill>
                  <a:sysClr val="windowText" lastClr="000000"/>
                </a:solidFill>
              </a:rPr>
              <a:t> Llobregat i àmbits territorials de referència</a:t>
            </a:r>
            <a:endParaRPr lang="ca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GG!$A$33</c:f>
              <c:strCache>
                <c:ptCount val="1"/>
                <c:pt idx="0">
                  <c:v>Baix Llobregat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GG!$B$32:$E$32</c:f>
              <c:strCache>
                <c:ptCount val="4"/>
                <c:pt idx="0">
                  <c:v>Empreses</c:v>
                </c:pt>
                <c:pt idx="1">
                  <c:v>Total llocs de treball</c:v>
                </c:pt>
                <c:pt idx="2">
                  <c:v>RGSS</c:v>
                </c:pt>
                <c:pt idx="3">
                  <c:v>RETA</c:v>
                </c:pt>
              </c:strCache>
            </c:strRef>
          </c:cat>
          <c:val>
            <c:numRef>
              <c:f>GG!$B$33:$E$33</c:f>
              <c:numCache>
                <c:formatCode>0.0%</c:formatCode>
                <c:ptCount val="4"/>
                <c:pt idx="0">
                  <c:v>-3.5423647678315406E-3</c:v>
                </c:pt>
                <c:pt idx="1">
                  <c:v>4.2758917060593093E-2</c:v>
                </c:pt>
                <c:pt idx="2">
                  <c:v>5.1295477114742249E-2</c:v>
                </c:pt>
                <c:pt idx="3">
                  <c:v>-5.628901852420376E-3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5-4892-9113-2B83CB85B43A}"/>
            </c:ext>
          </c:extLst>
        </c:ser>
        <c:ser>
          <c:idx val="1"/>
          <c:order val="1"/>
          <c:tx>
            <c:strRef>
              <c:f>GG!$A$34</c:f>
              <c:strCache>
                <c:ptCount val="1"/>
                <c:pt idx="0">
                  <c:v>Àrea Metropolitana de Barcelona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GG!$B$32:$E$32</c:f>
              <c:strCache>
                <c:ptCount val="4"/>
                <c:pt idx="0">
                  <c:v>Empreses</c:v>
                </c:pt>
                <c:pt idx="1">
                  <c:v>Total llocs de treball</c:v>
                </c:pt>
                <c:pt idx="2">
                  <c:v>RGSS</c:v>
                </c:pt>
                <c:pt idx="3">
                  <c:v>RETA</c:v>
                </c:pt>
              </c:strCache>
            </c:strRef>
          </c:cat>
          <c:val>
            <c:numRef>
              <c:f>GG!$B$34:$E$34</c:f>
              <c:numCache>
                <c:formatCode>0.0%</c:formatCode>
                <c:ptCount val="4"/>
                <c:pt idx="0">
                  <c:v>8.1862533420309358E-3</c:v>
                </c:pt>
                <c:pt idx="1">
                  <c:v>4.2009433880312974E-2</c:v>
                </c:pt>
                <c:pt idx="2">
                  <c:v>4.8355549601446945E-2</c:v>
                </c:pt>
                <c:pt idx="3">
                  <c:v>1.496653909473844E-3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5-4892-9113-2B83CB85B43A}"/>
            </c:ext>
          </c:extLst>
        </c:ser>
        <c:ser>
          <c:idx val="2"/>
          <c:order val="2"/>
          <c:tx>
            <c:strRef>
              <c:f>GG!$A$35</c:f>
              <c:strCache>
                <c:ptCount val="1"/>
                <c:pt idx="0">
                  <c:v>Àmbit Territorial Metropolità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GG!$B$32:$E$32</c:f>
              <c:strCache>
                <c:ptCount val="4"/>
                <c:pt idx="0">
                  <c:v>Empreses</c:v>
                </c:pt>
                <c:pt idx="1">
                  <c:v>Total llocs de treball</c:v>
                </c:pt>
                <c:pt idx="2">
                  <c:v>RGSS</c:v>
                </c:pt>
                <c:pt idx="3">
                  <c:v>RETA</c:v>
                </c:pt>
              </c:strCache>
            </c:strRef>
          </c:cat>
          <c:val>
            <c:numRef>
              <c:f>GG!$B$35:$E$35</c:f>
              <c:numCache>
                <c:formatCode>0.0%</c:formatCode>
                <c:ptCount val="4"/>
                <c:pt idx="0">
                  <c:v>7.0255604740825373E-3</c:v>
                </c:pt>
                <c:pt idx="1">
                  <c:v>3.8569858015017111E-2</c:v>
                </c:pt>
                <c:pt idx="2">
                  <c:v>4.5186521932302437E-2</c:v>
                </c:pt>
                <c:pt idx="3">
                  <c:v>2.0671670270955289E-4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5-4892-9113-2B83CB85B43A}"/>
            </c:ext>
          </c:extLst>
        </c:ser>
        <c:ser>
          <c:idx val="3"/>
          <c:order val="3"/>
          <c:tx>
            <c:strRef>
              <c:f>GG!$A$36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rgbClr val="F8CBAD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GG!$B$32:$E$32</c:f>
              <c:strCache>
                <c:ptCount val="4"/>
                <c:pt idx="0">
                  <c:v>Empreses</c:v>
                </c:pt>
                <c:pt idx="1">
                  <c:v>Total llocs de treball</c:v>
                </c:pt>
                <c:pt idx="2">
                  <c:v>RGSS</c:v>
                </c:pt>
                <c:pt idx="3">
                  <c:v>RETA</c:v>
                </c:pt>
              </c:strCache>
            </c:strRef>
          </c:cat>
          <c:val>
            <c:numRef>
              <c:f>GG!$B$36:$E$36</c:f>
              <c:numCache>
                <c:formatCode>0.0%</c:formatCode>
                <c:ptCount val="4"/>
                <c:pt idx="0">
                  <c:v>8.9749451165013205E-3</c:v>
                </c:pt>
                <c:pt idx="1">
                  <c:v>3.6371013165970911E-2</c:v>
                </c:pt>
                <c:pt idx="2">
                  <c:v>4.3723930934667754E-2</c:v>
                </c:pt>
                <c:pt idx="3">
                  <c:v>-7.9177988519196774E-4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B5-4892-9113-2B83CB85B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476525680"/>
        <c:axId val="476528304"/>
      </c:barChart>
      <c:catAx>
        <c:axId val="4765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28304"/>
        <c:crosses val="autoZero"/>
        <c:auto val="1"/>
        <c:lblAlgn val="ctr"/>
        <c:lblOffset val="100"/>
        <c:noMultiLvlLbl val="0"/>
      </c:catAx>
      <c:valAx>
        <c:axId val="476528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2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47549109704414E-2"/>
          <c:y val="0.17267697885789748"/>
          <c:w val="0.90939689807217527"/>
          <c:h val="0.57212859184448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G7S1!$A$28:$A$35</c:f>
              <c:strCache>
                <c:ptCount val="8"/>
                <c:pt idx="0">
                  <c:v>Agricultura</c:v>
                </c:pt>
                <c:pt idx="1">
                  <c:v>Construcció</c:v>
                </c:pt>
                <c:pt idx="2">
                  <c:v>Comerç</c:v>
                </c:pt>
                <c:pt idx="3">
                  <c:v>Indústria</c:v>
                </c:pt>
                <c:pt idx="4">
                  <c:v>Serveis a la ciutadania</c:v>
                </c:pt>
                <c:pt idx="5">
                  <c:v>Serveis al consumidor</c:v>
                </c:pt>
                <c:pt idx="6">
                  <c:v>Serveis relacionats amb l'empresa</c:v>
                </c:pt>
                <c:pt idx="7">
                  <c:v>Total llocs treball</c:v>
                </c:pt>
              </c:strCache>
            </c:strRef>
          </c:cat>
          <c:val>
            <c:numRef>
              <c:f>G7S1!$C$28:$C$35</c:f>
              <c:numCache>
                <c:formatCode>0.0%</c:formatCode>
                <c:ptCount val="8"/>
                <c:pt idx="0">
                  <c:v>-0.45975744211686875</c:v>
                </c:pt>
                <c:pt idx="1">
                  <c:v>-1.6141429669485063E-2</c:v>
                </c:pt>
                <c:pt idx="2">
                  <c:v>-1.0069953740268534E-2</c:v>
                </c:pt>
                <c:pt idx="3">
                  <c:v>4.3659686268449072E-3</c:v>
                </c:pt>
                <c:pt idx="4">
                  <c:v>0.11094293930679577</c:v>
                </c:pt>
                <c:pt idx="5">
                  <c:v>-6.5900846432889959E-2</c:v>
                </c:pt>
                <c:pt idx="6">
                  <c:v>5.8312020460358216E-3</c:v>
                </c:pt>
                <c:pt idx="7">
                  <c:v>4.310395799581368E-3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D-40DC-B192-6C29D1665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8455600"/>
        <c:axId val="558451336"/>
      </c:barChart>
      <c:catAx>
        <c:axId val="55845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451336"/>
        <c:crosses val="autoZero"/>
        <c:auto val="1"/>
        <c:lblAlgn val="ctr"/>
        <c:lblOffset val="100"/>
        <c:noMultiLvlLbl val="0"/>
      </c:catAx>
      <c:valAx>
        <c:axId val="5584513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45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C503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79-4BAC-8A43-5A4A66EF6C19}"/>
              </c:ext>
            </c:extLst>
          </c:dPt>
          <c:dPt>
            <c:idx val="1"/>
            <c:bubble3D val="0"/>
            <c:spPr>
              <a:solidFill>
                <a:srgbClr val="73AF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79-4BAC-8A43-5A4A66EF6C19}"/>
              </c:ext>
            </c:extLst>
          </c:dPt>
          <c:dPt>
            <c:idx val="2"/>
            <c:bubble3D val="0"/>
            <c:spPr>
              <a:solidFill>
                <a:srgbClr val="EDAD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79-4BAC-8A43-5A4A66EF6C19}"/>
              </c:ext>
            </c:extLst>
          </c:dPt>
          <c:dPt>
            <c:idx val="3"/>
            <c:bubble3D val="0"/>
            <c:spPr>
              <a:solidFill>
                <a:srgbClr val="E17C0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79-4BAC-8A43-5A4A66EF6C19}"/>
              </c:ext>
            </c:extLst>
          </c:dPt>
          <c:dPt>
            <c:idx val="4"/>
            <c:bubble3D val="0"/>
            <c:spPr>
              <a:solidFill>
                <a:srgbClr val="38A6A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79-4BAC-8A43-5A4A66EF6C19}"/>
              </c:ext>
            </c:extLst>
          </c:dPt>
          <c:dPt>
            <c:idx val="5"/>
            <c:bubble3D val="0"/>
            <c:spPr>
              <a:solidFill>
                <a:srgbClr val="9434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79-4BAC-8A43-5A4A66EF6C19}"/>
              </c:ext>
            </c:extLst>
          </c:dPt>
          <c:dPt>
            <c:idx val="6"/>
            <c:bubble3D val="0"/>
            <c:spPr>
              <a:solidFill>
                <a:srgbClr val="0F855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379-4BAC-8A43-5A4A66EF6C19}"/>
              </c:ext>
            </c:extLst>
          </c:dPt>
          <c:dLbls>
            <c:dLbl>
              <c:idx val="0"/>
              <c:layout>
                <c:manualLayout>
                  <c:x val="7.2365435191197834E-3"/>
                  <c:y val="0.117047160705667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79-4BAC-8A43-5A4A66EF6C19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52207848942557"/>
                      <c:h val="0.103267517695318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379-4BAC-8A43-5A4A66EF6C19}"/>
                </c:ext>
              </c:extLst>
            </c:dLbl>
            <c:dLbl>
              <c:idx val="4"/>
              <c:layout>
                <c:manualLayout>
                  <c:x val="0"/>
                  <c:y val="-2.660162743310633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79-4BAC-8A43-5A4A66EF6C19}"/>
                </c:ext>
              </c:extLst>
            </c:dLbl>
            <c:dLbl>
              <c:idx val="5"/>
              <c:layout>
                <c:manualLayout>
                  <c:x val="-1.2664022384281545E-2"/>
                  <c:y val="-7.980488229931899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2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43062448236632"/>
                      <c:h val="0.11874966486138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379-4BAC-8A43-5A4A66EF6C19}"/>
                </c:ext>
              </c:extLst>
            </c:dLbl>
            <c:dLbl>
              <c:idx val="6"/>
              <c:layout>
                <c:manualLayout>
                  <c:x val="2.0484283296668005E-2"/>
                  <c:y val="-7.98048822993189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accent2">
                            <a:lumMod val="20000"/>
                            <a:lumOff val="8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755055D-A324-4576-8312-C6C752740DA0}" type="CATEGORYNAME">
                      <a:rPr lang="en-US"/>
                      <a:pPr>
                        <a:defRPr sz="1050" b="1">
                          <a:solidFill>
                            <a:schemeClr val="accent2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</a:t>
                    </a:r>
                    <a:br>
                      <a:rPr lang="en-US" baseline="0"/>
                    </a:br>
                    <a:r>
                      <a:rPr lang="en-US" baseline="0"/>
                      <a:t> </a:t>
                    </a:r>
                    <a:fld id="{ED25C1D6-9972-458E-B203-5489285591B0}" type="VALUE">
                      <a:rPr lang="en-US" baseline="0"/>
                      <a:pPr>
                        <a:defRPr sz="1050" b="1">
                          <a:solidFill>
                            <a:schemeClr val="accent2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2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58006940709057"/>
                      <c:h val="0.116089502118076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379-4BAC-8A43-5A4A66EF6C1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[1]T7S2!$M$39:$S$39</c:f>
              <c:strCache>
                <c:ptCount val="7"/>
                <c:pt idx="0">
                  <c:v>Agricultura</c:v>
                </c:pt>
                <c:pt idx="1">
                  <c:v>Construcció</c:v>
                </c:pt>
                <c:pt idx="2">
                  <c:v>Comerç</c:v>
                </c:pt>
                <c:pt idx="3">
                  <c:v>Indústria</c:v>
                </c:pt>
                <c:pt idx="4">
                  <c:v>Serveis a la ciutadania</c:v>
                </c:pt>
                <c:pt idx="5">
                  <c:v>Serveis al consumidor</c:v>
                </c:pt>
                <c:pt idx="6">
                  <c:v>Serveis relacionats amb l'empresa</c:v>
                </c:pt>
              </c:strCache>
            </c:strRef>
          </c:cat>
          <c:val>
            <c:numRef>
              <c:f>[1]T7S2!$M$44:$S$44</c:f>
              <c:numCache>
                <c:formatCode>General</c:formatCode>
                <c:ptCount val="7"/>
                <c:pt idx="0">
                  <c:v>2.6814327779288816E-3</c:v>
                </c:pt>
                <c:pt idx="1">
                  <c:v>7.6924896231212236E-2</c:v>
                </c:pt>
                <c:pt idx="2">
                  <c:v>0.2096188640421934</c:v>
                </c:pt>
                <c:pt idx="3">
                  <c:v>0.15303383276373828</c:v>
                </c:pt>
                <c:pt idx="4">
                  <c:v>0.13672942066861393</c:v>
                </c:pt>
                <c:pt idx="5">
                  <c:v>0.13202582689828884</c:v>
                </c:pt>
                <c:pt idx="6">
                  <c:v>0.28898572661802441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79-4BAC-8A43-5A4A66EF6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7485492678058E-2"/>
          <c:y val="3.5383983339893427E-2"/>
          <c:w val="0.89953749038128428"/>
          <c:h val="0.779510925976301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[4]Distr_sexe!$J$4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4346E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[4]Distr_sexe!$I$5:$I$11</c:f>
              <c:strCache>
                <c:ptCount val="7"/>
                <c:pt idx="0">
                  <c:v>AGRICULTURA</c:v>
                </c:pt>
                <c:pt idx="1">
                  <c:v>CONSTRUCCIÓ</c:v>
                </c:pt>
                <c:pt idx="2">
                  <c:v>COMERÇ</c:v>
                </c:pt>
                <c:pt idx="3">
                  <c:v>INDÚSTRIA</c:v>
                </c:pt>
                <c:pt idx="4">
                  <c:v>SERVEIS A LA CIUTADANIA</c:v>
                </c:pt>
                <c:pt idx="5">
                  <c:v>SERVEIS AL CONSUMIDOR</c:v>
                </c:pt>
                <c:pt idx="6">
                  <c:v>SERVEIS RELACIONATS AMB L’EMPRESA</c:v>
                </c:pt>
              </c:strCache>
            </c:strRef>
          </c:cat>
          <c:val>
            <c:numRef>
              <c:f>[4]Distr_sexe!$J$5:$J$11</c:f>
              <c:numCache>
                <c:formatCode>General</c:formatCode>
                <c:ptCount val="7"/>
                <c:pt idx="0">
                  <c:v>0.25906735751295334</c:v>
                </c:pt>
                <c:pt idx="1">
                  <c:v>0.12060748887143231</c:v>
                </c:pt>
                <c:pt idx="2">
                  <c:v>0.47308938857075683</c:v>
                </c:pt>
                <c:pt idx="3">
                  <c:v>0.32196441913531632</c:v>
                </c:pt>
                <c:pt idx="4">
                  <c:v>0.71040110188238237</c:v>
                </c:pt>
                <c:pt idx="5">
                  <c:v>0.52948926131315299</c:v>
                </c:pt>
                <c:pt idx="6">
                  <c:v>0.41399237382469273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0-43EE-A9F6-7BE97365D1AD}"/>
            </c:ext>
          </c:extLst>
        </c:ser>
        <c:ser>
          <c:idx val="1"/>
          <c:order val="1"/>
          <c:tx>
            <c:strRef>
              <c:f>[4]Distr_sexe!$K$4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38A6A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[4]Distr_sexe!$I$5:$I$11</c:f>
              <c:strCache>
                <c:ptCount val="7"/>
                <c:pt idx="0">
                  <c:v>AGRICULTURA</c:v>
                </c:pt>
                <c:pt idx="1">
                  <c:v>CONSTRUCCIÓ</c:v>
                </c:pt>
                <c:pt idx="2">
                  <c:v>COMERÇ</c:v>
                </c:pt>
                <c:pt idx="3">
                  <c:v>INDÚSTRIA</c:v>
                </c:pt>
                <c:pt idx="4">
                  <c:v>SERVEIS A LA CIUTADANIA</c:v>
                </c:pt>
                <c:pt idx="5">
                  <c:v>SERVEIS AL CONSUMIDOR</c:v>
                </c:pt>
                <c:pt idx="6">
                  <c:v>SERVEIS RELACIONATS AMB L’EMPRESA</c:v>
                </c:pt>
              </c:strCache>
            </c:strRef>
          </c:cat>
          <c:val>
            <c:numRef>
              <c:f>[4]Distr_sexe!$K$5:$K$11</c:f>
              <c:numCache>
                <c:formatCode>General</c:formatCode>
                <c:ptCount val="7"/>
                <c:pt idx="0">
                  <c:v>0.7409326424870466</c:v>
                </c:pt>
                <c:pt idx="1">
                  <c:v>0.87939251112856764</c:v>
                </c:pt>
                <c:pt idx="2">
                  <c:v>0.52691061142924323</c:v>
                </c:pt>
                <c:pt idx="3">
                  <c:v>0.67803558086468363</c:v>
                </c:pt>
                <c:pt idx="4">
                  <c:v>0.28959889811761763</c:v>
                </c:pt>
                <c:pt idx="5">
                  <c:v>0.47051073868684701</c:v>
                </c:pt>
                <c:pt idx="6">
                  <c:v>0.58600762617530733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0-43EE-A9F6-7BE97365D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2249432"/>
        <c:axId val="832250088"/>
      </c:barChart>
      <c:catAx>
        <c:axId val="83224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2250088"/>
        <c:crosses val="autoZero"/>
        <c:auto val="1"/>
        <c:lblAlgn val="ctr"/>
        <c:lblOffset val="100"/>
        <c:noMultiLvlLbl val="0"/>
      </c:catAx>
      <c:valAx>
        <c:axId val="83225008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224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49201192134844"/>
          <c:y val="0.9217565652866152"/>
          <c:w val="0.17376634787604339"/>
          <c:h val="5.8167773270984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'TTC1'!$A$11</c:f>
              <c:strCache>
                <c:ptCount val="1"/>
                <c:pt idx="0">
                  <c:v>Baix Llobregat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'TTC1'!$B$10:$C$10</c:f>
              <c:strCache>
                <c:ptCount val="2"/>
                <c:pt idx="0">
                  <c:v>Activitats de tecnologia alta i mitjana-alta</c:v>
                </c:pt>
                <c:pt idx="1">
                  <c:v>Activitats basades en el coneixement</c:v>
                </c:pt>
              </c:strCache>
            </c:strRef>
          </c:cat>
          <c:val>
            <c:numRef>
              <c:f>'TTC1'!$B$11:$C$11</c:f>
              <c:numCache>
                <c:formatCode>0.0%</c:formatCode>
                <c:ptCount val="2"/>
                <c:pt idx="0">
                  <c:v>0.37004364379236698</c:v>
                </c:pt>
                <c:pt idx="1">
                  <c:v>0.40440030028295892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E-4678-8DFA-7B72C4CF3BBF}"/>
            </c:ext>
          </c:extLst>
        </c:ser>
        <c:ser>
          <c:idx val="1"/>
          <c:order val="1"/>
          <c:tx>
            <c:strRef>
              <c:f>'TTC1'!$A$12</c:f>
              <c:strCache>
                <c:ptCount val="1"/>
                <c:pt idx="0">
                  <c:v>Àmbit Territorial Metropolità</c:v>
                </c:pt>
              </c:strCache>
            </c:strRef>
          </c:tx>
          <c:spPr>
            <a:solidFill>
              <a:srgbClr val="E17C0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'TTC1'!$B$10:$C$10</c:f>
              <c:strCache>
                <c:ptCount val="2"/>
                <c:pt idx="0">
                  <c:v>Activitats de tecnologia alta i mitjana-alta</c:v>
                </c:pt>
                <c:pt idx="1">
                  <c:v>Activitats basades en el coneixement</c:v>
                </c:pt>
              </c:strCache>
            </c:strRef>
          </c:cat>
          <c:val>
            <c:numRef>
              <c:f>'TTC1'!$B$12:$C$12</c:f>
              <c:numCache>
                <c:formatCode>0.0%</c:formatCode>
                <c:ptCount val="2"/>
                <c:pt idx="0">
                  <c:v>0.39185822074048077</c:v>
                </c:pt>
                <c:pt idx="1">
                  <c:v>0.50220103463948484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E-4678-8DFA-7B72C4CF3BBF}"/>
            </c:ext>
          </c:extLst>
        </c:ser>
        <c:ser>
          <c:idx val="2"/>
          <c:order val="2"/>
          <c:tx>
            <c:strRef>
              <c:f>'TTC1'!$A$13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'TTC1'!$B$10:$C$10</c:f>
              <c:strCache>
                <c:ptCount val="2"/>
                <c:pt idx="0">
                  <c:v>Activitats de tecnologia alta i mitjana-alta</c:v>
                </c:pt>
                <c:pt idx="1">
                  <c:v>Activitats basades en el coneixement</c:v>
                </c:pt>
              </c:strCache>
            </c:strRef>
          </c:cat>
          <c:val>
            <c:numRef>
              <c:f>'TTC1'!$B$13:$C$13</c:f>
              <c:numCache>
                <c:formatCode>0.0%</c:formatCode>
                <c:ptCount val="2"/>
                <c:pt idx="0">
                  <c:v>0.3129588091353997</c:v>
                </c:pt>
                <c:pt idx="1">
                  <c:v>0.48256814568342377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E-4678-8DFA-7B72C4CF3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0510392"/>
        <c:axId val="710519248"/>
      </c:barChart>
      <c:catAx>
        <c:axId val="71051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0519248"/>
        <c:crosses val="autoZero"/>
        <c:auto val="1"/>
        <c:lblAlgn val="ctr"/>
        <c:lblOffset val="100"/>
        <c:noMultiLvlLbl val="0"/>
      </c:catAx>
      <c:valAx>
        <c:axId val="710519248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prstDash val="sysDash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ES"/>
          </a:p>
        </c:txPr>
        <c:crossAx val="71051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ysClr val="windowText" lastClr="000000"/>
                </a:solidFill>
              </a:rPr>
              <a:t>Evolució</a:t>
            </a:r>
            <a:r>
              <a:rPr lang="ca-ES" b="1" baseline="0">
                <a:solidFill>
                  <a:sysClr val="windowText" lastClr="000000"/>
                </a:solidFill>
              </a:rPr>
              <a:t> recent </a:t>
            </a:r>
            <a:r>
              <a:rPr lang="ca-ES" b="1">
                <a:solidFill>
                  <a:sysClr val="windowText" lastClr="000000"/>
                </a:solidFill>
              </a:rPr>
              <a:t>de l'estructura productiva</a:t>
            </a:r>
            <a:r>
              <a:rPr lang="ca-ES" b="1" baseline="0">
                <a:solidFill>
                  <a:sysClr val="windowText" lastClr="000000"/>
                </a:solidFill>
              </a:rPr>
              <a:t> del</a:t>
            </a:r>
            <a:r>
              <a:rPr lang="ca-ES" b="1">
                <a:solidFill>
                  <a:sysClr val="windowText" lastClr="000000"/>
                </a:solidFill>
              </a:rPr>
              <a:t> Baix</a:t>
            </a:r>
            <a:r>
              <a:rPr lang="ca-ES" b="1" baseline="0">
                <a:solidFill>
                  <a:sysClr val="windowText" lastClr="000000"/>
                </a:solidFill>
              </a:rPr>
              <a:t> Llobregat.</a:t>
            </a:r>
            <a:endParaRPr lang="ca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4932135452980044E-2"/>
          <c:y val="0.12378798709148438"/>
          <c:w val="0.91856167710951386"/>
          <c:h val="0.66455782026889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GG!$A$65</c:f>
              <c:strCache>
                <c:ptCount val="1"/>
                <c:pt idx="0">
                  <c:v>Variació anual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GG!$B$32:$E$32</c:f>
              <c:strCache>
                <c:ptCount val="4"/>
                <c:pt idx="0">
                  <c:v>Empreses</c:v>
                </c:pt>
                <c:pt idx="1">
                  <c:v>Total llocs de treball</c:v>
                </c:pt>
                <c:pt idx="2">
                  <c:v>RGSS</c:v>
                </c:pt>
                <c:pt idx="3">
                  <c:v>RETA</c:v>
                </c:pt>
              </c:strCache>
            </c:strRef>
          </c:cat>
          <c:val>
            <c:numRef>
              <c:f>GG!$B$65:$E$65</c:f>
              <c:numCache>
                <c:formatCode>0.0%</c:formatCode>
                <c:ptCount val="4"/>
                <c:pt idx="0">
                  <c:v>-3.5423647678315406E-3</c:v>
                </c:pt>
                <c:pt idx="1">
                  <c:v>4.2758917060593093E-2</c:v>
                </c:pt>
                <c:pt idx="2">
                  <c:v>5.1295477114742249E-2</c:v>
                </c:pt>
                <c:pt idx="3">
                  <c:v>-5.628901852420376E-3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6-4E0D-BC53-19A6F0D7CFE4}"/>
            </c:ext>
          </c:extLst>
        </c:ser>
        <c:ser>
          <c:idx val="1"/>
          <c:order val="1"/>
          <c:tx>
            <c:strRef>
              <c:f>GG!$A$66</c:f>
              <c:strCache>
                <c:ptCount val="1"/>
                <c:pt idx="0">
                  <c:v>Variació 2019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GG!$B$32:$E$32</c:f>
              <c:strCache>
                <c:ptCount val="4"/>
                <c:pt idx="0">
                  <c:v>Empreses</c:v>
                </c:pt>
                <c:pt idx="1">
                  <c:v>Total llocs de treball</c:v>
                </c:pt>
                <c:pt idx="2">
                  <c:v>RGSS</c:v>
                </c:pt>
                <c:pt idx="3">
                  <c:v>RETA</c:v>
                </c:pt>
              </c:strCache>
            </c:strRef>
          </c:cat>
          <c:val>
            <c:numRef>
              <c:f>GG!$B$66:$E$66</c:f>
              <c:numCache>
                <c:formatCode>0.0%</c:formatCode>
                <c:ptCount val="4"/>
                <c:pt idx="0">
                  <c:v>-5.5706768281618579E-2</c:v>
                </c:pt>
                <c:pt idx="1">
                  <c:v>6.7370894969019712E-2</c:v>
                </c:pt>
                <c:pt idx="2">
                  <c:v>8.5669961999873312E-2</c:v>
                </c:pt>
                <c:pt idx="3">
                  <c:v>-3.0552174173335223E-2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6-4E0D-BC53-19A6F0D7C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476525680"/>
        <c:axId val="476528304"/>
      </c:barChart>
      <c:catAx>
        <c:axId val="4765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28304"/>
        <c:crosses val="autoZero"/>
        <c:auto val="1"/>
        <c:lblAlgn val="ctr"/>
        <c:lblOffset val="100"/>
        <c:noMultiLvlLbl val="0"/>
      </c:catAx>
      <c:valAx>
        <c:axId val="476528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2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110744820407485"/>
          <c:y val="0.88400836740915145"/>
          <c:w val="0.38421393289736588"/>
          <c:h val="9.2629208795557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ysClr val="windowText" lastClr="000000"/>
                </a:solidFill>
              </a:rPr>
              <a:t>Comptes</a:t>
            </a:r>
            <a:r>
              <a:rPr lang="ca-ES" b="1" baseline="0">
                <a:solidFill>
                  <a:sysClr val="windowText" lastClr="000000"/>
                </a:solidFill>
              </a:rPr>
              <a:t> de cotització segons àmbit territorial</a:t>
            </a:r>
            <a:endParaRPr lang="ca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'GE1'!$A$32</c:f>
              <c:strCache>
                <c:ptCount val="1"/>
                <c:pt idx="0">
                  <c:v>Baix Llobregat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'GE1'!$C$31:$F$31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'GE1'!$C$32:$F$32</c:f>
              <c:numCache>
                <c:formatCode>0.0%</c:formatCode>
                <c:ptCount val="4"/>
                <c:pt idx="0">
                  <c:v>-3.5423647678315406E-3</c:v>
                </c:pt>
                <c:pt idx="1">
                  <c:v>1.3930832927423253E-2</c:v>
                </c:pt>
                <c:pt idx="2">
                  <c:v>-5.5706768281618579E-2</c:v>
                </c:pt>
                <c:pt idx="3">
                  <c:v>-0.10875149854427124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0-4798-810F-ADC702694F41}"/>
            </c:ext>
          </c:extLst>
        </c:ser>
        <c:ser>
          <c:idx val="1"/>
          <c:order val="1"/>
          <c:tx>
            <c:strRef>
              <c:f>'GE1'!$A$33</c:f>
              <c:strCache>
                <c:ptCount val="1"/>
                <c:pt idx="0">
                  <c:v>Àrea Metropolitana de Barcelona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'GE1'!$C$31:$F$31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'GE1'!$C$33:$F$33</c:f>
              <c:numCache>
                <c:formatCode>0.0%</c:formatCode>
                <c:ptCount val="4"/>
                <c:pt idx="0">
                  <c:v>8.1862533420309358E-3</c:v>
                </c:pt>
                <c:pt idx="1">
                  <c:v>2.0345161050360883E-2</c:v>
                </c:pt>
                <c:pt idx="2">
                  <c:v>-6.2167752081089822E-2</c:v>
                </c:pt>
                <c:pt idx="3">
                  <c:v>-9.5053522241831501E-2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0-4798-810F-ADC702694F41}"/>
            </c:ext>
          </c:extLst>
        </c:ser>
        <c:ser>
          <c:idx val="2"/>
          <c:order val="2"/>
          <c:tx>
            <c:strRef>
              <c:f>'GE1'!$A$34</c:f>
              <c:strCache>
                <c:ptCount val="1"/>
                <c:pt idx="0">
                  <c:v>Àmbit Territorial Metropolità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'GE1'!$C$31:$F$31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'GE1'!$C$34:$F$34</c:f>
              <c:numCache>
                <c:formatCode>0.0%</c:formatCode>
                <c:ptCount val="4"/>
                <c:pt idx="0">
                  <c:v>6.5804641236257844E-3</c:v>
                </c:pt>
                <c:pt idx="1">
                  <c:v>2.0740513135658389E-2</c:v>
                </c:pt>
                <c:pt idx="2">
                  <c:v>-5.8709029647105226E-2</c:v>
                </c:pt>
                <c:pt idx="3">
                  <c:v>-0.11016129971466837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0-4798-810F-ADC702694F41}"/>
            </c:ext>
          </c:extLst>
        </c:ser>
        <c:ser>
          <c:idx val="3"/>
          <c:order val="3"/>
          <c:tx>
            <c:strRef>
              <c:f>'GE1'!$A$35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rgbClr val="F8CBAD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6551724137931035E-2"/>
                  <c:y val="6.9899490586822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4D-4543-A2EB-41EA7A97D7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'GE1'!$C$31:$F$31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'GE1'!$C$35:$F$35</c:f>
              <c:numCache>
                <c:formatCode>0.0%</c:formatCode>
                <c:ptCount val="4"/>
                <c:pt idx="0">
                  <c:v>8.9749451165013205E-3</c:v>
                </c:pt>
                <c:pt idx="1">
                  <c:v>2.3480651441845746E-2</c:v>
                </c:pt>
                <c:pt idx="2">
                  <c:v>-5.1302606762633984E-2</c:v>
                </c:pt>
                <c:pt idx="3">
                  <c:v>-0.11661251410911533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3-4DE0-9224-684CD4C48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476525680"/>
        <c:axId val="476528304"/>
      </c:barChart>
      <c:catAx>
        <c:axId val="4765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28304"/>
        <c:crosses val="autoZero"/>
        <c:auto val="1"/>
        <c:lblAlgn val="ctr"/>
        <c:lblOffset val="100"/>
        <c:noMultiLvlLbl val="0"/>
      </c:catAx>
      <c:valAx>
        <c:axId val="476528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652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84269433332216E-2"/>
          <c:y val="0.1568632589463658"/>
          <c:w val="0.88921695587713101"/>
          <c:h val="0.75309719224139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'GE2'!$C$31</c:f>
              <c:strCache>
                <c:ptCount val="1"/>
                <c:pt idx="0">
                  <c:v>Variació interanual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'GE2'!$A$32:$A$38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'GE2'!$C$32:$C$38</c:f>
              <c:numCache>
                <c:formatCode>0.0%</c:formatCode>
                <c:ptCount val="7"/>
                <c:pt idx="0">
                  <c:v>1.4934543220379034E-2</c:v>
                </c:pt>
                <c:pt idx="1">
                  <c:v>1.8207217694994178E-2</c:v>
                </c:pt>
                <c:pt idx="2">
                  <c:v>3.6129150278971919E-3</c:v>
                </c:pt>
                <c:pt idx="3">
                  <c:v>4.5112781954887221E-3</c:v>
                </c:pt>
                <c:pt idx="4">
                  <c:v>-6.868082017782616E-2</c:v>
                </c:pt>
                <c:pt idx="5">
                  <c:v>1.7535314174378959E-2</c:v>
                </c:pt>
                <c:pt idx="6">
                  <c:v>-3.5423647678314981E-3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0-47AA-AAF3-6ED4ED0A8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32"/>
        <c:axId val="623514808"/>
        <c:axId val="623511528"/>
      </c:barChart>
      <c:catAx>
        <c:axId val="62351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3511528"/>
        <c:crosses val="autoZero"/>
        <c:auto val="1"/>
        <c:lblAlgn val="ctr"/>
        <c:lblOffset val="100"/>
        <c:noMultiLvlLbl val="0"/>
      </c:catAx>
      <c:valAx>
        <c:axId val="6235115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351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ysClr val="windowText" lastClr="000000"/>
                </a:solidFill>
              </a:rPr>
              <a:t>Afiliacions</a:t>
            </a:r>
            <a:r>
              <a:rPr lang="es-ES" sz="1600" b="1" baseline="0">
                <a:solidFill>
                  <a:sysClr val="windowText" lastClr="000000"/>
                </a:solidFill>
              </a:rPr>
              <a:t> al RGSS segons àmbit territorial</a:t>
            </a:r>
            <a:endParaRPr lang="es-ES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GRGSS1!$A$32</c:f>
              <c:strCache>
                <c:ptCount val="1"/>
                <c:pt idx="0">
                  <c:v>Baix Llobregat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GRGSS1!$C$32:$F$32</c:f>
              <c:numCache>
                <c:formatCode>0.0%</c:formatCode>
                <c:ptCount val="4"/>
                <c:pt idx="0">
                  <c:v>5.1295477114742249E-2</c:v>
                </c:pt>
                <c:pt idx="1">
                  <c:v>7.5427300700747324E-2</c:v>
                </c:pt>
                <c:pt idx="2">
                  <c:v>8.5669961999873312E-2</c:v>
                </c:pt>
                <c:pt idx="3">
                  <c:v>0.19123219064297814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6-469D-A568-9A0D3294980B}"/>
            </c:ext>
          </c:extLst>
        </c:ser>
        <c:ser>
          <c:idx val="1"/>
          <c:order val="1"/>
          <c:tx>
            <c:strRef>
              <c:f>GRGSS1!$A$33</c:f>
              <c:strCache>
                <c:ptCount val="1"/>
                <c:pt idx="0">
                  <c:v>Àrea Metropolitana de Barcelona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GRGSS1!$C$33:$F$33</c:f>
              <c:numCache>
                <c:formatCode>0.0%</c:formatCode>
                <c:ptCount val="4"/>
                <c:pt idx="0">
                  <c:v>4.8355549601446945E-2</c:v>
                </c:pt>
                <c:pt idx="1">
                  <c:v>8.0638624153404503E-2</c:v>
                </c:pt>
                <c:pt idx="2">
                  <c:v>4.9472578154388991E-2</c:v>
                </c:pt>
                <c:pt idx="3">
                  <c:v>0.11595177369086418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6-469D-A568-9A0D3294980B}"/>
            </c:ext>
          </c:extLst>
        </c:ser>
        <c:ser>
          <c:idx val="2"/>
          <c:order val="2"/>
          <c:tx>
            <c:strRef>
              <c:f>GRGSS1!$A$34</c:f>
              <c:strCache>
                <c:ptCount val="1"/>
                <c:pt idx="0">
                  <c:v>Àmbit Territorial Metropolità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GRGSS1!$C$34:$F$34</c:f>
              <c:numCache>
                <c:formatCode>0.0%</c:formatCode>
                <c:ptCount val="4"/>
                <c:pt idx="0">
                  <c:v>4.4595752124066523E-2</c:v>
                </c:pt>
                <c:pt idx="1">
                  <c:v>7.8984230361283991E-2</c:v>
                </c:pt>
                <c:pt idx="2">
                  <c:v>4.8274266975189217E-2</c:v>
                </c:pt>
                <c:pt idx="3">
                  <c:v>9.8694648078766933E-2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6-469D-A568-9A0D3294980B}"/>
            </c:ext>
          </c:extLst>
        </c:ser>
        <c:ser>
          <c:idx val="3"/>
          <c:order val="3"/>
          <c:tx>
            <c:strRef>
              <c:f>GRGSS1!$A$35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rgbClr val="F8CBA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GRGSS1!$C$35:$F$35</c:f>
              <c:numCache>
                <c:formatCode>0.0%</c:formatCode>
                <c:ptCount val="4"/>
                <c:pt idx="0">
                  <c:v>4.3723930934667754E-2</c:v>
                </c:pt>
                <c:pt idx="1">
                  <c:v>8.4109709410003397E-2</c:v>
                </c:pt>
                <c:pt idx="2">
                  <c:v>5.0702690690647589E-2</c:v>
                </c:pt>
                <c:pt idx="3">
                  <c:v>9.4622721192989312E-2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C6-469D-A568-9A0D32949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overlap val="-9"/>
        <c:axId val="487717136"/>
        <c:axId val="487720744"/>
      </c:barChart>
      <c:catAx>
        <c:axId val="48771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720744"/>
        <c:crosses val="autoZero"/>
        <c:auto val="1"/>
        <c:lblAlgn val="ctr"/>
        <c:lblOffset val="100"/>
        <c:noMultiLvlLbl val="0"/>
      </c:catAx>
      <c:valAx>
        <c:axId val="4877207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71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GRGSS2!$C$31</c:f>
              <c:strCache>
                <c:ptCount val="1"/>
                <c:pt idx="0">
                  <c:v>Variació interanual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GRGSS2!$A$32:$A$38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GRGSS2!$C$32:$C$38</c:f>
              <c:numCache>
                <c:formatCode>0.0%</c:formatCode>
                <c:ptCount val="7"/>
                <c:pt idx="0">
                  <c:v>5.7782756790834583E-2</c:v>
                </c:pt>
                <c:pt idx="1">
                  <c:v>7.1623052812568339E-2</c:v>
                </c:pt>
                <c:pt idx="2">
                  <c:v>4.406922076622987E-2</c:v>
                </c:pt>
                <c:pt idx="3">
                  <c:v>2.766163739418025E-2</c:v>
                </c:pt>
                <c:pt idx="4">
                  <c:v>9.5242712291679875E-3</c:v>
                </c:pt>
                <c:pt idx="5">
                  <c:v>2.2954368311594284E-2</c:v>
                </c:pt>
                <c:pt idx="6">
                  <c:v>5.1295477114742256E-2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8-4E78-ADBB-4268E6843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0711304"/>
        <c:axId val="520707040"/>
      </c:barChart>
      <c:catAx>
        <c:axId val="52071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707040"/>
        <c:crosses val="autoZero"/>
        <c:auto val="1"/>
        <c:lblAlgn val="ctr"/>
        <c:lblOffset val="100"/>
        <c:noMultiLvlLbl val="0"/>
      </c:catAx>
      <c:valAx>
        <c:axId val="5207070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71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ysClr val="windowText" lastClr="000000"/>
                </a:solidFill>
              </a:rPr>
              <a:t>Variació dels llocs de treball al </a:t>
            </a:r>
            <a:r>
              <a:rPr lang="es-ES" sz="1600" b="1" baseline="0">
                <a:solidFill>
                  <a:sysClr val="windowText" lastClr="000000"/>
                </a:solidFill>
              </a:rPr>
              <a:t>RGSS segons grandària del compte de cotització</a:t>
            </a:r>
            <a:endParaRPr lang="es-ES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GRGSS3!$A$32</c:f>
              <c:strCache>
                <c:ptCount val="1"/>
                <c:pt idx="0">
                  <c:v>Fins a 50 treballadors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GRGSS3!$B$31:$E$31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GRGSS3!$B$32:$E$32</c:f>
              <c:numCache>
                <c:formatCode>0.0%</c:formatCode>
                <c:ptCount val="4"/>
                <c:pt idx="0">
                  <c:v>9.5028292514363066E-3</c:v>
                </c:pt>
                <c:pt idx="1">
                  <c:v>2.704389249239747E-2</c:v>
                </c:pt>
                <c:pt idx="2">
                  <c:v>-7.4575522580754283E-3</c:v>
                </c:pt>
                <c:pt idx="3">
                  <c:v>-7.0809478371501311E-2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2-4808-9A68-FAAFEBC3DE1D}"/>
            </c:ext>
          </c:extLst>
        </c:ser>
        <c:ser>
          <c:idx val="1"/>
          <c:order val="1"/>
          <c:tx>
            <c:strRef>
              <c:f>GRGSS3!$A$33</c:f>
              <c:strCache>
                <c:ptCount val="1"/>
                <c:pt idx="0">
                  <c:v>De 51 a 250 treballadors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GRGSS3!$B$31:$E$31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GRGSS3!$B$33:$E$33</c:f>
              <c:numCache>
                <c:formatCode>0.0%</c:formatCode>
                <c:ptCount val="4"/>
                <c:pt idx="0">
                  <c:v>8.593697051846827E-2</c:v>
                </c:pt>
                <c:pt idx="1">
                  <c:v>0.11222945676167195</c:v>
                </c:pt>
                <c:pt idx="2">
                  <c:v>0.1433240095901358</c:v>
                </c:pt>
                <c:pt idx="3">
                  <c:v>0.17981002871658935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E2-4808-9A68-FAAFEBC3DE1D}"/>
            </c:ext>
          </c:extLst>
        </c:ser>
        <c:ser>
          <c:idx val="2"/>
          <c:order val="2"/>
          <c:tx>
            <c:strRef>
              <c:f>GRGSS3!$A$34</c:f>
              <c:strCache>
                <c:ptCount val="1"/>
                <c:pt idx="0">
                  <c:v>251 i més treballadors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GRGSS3!$B$31:$E$31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GRGSS3!$B$34:$E$34</c:f>
              <c:numCache>
                <c:formatCode>0.0%</c:formatCode>
                <c:ptCount val="4"/>
                <c:pt idx="0">
                  <c:v>7.7464385834429939E-2</c:v>
                </c:pt>
                <c:pt idx="1">
                  <c:v>0.10910225907516913</c:v>
                </c:pt>
                <c:pt idx="2">
                  <c:v>0.1719061131023496</c:v>
                </c:pt>
                <c:pt idx="3">
                  <c:v>0.85623607798300783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E2-4808-9A68-FAAFEBC3DE1D}"/>
            </c:ext>
          </c:extLst>
        </c:ser>
        <c:ser>
          <c:idx val="3"/>
          <c:order val="3"/>
          <c:tx>
            <c:strRef>
              <c:f>GRGSS3!$A$35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GRGSS3!$B$31:$E$31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GRGSS3!$B$35:$E$35</c:f>
              <c:numCache>
                <c:formatCode>0.0%</c:formatCode>
                <c:ptCount val="4"/>
                <c:pt idx="0">
                  <c:v>5.1295477114742249E-2</c:v>
                </c:pt>
                <c:pt idx="1">
                  <c:v>7.5427300700747324E-2</c:v>
                </c:pt>
                <c:pt idx="2">
                  <c:v>8.5669961999873312E-2</c:v>
                </c:pt>
                <c:pt idx="3">
                  <c:v>0.19123219064297814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E2-4808-9A68-FAAFEBC3D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overlap val="-9"/>
        <c:axId val="487717136"/>
        <c:axId val="487720744"/>
      </c:barChart>
      <c:catAx>
        <c:axId val="48771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720744"/>
        <c:crosses val="autoZero"/>
        <c:auto val="1"/>
        <c:lblAlgn val="ctr"/>
        <c:lblOffset val="100"/>
        <c:noMultiLvlLbl val="0"/>
      </c:catAx>
      <c:valAx>
        <c:axId val="4877207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71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Afiliacions</a:t>
            </a:r>
            <a:r>
              <a:rPr lang="es-ES" b="1" baseline="0">
                <a:solidFill>
                  <a:sysClr val="windowText" lastClr="000000"/>
                </a:solidFill>
              </a:rPr>
              <a:t> Règim Autònoms. Variació.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GRETA1!$A$32</c:f>
              <c:strCache>
                <c:ptCount val="1"/>
                <c:pt idx="0">
                  <c:v>Baix Llobregat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GRETA1!$C$31:$F$31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GRETA1!$C$32:$F$32</c:f>
              <c:numCache>
                <c:formatCode>0.0%</c:formatCode>
                <c:ptCount val="4"/>
                <c:pt idx="0">
                  <c:v>-5.628901852420376E-3</c:v>
                </c:pt>
                <c:pt idx="1">
                  <c:v>-2.7446897960000771E-2</c:v>
                </c:pt>
                <c:pt idx="2">
                  <c:v>-3.0552174173335223E-2</c:v>
                </c:pt>
                <c:pt idx="3">
                  <c:v>-0.11030529458088378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4-41BB-8704-B5A64E18BA01}"/>
            </c:ext>
          </c:extLst>
        </c:ser>
        <c:ser>
          <c:idx val="1"/>
          <c:order val="1"/>
          <c:tx>
            <c:strRef>
              <c:f>GRETA1!$A$33</c:f>
              <c:strCache>
                <c:ptCount val="1"/>
                <c:pt idx="0">
                  <c:v>Àrea Metropolitana de Barcelona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GRETA1!$C$31:$F$31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GRETA1!$C$33:$F$33</c:f>
              <c:numCache>
                <c:formatCode>0.0%</c:formatCode>
                <c:ptCount val="4"/>
                <c:pt idx="0">
                  <c:v>1.496653909473844E-3</c:v>
                </c:pt>
                <c:pt idx="1">
                  <c:v>5.6090654112893823E-2</c:v>
                </c:pt>
                <c:pt idx="2">
                  <c:v>5.3724399812835166E-2</c:v>
                </c:pt>
                <c:pt idx="3">
                  <c:v>3.271365957334238E-2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4-41BB-8704-B5A64E18BA01}"/>
            </c:ext>
          </c:extLst>
        </c:ser>
        <c:ser>
          <c:idx val="2"/>
          <c:order val="2"/>
          <c:tx>
            <c:strRef>
              <c:f>GRETA1!$A$34</c:f>
              <c:strCache>
                <c:ptCount val="1"/>
                <c:pt idx="0">
                  <c:v>Àmbit Territorial Metropolità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GRETA1!$C$31:$F$31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GRETA1!$C$34:$F$34</c:f>
              <c:numCache>
                <c:formatCode>0.0%</c:formatCode>
                <c:ptCount val="4"/>
                <c:pt idx="0">
                  <c:v>-7.2737852778614887E-5</c:v>
                </c:pt>
                <c:pt idx="1">
                  <c:v>3.3403895768058023E-2</c:v>
                </c:pt>
                <c:pt idx="2">
                  <c:v>3.0376892934344202E-2</c:v>
                </c:pt>
                <c:pt idx="3">
                  <c:v>-9.2794917179310765E-3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14-41BB-8704-B5A64E18BA01}"/>
            </c:ext>
          </c:extLst>
        </c:ser>
        <c:ser>
          <c:idx val="3"/>
          <c:order val="3"/>
          <c:tx>
            <c:strRef>
              <c:f>GRETA1!$A$35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GRETA1!$C$31:$F$31</c:f>
              <c:strCache>
                <c:ptCount val="4"/>
                <c:pt idx="0">
                  <c:v>variació 2022-2021</c:v>
                </c:pt>
                <c:pt idx="1">
                  <c:v>variació 2022-2020</c:v>
                </c:pt>
                <c:pt idx="2">
                  <c:v>variació 2022-2019</c:v>
                </c:pt>
                <c:pt idx="3">
                  <c:v>variació 2022-2008</c:v>
                </c:pt>
              </c:strCache>
            </c:strRef>
          </c:cat>
          <c:val>
            <c:numRef>
              <c:f>GRETA1!$C$35:$F$35</c:f>
              <c:numCache>
                <c:formatCode>0.0%</c:formatCode>
                <c:ptCount val="4"/>
                <c:pt idx="0">
                  <c:v>-7.9177988519196774E-4</c:v>
                </c:pt>
                <c:pt idx="1">
                  <c:v>1.7451341833014E-2</c:v>
                </c:pt>
                <c:pt idx="2">
                  <c:v>1.2045689414775351E-2</c:v>
                </c:pt>
                <c:pt idx="3">
                  <c:v>-5.3548235342244399E-2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14-41BB-8704-B5A64E18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708608"/>
        <c:axId val="487707952"/>
      </c:barChart>
      <c:catAx>
        <c:axId val="4877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707952"/>
        <c:crosses val="autoZero"/>
        <c:auto val="1"/>
        <c:lblAlgn val="ctr"/>
        <c:lblOffset val="100"/>
        <c:noMultiLvlLbl val="0"/>
      </c:catAx>
      <c:valAx>
        <c:axId val="4877079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70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GRETA2!$C$31</c:f>
              <c:strCache>
                <c:ptCount val="1"/>
                <c:pt idx="0">
                  <c:v>Variació interanual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GRETA2!$A$32:$A$38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GRETA2!$C$32:$C$38</c:f>
              <c:numCache>
                <c:formatCode>0.0%</c:formatCode>
                <c:ptCount val="7"/>
                <c:pt idx="0">
                  <c:v>3.7579706958242548E-3</c:v>
                </c:pt>
                <c:pt idx="1">
                  <c:v>2.5888678681668825E-3</c:v>
                </c:pt>
                <c:pt idx="2">
                  <c:v>-1.6486244910120171E-3</c:v>
                </c:pt>
                <c:pt idx="3">
                  <c:v>-3.004257689705941E-3</c:v>
                </c:pt>
                <c:pt idx="4">
                  <c:v>-3.1929117359461995E-3</c:v>
                </c:pt>
                <c:pt idx="5">
                  <c:v>-2.1941502672619167E-2</c:v>
                </c:pt>
                <c:pt idx="6">
                  <c:v>-5.628901852420428E-3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D-474E-B112-CBD79A1A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511089296"/>
        <c:axId val="511088968"/>
      </c:barChart>
      <c:catAx>
        <c:axId val="5110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088968"/>
        <c:crosses val="autoZero"/>
        <c:auto val="1"/>
        <c:lblAlgn val="ctr"/>
        <c:lblOffset val="100"/>
        <c:noMultiLvlLbl val="0"/>
      </c:catAx>
      <c:valAx>
        <c:axId val="5110889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08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2</xdr:col>
      <xdr:colOff>554684</xdr:colOff>
      <xdr:row>3</xdr:row>
      <xdr:rowOff>161925</xdr:rowOff>
    </xdr:to>
    <xdr:pic>
      <xdr:nvPicPr>
        <xdr:cNvPr id="2" name="Imagen 1" descr="Texto&#10;&#10;Descripción generada automáticamente con confianza baja">
          <a:extLst>
            <a:ext uri="{FF2B5EF4-FFF2-40B4-BE49-F238E27FC236}">
              <a16:creationId xmlns:a16="http://schemas.microsoft.com/office/drawing/2014/main" id="{CF133859-8630-4E8D-971F-D2FF6D7C8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198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60</xdr:row>
      <xdr:rowOff>19050</xdr:rowOff>
    </xdr:from>
    <xdr:to>
      <xdr:col>9</xdr:col>
      <xdr:colOff>592226</xdr:colOff>
      <xdr:row>63</xdr:row>
      <xdr:rowOff>148651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E5D49DF-F352-4F0D-B06A-F1EC5FFD6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7820025"/>
          <a:ext cx="6145301" cy="701101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123826</xdr:colOff>
      <xdr:row>0</xdr:row>
      <xdr:rowOff>142875</xdr:rowOff>
    </xdr:from>
    <xdr:to>
      <xdr:col>10</xdr:col>
      <xdr:colOff>542926</xdr:colOff>
      <xdr:row>3</xdr:row>
      <xdr:rowOff>117475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E5F2F27-8C37-4510-850E-22228225C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1" y="142875"/>
          <a:ext cx="1638300" cy="546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293384</xdr:colOff>
      <xdr:row>28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4C46F9EF-17F9-4F8E-936B-D5EE61BA85DA}"/>
            </a:ext>
          </a:extLst>
        </xdr:cNvPr>
        <xdr:cNvSpPr txBox="1"/>
      </xdr:nvSpPr>
      <xdr:spPr>
        <a:xfrm>
          <a:off x="0" y="5200650"/>
          <a:ext cx="9218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  <xdr:twoCellAnchor>
    <xdr:from>
      <xdr:col>0</xdr:col>
      <xdr:colOff>85724</xdr:colOff>
      <xdr:row>7</xdr:row>
      <xdr:rowOff>4762</xdr:rowOff>
    </xdr:from>
    <xdr:to>
      <xdr:col>7</xdr:col>
      <xdr:colOff>428624</xdr:colOff>
      <xdr:row>26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C6BD544-4C58-4963-ACC2-78979779A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8</xdr:col>
      <xdr:colOff>293384</xdr:colOff>
      <xdr:row>22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D144B7CE-F995-4108-A53A-3A96A718F222}"/>
            </a:ext>
          </a:extLst>
        </xdr:cNvPr>
        <xdr:cNvSpPr txBox="1"/>
      </xdr:nvSpPr>
      <xdr:spPr>
        <a:xfrm>
          <a:off x="0" y="5010150"/>
          <a:ext cx="7694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19050</xdr:rowOff>
    </xdr:from>
    <xdr:to>
      <xdr:col>10</xdr:col>
      <xdr:colOff>321959</xdr:colOff>
      <xdr:row>31</xdr:row>
      <xdr:rowOff>61755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41AACEE6-E7F9-4049-9961-7CCFC764F069}"/>
            </a:ext>
          </a:extLst>
        </xdr:cNvPr>
        <xdr:cNvSpPr txBox="1"/>
      </xdr:nvSpPr>
      <xdr:spPr>
        <a:xfrm>
          <a:off x="28575" y="6362700"/>
          <a:ext cx="1118045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47625</xdr:rowOff>
    </xdr:from>
    <xdr:to>
      <xdr:col>10</xdr:col>
      <xdr:colOff>293384</xdr:colOff>
      <xdr:row>41</xdr:row>
      <xdr:rowOff>61755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B9E4C498-EC94-422E-9CD9-6F56319FB3CB}"/>
            </a:ext>
          </a:extLst>
        </xdr:cNvPr>
        <xdr:cNvSpPr txBox="1"/>
      </xdr:nvSpPr>
      <xdr:spPr>
        <a:xfrm>
          <a:off x="0" y="7820025"/>
          <a:ext cx="8618234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</a:t>
          </a:r>
          <a:r>
            <a:rPr lang="ca-ES" sz="900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trimestre de cada any.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47625</xdr:rowOff>
    </xdr:from>
    <xdr:to>
      <xdr:col>14</xdr:col>
      <xdr:colOff>293384</xdr:colOff>
      <xdr:row>41</xdr:row>
      <xdr:rowOff>61755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0F873F77-EFCB-4F9C-B6FA-4017BB50561B}"/>
            </a:ext>
          </a:extLst>
        </xdr:cNvPr>
        <xdr:cNvSpPr txBox="1"/>
      </xdr:nvSpPr>
      <xdr:spPr>
        <a:xfrm>
          <a:off x="0" y="7953375"/>
          <a:ext cx="11666234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47625</xdr:rowOff>
    </xdr:from>
    <xdr:to>
      <xdr:col>9</xdr:col>
      <xdr:colOff>714374</xdr:colOff>
      <xdr:row>41</xdr:row>
      <xdr:rowOff>61755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E7B70A7F-B929-449D-9900-8FEF0B14F048}"/>
            </a:ext>
          </a:extLst>
        </xdr:cNvPr>
        <xdr:cNvSpPr txBox="1"/>
      </xdr:nvSpPr>
      <xdr:spPr>
        <a:xfrm>
          <a:off x="0" y="7905750"/>
          <a:ext cx="8601074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</a:t>
          </a:r>
          <a:r>
            <a:rPr lang="ca-ES" sz="900" baseline="0">
              <a:solidFill>
                <a:schemeClr val="tx1">
                  <a:lumMod val="65000"/>
                  <a:lumOff val="35000"/>
                </a:schemeClr>
              </a:solidFill>
            </a:rPr>
            <a:t> l'INSS</a:t>
          </a:r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. Les dades corresponen al tercer trimestre de cada any.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293384</xdr:colOff>
      <xdr:row>28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734C4DED-E64C-4E52-BF86-84530251B147}"/>
            </a:ext>
          </a:extLst>
        </xdr:cNvPr>
        <xdr:cNvSpPr txBox="1"/>
      </xdr:nvSpPr>
      <xdr:spPr>
        <a:xfrm>
          <a:off x="0" y="5200650"/>
          <a:ext cx="9218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  <xdr:twoCellAnchor>
    <xdr:from>
      <xdr:col>0</xdr:col>
      <xdr:colOff>80961</xdr:colOff>
      <xdr:row>6</xdr:row>
      <xdr:rowOff>166686</xdr:rowOff>
    </xdr:from>
    <xdr:to>
      <xdr:col>7</xdr:col>
      <xdr:colOff>295275</xdr:colOff>
      <xdr:row>26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5BB3136-606C-4FD0-AFCB-D6F6C358BC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293384</xdr:colOff>
      <xdr:row>28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362138BD-86E8-412B-938E-02E5FCCF3589}"/>
            </a:ext>
          </a:extLst>
        </xdr:cNvPr>
        <xdr:cNvSpPr txBox="1"/>
      </xdr:nvSpPr>
      <xdr:spPr>
        <a:xfrm>
          <a:off x="0" y="5200650"/>
          <a:ext cx="8046734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  <xdr:twoCellAnchor>
    <xdr:from>
      <xdr:col>0</xdr:col>
      <xdr:colOff>85724</xdr:colOff>
      <xdr:row>8</xdr:row>
      <xdr:rowOff>33336</xdr:rowOff>
    </xdr:from>
    <xdr:to>
      <xdr:col>7</xdr:col>
      <xdr:colOff>57149</xdr:colOff>
      <xdr:row>24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65AD927-F2AD-43BE-A573-4C0DA009B1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10</xdr:col>
      <xdr:colOff>293384</xdr:colOff>
      <xdr:row>22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6FCD76F4-4EFA-41AA-BDDB-F0C3888B297C}"/>
            </a:ext>
          </a:extLst>
        </xdr:cNvPr>
        <xdr:cNvSpPr txBox="1"/>
      </xdr:nvSpPr>
      <xdr:spPr>
        <a:xfrm>
          <a:off x="0" y="5010150"/>
          <a:ext cx="7694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10</xdr:col>
      <xdr:colOff>293384</xdr:colOff>
      <xdr:row>31</xdr:row>
      <xdr:rowOff>42705</xdr:rowOff>
    </xdr:to>
    <xdr:sp macro="" textlink="">
      <xdr:nvSpPr>
        <xdr:cNvPr id="5" name="CuadroTexto 15">
          <a:extLst>
            <a:ext uri="{FF2B5EF4-FFF2-40B4-BE49-F238E27FC236}">
              <a16:creationId xmlns:a16="http://schemas.microsoft.com/office/drawing/2014/main" id="{D97CAF8B-EFF1-4B36-9D3C-561513145CBD}"/>
            </a:ext>
          </a:extLst>
        </xdr:cNvPr>
        <xdr:cNvSpPr txBox="1"/>
      </xdr:nvSpPr>
      <xdr:spPr>
        <a:xfrm>
          <a:off x="0" y="6534150"/>
          <a:ext cx="1118045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10</xdr:col>
      <xdr:colOff>293384</xdr:colOff>
      <xdr:row>29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718C734B-E580-47C0-B7B2-1552278BDF04}"/>
            </a:ext>
          </a:extLst>
        </xdr:cNvPr>
        <xdr:cNvSpPr txBox="1"/>
      </xdr:nvSpPr>
      <xdr:spPr>
        <a:xfrm>
          <a:off x="0" y="5200650"/>
          <a:ext cx="9218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  <xdr:twoCellAnchor>
    <xdr:from>
      <xdr:col>0</xdr:col>
      <xdr:colOff>47624</xdr:colOff>
      <xdr:row>8</xdr:row>
      <xdr:rowOff>33335</xdr:rowOff>
    </xdr:from>
    <xdr:to>
      <xdr:col>7</xdr:col>
      <xdr:colOff>314324</xdr:colOff>
      <xdr:row>27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4120A7-F605-4B35-BBFB-725A6549A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40</xdr:row>
      <xdr:rowOff>33335</xdr:rowOff>
    </xdr:from>
    <xdr:to>
      <xdr:col>7</xdr:col>
      <xdr:colOff>304800</xdr:colOff>
      <xdr:row>60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707DDFF-6092-4725-B54E-E1640A5D6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47625</xdr:rowOff>
    </xdr:from>
    <xdr:to>
      <xdr:col>10</xdr:col>
      <xdr:colOff>293384</xdr:colOff>
      <xdr:row>41</xdr:row>
      <xdr:rowOff>0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4103DFB8-9568-47DB-A680-FCACE4343332}"/>
            </a:ext>
          </a:extLst>
        </xdr:cNvPr>
        <xdr:cNvSpPr txBox="1"/>
      </xdr:nvSpPr>
      <xdr:spPr>
        <a:xfrm>
          <a:off x="0" y="7820025"/>
          <a:ext cx="8618234" cy="14287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7</xdr:row>
      <xdr:rowOff>57151</xdr:rowOff>
    </xdr:from>
    <xdr:to>
      <xdr:col>7</xdr:col>
      <xdr:colOff>666750</xdr:colOff>
      <xdr:row>23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C92831-4596-2983-8478-7901A753B7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144989</xdr:colOff>
      <xdr:row>55</xdr:row>
      <xdr:rowOff>21165</xdr:rowOff>
    </xdr:from>
    <xdr:to>
      <xdr:col>12</xdr:col>
      <xdr:colOff>152400</xdr:colOff>
      <xdr:row>80</xdr:row>
      <xdr:rowOff>32809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DD77612-9B45-4B57-8C74-954670E02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0</xdr:rowOff>
    </xdr:from>
    <xdr:to>
      <xdr:col>6</xdr:col>
      <xdr:colOff>198344</xdr:colOff>
      <xdr:row>42</xdr:row>
      <xdr:rowOff>138114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4AD087-3118-41AA-ABB8-535086573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31752</xdr:colOff>
      <xdr:row>19</xdr:row>
      <xdr:rowOff>127532</xdr:rowOff>
    </xdr:from>
    <xdr:to>
      <xdr:col>3</xdr:col>
      <xdr:colOff>494393</xdr:colOff>
      <xdr:row>32</xdr:row>
      <xdr:rowOff>160868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6C07306-E01D-475D-BF53-6DDF3A0D0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293384</xdr:colOff>
      <xdr:row>28</xdr:row>
      <xdr:rowOff>42705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C05FBCC5-6FE5-4768-9ED7-E982679890FE}"/>
            </a:ext>
          </a:extLst>
        </xdr:cNvPr>
        <xdr:cNvSpPr txBox="1"/>
      </xdr:nvSpPr>
      <xdr:spPr>
        <a:xfrm>
          <a:off x="0" y="5191125"/>
          <a:ext cx="9218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</a:t>
          </a:r>
          <a:r>
            <a:rPr lang="ca-ES" sz="900" baseline="0">
              <a:solidFill>
                <a:schemeClr val="tx1">
                  <a:lumMod val="65000"/>
                  <a:lumOff val="35000"/>
                </a:schemeClr>
              </a:solidFill>
            </a:rPr>
            <a:t> tercer</a:t>
          </a:r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 trimestre de cada any.</a:t>
          </a:r>
        </a:p>
      </xdr:txBody>
    </xdr:sp>
    <xdr:clientData/>
  </xdr:twoCellAnchor>
  <xdr:twoCellAnchor>
    <xdr:from>
      <xdr:col>0</xdr:col>
      <xdr:colOff>47624</xdr:colOff>
      <xdr:row>7</xdr:row>
      <xdr:rowOff>33335</xdr:rowOff>
    </xdr:from>
    <xdr:to>
      <xdr:col>7</xdr:col>
      <xdr:colOff>314324</xdr:colOff>
      <xdr:row>26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B1F6C9-6399-4C56-8D47-58B749840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293384</xdr:colOff>
      <xdr:row>28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DAB486A5-1691-4904-A892-B8B8A4842447}"/>
            </a:ext>
          </a:extLst>
        </xdr:cNvPr>
        <xdr:cNvSpPr txBox="1"/>
      </xdr:nvSpPr>
      <xdr:spPr>
        <a:xfrm>
          <a:off x="0" y="5200650"/>
          <a:ext cx="9218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  <xdr:twoCellAnchor>
    <xdr:from>
      <xdr:col>0</xdr:col>
      <xdr:colOff>128587</xdr:colOff>
      <xdr:row>7</xdr:row>
      <xdr:rowOff>119062</xdr:rowOff>
    </xdr:from>
    <xdr:to>
      <xdr:col>7</xdr:col>
      <xdr:colOff>333375</xdr:colOff>
      <xdr:row>24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8DF99E2-4014-4596-AE9D-9A84E79FD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9</xdr:col>
      <xdr:colOff>293384</xdr:colOff>
      <xdr:row>20</xdr:row>
      <xdr:rowOff>233205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4618C638-B1EF-4FF1-9F09-71A2182AD538}"/>
            </a:ext>
          </a:extLst>
        </xdr:cNvPr>
        <xdr:cNvSpPr txBox="1"/>
      </xdr:nvSpPr>
      <xdr:spPr>
        <a:xfrm>
          <a:off x="806824" y="6096000"/>
          <a:ext cx="944858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10</xdr:col>
      <xdr:colOff>293384</xdr:colOff>
      <xdr:row>31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AD37C5F2-316C-41DD-9177-C2D4E2802B44}"/>
            </a:ext>
          </a:extLst>
        </xdr:cNvPr>
        <xdr:cNvSpPr txBox="1"/>
      </xdr:nvSpPr>
      <xdr:spPr>
        <a:xfrm>
          <a:off x="0" y="6534150"/>
          <a:ext cx="1118045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</a:t>
          </a:r>
          <a:r>
            <a:rPr lang="ca-ES" sz="900" baseline="0">
              <a:solidFill>
                <a:schemeClr val="tx1">
                  <a:lumMod val="65000"/>
                  <a:lumOff val="35000"/>
                </a:schemeClr>
              </a:solidFill>
            </a:rPr>
            <a:t> trimestre</a:t>
          </a:r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 de cada any.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47625</xdr:rowOff>
    </xdr:from>
    <xdr:to>
      <xdr:col>10</xdr:col>
      <xdr:colOff>293384</xdr:colOff>
      <xdr:row>41</xdr:row>
      <xdr:rowOff>90330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5B7A2869-3975-4963-93A7-6EF3666DDC84}"/>
            </a:ext>
          </a:extLst>
        </xdr:cNvPr>
        <xdr:cNvSpPr txBox="1"/>
      </xdr:nvSpPr>
      <xdr:spPr>
        <a:xfrm>
          <a:off x="0" y="7724775"/>
          <a:ext cx="8618234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293384</xdr:colOff>
      <xdr:row>28</xdr:row>
      <xdr:rowOff>42705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EBEEFF9B-7084-474E-A9FF-BADE36B67731}"/>
            </a:ext>
          </a:extLst>
        </xdr:cNvPr>
        <xdr:cNvSpPr txBox="1"/>
      </xdr:nvSpPr>
      <xdr:spPr>
        <a:xfrm>
          <a:off x="0" y="5200650"/>
          <a:ext cx="9218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  <xdr:twoCellAnchor>
    <xdr:from>
      <xdr:col>0</xdr:col>
      <xdr:colOff>85724</xdr:colOff>
      <xdr:row>7</xdr:row>
      <xdr:rowOff>4762</xdr:rowOff>
    </xdr:from>
    <xdr:to>
      <xdr:col>7</xdr:col>
      <xdr:colOff>428624</xdr:colOff>
      <xdr:row>26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4282A8-AFC6-401D-AA19-6CED7EF0EA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293384</xdr:colOff>
      <xdr:row>28</xdr:row>
      <xdr:rowOff>42705</xdr:rowOff>
    </xdr:to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A8B9A09B-B2B5-46AF-9816-7D1B14EBB9CF}"/>
            </a:ext>
          </a:extLst>
        </xdr:cNvPr>
        <xdr:cNvSpPr txBox="1"/>
      </xdr:nvSpPr>
      <xdr:spPr>
        <a:xfrm>
          <a:off x="0" y="5200650"/>
          <a:ext cx="7694309" cy="233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ca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900">
              <a:solidFill>
                <a:schemeClr val="tx1">
                  <a:lumMod val="65000"/>
                  <a:lumOff val="35000"/>
                </a:schemeClr>
              </a:solidFill>
            </a:rPr>
            <a:t>Font: OCBL a partir de dades de l'Hermes Intern, DIBA i Idescat i Diputació de Barcelona. Les dades corresponen al tercer trimestre de cada any.</a:t>
          </a:r>
        </a:p>
      </xdr:txBody>
    </xdr:sp>
    <xdr:clientData/>
  </xdr:twoCellAnchor>
  <xdr:twoCellAnchor>
    <xdr:from>
      <xdr:col>0</xdr:col>
      <xdr:colOff>100011</xdr:colOff>
      <xdr:row>7</xdr:row>
      <xdr:rowOff>42861</xdr:rowOff>
    </xdr:from>
    <xdr:to>
      <xdr:col>8</xdr:col>
      <xdr:colOff>47624</xdr:colOff>
      <xdr:row>26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53EAD70-BD06-483A-87DB-6BF7740BB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ercat%20de%20treball\Notes%20informatives\Nota%20estructura%20productiva\Nota%20estructura%20productiva%202022\3T%202022\EP_BLl_2T2022%20-%20TREB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t%20de%20treball/Notes%20informatives/Nota%20estructura%20productiva/Nota%20estructura%20productiva%202022/2T%202022/EP_BLl_1T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ercat%20de%20treball\Notes%20informatives\Nota%20estructura%20productiva\Nota%20estructura%20productiva%202022\2T%202022\EP_BLl_2T2022%20-%20TREBALL%20-%20c&#242;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CCAE-2d%20INSS/Tau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t%20de%20treball/Notes%20informatives/Nota%20estructura%20productiva/Nota%20estructura%20productiva%202021/4T%202021/dadesdetreball/empreses_RGSS_RETA_4T_08-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Grafic general"/>
      <sheetName val="TG"/>
      <sheetName val="GE1"/>
      <sheetName val="GE2"/>
      <sheetName val="TE1"/>
      <sheetName val="TE2"/>
      <sheetName val="DIN_Empreses"/>
      <sheetName val="TE3"/>
      <sheetName val="GRGSS1"/>
      <sheetName val="GRGSS2"/>
      <sheetName val="GRGSS3"/>
      <sheetName val="TRGSS1"/>
      <sheetName val="TRGSS2"/>
      <sheetName val="TRGSS4"/>
      <sheetName val="TRGSS5"/>
      <sheetName val="DIN_RGSS"/>
      <sheetName val="TRGSS3"/>
      <sheetName val="GRETA1"/>
      <sheetName val="GRETA2"/>
      <sheetName val="TRETA1"/>
      <sheetName val="TRETA2"/>
      <sheetName val="DIN_RETA"/>
      <sheetName val="TRETA3"/>
      <sheetName val="T7S1"/>
      <sheetName val="G7S1"/>
      <sheetName val="T7S2"/>
      <sheetName val="G7S2"/>
      <sheetName val="T7S3"/>
      <sheetName val="TTC1"/>
      <sheetName val="TTC2"/>
      <sheetName val="Instamaps dones"/>
      <sheetName val="SaldoRGSS"/>
    </sheetNames>
    <sheetDataSet>
      <sheetData sheetId="0">
        <row r="27">
          <cell r="B27" t="str">
            <v>Activitats econòmiques més rellevants. Baix Llobregat.</v>
          </cell>
        </row>
        <row r="36">
          <cell r="A36" t="str">
            <v>TRETA1</v>
          </cell>
        </row>
      </sheetData>
      <sheetData sheetId="1"/>
      <sheetData sheetId="2">
        <row r="7">
          <cell r="A7" t="str">
            <v>Posicionament comarcal en el context de l'àmbit territorial metropolità i Catalunya. Estructura productiva.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LLOCS DE TREBALL. RÈGIM ESPECIAL TREBALLADORS AUTÒNOMS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9">
          <cell r="M39" t="str">
            <v>Agricultura</v>
          </cell>
          <cell r="N39" t="str">
            <v>Construcció</v>
          </cell>
          <cell r="O39" t="str">
            <v>Comerç</v>
          </cell>
          <cell r="P39" t="str">
            <v>Indústria</v>
          </cell>
          <cell r="Q39" t="str">
            <v>Serveis a la ciutadania</v>
          </cell>
          <cell r="R39" t="str">
            <v>Serveis al consumidor</v>
          </cell>
          <cell r="S39" t="str">
            <v>Serveis relacionats amb l'empresa</v>
          </cell>
        </row>
        <row r="44">
          <cell r="M44">
            <v>2.6814327779288816E-3</v>
          </cell>
          <cell r="N44">
            <v>7.6924896231212236E-2</v>
          </cell>
          <cell r="O44">
            <v>0.2096188640421934</v>
          </cell>
          <cell r="P44">
            <v>0.15303383276373828</v>
          </cell>
          <cell r="Q44">
            <v>0.13672942066861393</v>
          </cell>
          <cell r="R44">
            <v>0.13202582689828884</v>
          </cell>
          <cell r="S44">
            <v>0.28898572661802441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GG"/>
      <sheetName val="TG"/>
      <sheetName val="GE1"/>
      <sheetName val="GE2"/>
      <sheetName val="TE1"/>
      <sheetName val="TE2"/>
      <sheetName val="DIN_Empreses"/>
      <sheetName val="TE3"/>
      <sheetName val="GRGSS1"/>
      <sheetName val="GRGSS2"/>
      <sheetName val="GRGSS3"/>
      <sheetName val="TRGSS1"/>
      <sheetName val="TRGSS2"/>
      <sheetName val="DIN_RGSS"/>
      <sheetName val="TRGSS3"/>
      <sheetName val="TRGSS4"/>
      <sheetName val="TRGSS5"/>
      <sheetName val="GRETA1"/>
      <sheetName val="GRETA2"/>
      <sheetName val="TRETA1"/>
      <sheetName val="TRETA2"/>
      <sheetName val="DIN_RETA"/>
      <sheetName val="TRETA3"/>
    </sheetNames>
    <sheetDataSet>
      <sheetData sheetId="0"/>
      <sheetData sheetId="1">
        <row r="3">
          <cell r="A3" t="str">
            <v>EMPRESES, LLOCS DE TREBALL, RGSS I RETA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Grafic general"/>
      <sheetName val="GE1"/>
      <sheetName val="GE2"/>
      <sheetName val="TE1"/>
      <sheetName val="TE2"/>
      <sheetName val="DIN_Empreses"/>
      <sheetName val="TE3"/>
      <sheetName val="GRGSS1"/>
      <sheetName val="GRGSS2"/>
      <sheetName val="GRGSS3"/>
      <sheetName val="TRGSS1"/>
      <sheetName val="TRGSS2"/>
      <sheetName val="TRGSS4"/>
      <sheetName val="DIN_RGSS"/>
      <sheetName val="TRGSS3"/>
      <sheetName val="GRETA1"/>
      <sheetName val="GRETA2"/>
      <sheetName val="TRETA1"/>
      <sheetName val="TRETA2"/>
      <sheetName val="DIN_RETA"/>
      <sheetName val="TRETA3"/>
    </sheetNames>
    <sheetDataSet>
      <sheetData sheetId="0" refreshError="1">
        <row r="7">
          <cell r="A7" t="str">
            <v>2n trimestre 2022</v>
          </cell>
        </row>
        <row r="18">
          <cell r="A18" t="str">
            <v>TE3</v>
          </cell>
          <cell r="B18" t="str">
            <v>Dades municipals.</v>
          </cell>
        </row>
        <row r="28">
          <cell r="B28" t="str">
            <v>Dinamisme llocs de treball.</v>
          </cell>
        </row>
        <row r="37">
          <cell r="A37" t="str">
            <v>TRETA2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A3" t="str">
            <v>LLOCS DE TREBALL. RÈGIM ESPECIAL TREBALLADORS AUTÒNOMS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maps dones"/>
      <sheetName val="Distr_activ"/>
      <sheetName val="Grafic_distr_activ"/>
      <sheetName val="Taula_municipis"/>
      <sheetName val="activ_TECNO_BC"/>
      <sheetName val="Mapes"/>
      <sheetName val="Distr_sexe"/>
      <sheetName val="Taula_municipis_sex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J4" t="str">
            <v>Dones</v>
          </cell>
          <cell r="K4" t="str">
            <v>Homes</v>
          </cell>
        </row>
        <row r="5">
          <cell r="I5" t="str">
            <v>AGRICULTURA</v>
          </cell>
          <cell r="J5">
            <v>0.25906735751295334</v>
          </cell>
          <cell r="K5">
            <v>0.7409326424870466</v>
          </cell>
        </row>
        <row r="6">
          <cell r="I6" t="str">
            <v>CONSTRUCCIÓ</v>
          </cell>
          <cell r="J6">
            <v>0.12060748887143231</v>
          </cell>
          <cell r="K6">
            <v>0.87939251112856764</v>
          </cell>
        </row>
        <row r="7">
          <cell r="I7" t="str">
            <v>COMERÇ</v>
          </cell>
          <cell r="J7">
            <v>0.47308938857075683</v>
          </cell>
          <cell r="K7">
            <v>0.52691061142924323</v>
          </cell>
        </row>
        <row r="8">
          <cell r="I8" t="str">
            <v>INDÚSTRIA</v>
          </cell>
          <cell r="J8">
            <v>0.32196441913531632</v>
          </cell>
          <cell r="K8">
            <v>0.67803558086468363</v>
          </cell>
        </row>
        <row r="9">
          <cell r="I9" t="str">
            <v>SERVEIS A LA CIUTADANIA</v>
          </cell>
          <cell r="J9">
            <v>0.71040110188238237</v>
          </cell>
          <cell r="K9">
            <v>0.28959889811761763</v>
          </cell>
        </row>
        <row r="10">
          <cell r="I10" t="str">
            <v>SERVEIS AL CONSUMIDOR</v>
          </cell>
          <cell r="J10">
            <v>0.52948926131315299</v>
          </cell>
          <cell r="K10">
            <v>0.47051073868684701</v>
          </cell>
        </row>
        <row r="11">
          <cell r="I11" t="str">
            <v>SERVEIS RELACIONATS AMB L’EMPRESA</v>
          </cell>
          <cell r="J11">
            <v>0.41399237382469273</v>
          </cell>
          <cell r="K11">
            <v>0.58600762617530733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stamaps"/>
      <sheetName val="Empreses"/>
      <sheetName val="Assalariats"/>
      <sheetName val="Autònoms"/>
      <sheetName val="BL_muni_4T21"/>
      <sheetName val="Var_3T2015-2021"/>
    </sheetNames>
    <sheetDataSet>
      <sheetData sheetId="0"/>
      <sheetData sheetId="1">
        <row r="4">
          <cell r="A4" t="str">
            <v>08001</v>
          </cell>
          <cell r="B4" t="str">
            <v>Abrera</v>
          </cell>
        </row>
        <row r="5">
          <cell r="A5" t="str">
            <v>08020</v>
          </cell>
          <cell r="B5" t="str">
            <v>Begues</v>
          </cell>
        </row>
        <row r="6">
          <cell r="A6" t="str">
            <v>08056</v>
          </cell>
          <cell r="B6" t="str">
            <v>Castelldefels</v>
          </cell>
        </row>
        <row r="7">
          <cell r="A7" t="str">
            <v>08066</v>
          </cell>
          <cell r="B7" t="str">
            <v>Castellví de Rosanes</v>
          </cell>
        </row>
        <row r="8">
          <cell r="A8" t="str">
            <v>08068</v>
          </cell>
          <cell r="B8" t="str">
            <v>Cervelló</v>
          </cell>
        </row>
        <row r="9">
          <cell r="A9" t="str">
            <v>08069</v>
          </cell>
          <cell r="B9" t="str">
            <v>Collbató</v>
          </cell>
        </row>
        <row r="10">
          <cell r="A10" t="str">
            <v>08072</v>
          </cell>
          <cell r="B10" t="str">
            <v>Corbera de Llobregat</v>
          </cell>
        </row>
        <row r="11">
          <cell r="A11" t="str">
            <v>08073</v>
          </cell>
          <cell r="B11" t="str">
            <v>Cornellà de Llobregat</v>
          </cell>
        </row>
        <row r="12">
          <cell r="A12" t="str">
            <v>08158</v>
          </cell>
          <cell r="B12" t="str">
            <v>El Papiol</v>
          </cell>
        </row>
        <row r="13">
          <cell r="A13" t="str">
            <v>08169</v>
          </cell>
          <cell r="B13" t="str">
            <v>El Prat de Llobregat</v>
          </cell>
        </row>
        <row r="14">
          <cell r="A14" t="str">
            <v>08076</v>
          </cell>
          <cell r="B14" t="str">
            <v>Esparreguera</v>
          </cell>
        </row>
        <row r="15">
          <cell r="A15" t="str">
            <v>08077</v>
          </cell>
          <cell r="B15" t="str">
            <v>Esplugues de Llobregat</v>
          </cell>
        </row>
        <row r="16">
          <cell r="A16" t="str">
            <v>08089</v>
          </cell>
          <cell r="B16" t="str">
            <v>Gavà</v>
          </cell>
        </row>
        <row r="17">
          <cell r="A17" t="str">
            <v>08905</v>
          </cell>
          <cell r="B17" t="str">
            <v>La Palma de Cervelló</v>
          </cell>
        </row>
        <row r="18">
          <cell r="A18" t="str">
            <v>08114</v>
          </cell>
          <cell r="B18" t="str">
            <v>Martorell</v>
          </cell>
        </row>
        <row r="19">
          <cell r="A19" t="str">
            <v>08123</v>
          </cell>
          <cell r="B19" t="str">
            <v>Molins de Rei</v>
          </cell>
        </row>
        <row r="20">
          <cell r="A20" t="str">
            <v>08147</v>
          </cell>
          <cell r="B20" t="str">
            <v>Olesa de Montserrat</v>
          </cell>
        </row>
        <row r="21">
          <cell r="A21" t="str">
            <v>08157</v>
          </cell>
          <cell r="B21" t="str">
            <v>Pallejà</v>
          </cell>
        </row>
        <row r="22">
          <cell r="A22" t="str">
            <v>08196</v>
          </cell>
          <cell r="B22" t="str">
            <v>Sant Andreu de la Barca</v>
          </cell>
        </row>
        <row r="23">
          <cell r="A23" t="str">
            <v>08200</v>
          </cell>
          <cell r="B23" t="str">
            <v>Sant Boi de Llobregat</v>
          </cell>
        </row>
        <row r="24">
          <cell r="A24" t="str">
            <v>08204</v>
          </cell>
          <cell r="B24" t="str">
            <v>Sant Climent de Llobregat</v>
          </cell>
        </row>
        <row r="25">
          <cell r="A25" t="str">
            <v>08208</v>
          </cell>
          <cell r="B25" t="str">
            <v>Sant Esteve Sesrovires</v>
          </cell>
        </row>
        <row r="26">
          <cell r="A26" t="str">
            <v>08211</v>
          </cell>
          <cell r="B26" t="str">
            <v>Sant Feliu de Llobregat</v>
          </cell>
        </row>
        <row r="27">
          <cell r="A27" t="str">
            <v>08217</v>
          </cell>
          <cell r="B27" t="str">
            <v>Sant Joan Despí</v>
          </cell>
        </row>
        <row r="28">
          <cell r="A28" t="str">
            <v>08221</v>
          </cell>
          <cell r="B28" t="str">
            <v>Sant Just Desvern</v>
          </cell>
        </row>
        <row r="29">
          <cell r="A29" t="str">
            <v>08263</v>
          </cell>
          <cell r="B29" t="str">
            <v>Sant Vicenç dels Horts</v>
          </cell>
        </row>
        <row r="30">
          <cell r="A30" t="str">
            <v>08244</v>
          </cell>
          <cell r="B30" t="str">
            <v>Santa Coloma de Cervelló</v>
          </cell>
        </row>
        <row r="31">
          <cell r="A31" t="str">
            <v>08289</v>
          </cell>
          <cell r="B31" t="str">
            <v>Torrelles de Llobregat</v>
          </cell>
        </row>
        <row r="32">
          <cell r="A32" t="str">
            <v>08295</v>
          </cell>
          <cell r="B32" t="str">
            <v>Vallirana</v>
          </cell>
        </row>
        <row r="33">
          <cell r="A33" t="str">
            <v>08301</v>
          </cell>
          <cell r="B33" t="str">
            <v>Viladecans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56"/>
  <sheetViews>
    <sheetView workbookViewId="0">
      <selection activeCell="D2" sqref="D2"/>
    </sheetView>
  </sheetViews>
  <sheetFormatPr baseColWidth="10" defaultColWidth="9.140625" defaultRowHeight="15" x14ac:dyDescent="0.25"/>
  <cols>
    <col min="1" max="1" width="10.42578125" style="1" customWidth="1"/>
    <col min="2" max="16384" width="9.140625" style="1"/>
  </cols>
  <sheetData>
    <row r="6" spans="1:11" ht="31.5" x14ac:dyDescent="0.5">
      <c r="A6" s="3" t="s">
        <v>0</v>
      </c>
    </row>
    <row r="7" spans="1:11" ht="27" thickBot="1" x14ac:dyDescent="0.45">
      <c r="A7" s="4" t="s">
        <v>316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thickTop="1" x14ac:dyDescent="0.25"/>
    <row r="9" spans="1:11" ht="15.75" x14ac:dyDescent="0.25">
      <c r="A9" s="7" t="s">
        <v>1</v>
      </c>
    </row>
    <row r="10" spans="1:11" x14ac:dyDescent="0.25">
      <c r="A10" s="6" t="s">
        <v>2</v>
      </c>
    </row>
    <row r="11" spans="1:11" x14ac:dyDescent="0.25">
      <c r="A11" s="6"/>
    </row>
    <row r="12" spans="1:11" x14ac:dyDescent="0.25">
      <c r="A12" s="2" t="s">
        <v>284</v>
      </c>
      <c r="B12" s="1" t="s">
        <v>285</v>
      </c>
    </row>
    <row r="13" spans="1:11" x14ac:dyDescent="0.25">
      <c r="A13" s="2" t="s">
        <v>283</v>
      </c>
      <c r="B13" s="1" t="str">
        <f>[1]TG!A7</f>
        <v>Posicionament comarcal en el context de l'àmbit territorial metropolità i Catalunya. Estructura productiva.</v>
      </c>
    </row>
    <row r="14" spans="1:11" x14ac:dyDescent="0.25">
      <c r="A14" s="2"/>
    </row>
    <row r="15" spans="1:11" ht="15.75" x14ac:dyDescent="0.25">
      <c r="A15" s="8" t="s">
        <v>3</v>
      </c>
    </row>
    <row r="17" spans="1:2" x14ac:dyDescent="0.25">
      <c r="A17" s="2" t="s">
        <v>4</v>
      </c>
      <c r="B17" s="1" t="s">
        <v>6</v>
      </c>
    </row>
    <row r="18" spans="1:2" x14ac:dyDescent="0.25">
      <c r="A18" s="2" t="s">
        <v>5</v>
      </c>
      <c r="B18" s="1" t="s">
        <v>9</v>
      </c>
    </row>
    <row r="19" spans="1:2" x14ac:dyDescent="0.25">
      <c r="A19" s="2" t="s">
        <v>7</v>
      </c>
      <c r="B19" s="1" t="s">
        <v>8</v>
      </c>
    </row>
    <row r="20" spans="1:2" x14ac:dyDescent="0.25">
      <c r="A20" s="2" t="s">
        <v>11</v>
      </c>
      <c r="B20" s="1" t="s">
        <v>10</v>
      </c>
    </row>
    <row r="21" spans="1:2" x14ac:dyDescent="0.25">
      <c r="A21" s="2" t="s">
        <v>71</v>
      </c>
      <c r="B21" s="1" t="s">
        <v>12</v>
      </c>
    </row>
    <row r="23" spans="1:2" ht="15.75" x14ac:dyDescent="0.25">
      <c r="A23" s="8" t="s">
        <v>13</v>
      </c>
    </row>
    <row r="25" spans="1:2" ht="15.75" x14ac:dyDescent="0.25">
      <c r="A25" s="7" t="s">
        <v>14</v>
      </c>
    </row>
    <row r="27" spans="1:2" x14ac:dyDescent="0.25">
      <c r="A27" s="2" t="s">
        <v>15</v>
      </c>
      <c r="B27" s="1" t="s">
        <v>20</v>
      </c>
    </row>
    <row r="28" spans="1:2" x14ac:dyDescent="0.25">
      <c r="A28" s="2" t="s">
        <v>16</v>
      </c>
      <c r="B28" s="1" t="s">
        <v>21</v>
      </c>
    </row>
    <row r="29" spans="1:2" x14ac:dyDescent="0.25">
      <c r="A29" s="2" t="s">
        <v>193</v>
      </c>
      <c r="B29" s="1" t="s">
        <v>196</v>
      </c>
    </row>
    <row r="30" spans="1:2" x14ac:dyDescent="0.25">
      <c r="A30" s="2" t="s">
        <v>17</v>
      </c>
      <c r="B30" s="1" t="s">
        <v>8</v>
      </c>
    </row>
    <row r="31" spans="1:2" x14ac:dyDescent="0.25">
      <c r="A31" s="2" t="s">
        <v>18</v>
      </c>
      <c r="B31" s="1" t="s">
        <v>74</v>
      </c>
    </row>
    <row r="32" spans="1:2" x14ac:dyDescent="0.25">
      <c r="A32" s="2" t="s">
        <v>72</v>
      </c>
      <c r="B32" s="1" t="s">
        <v>12</v>
      </c>
    </row>
    <row r="33" spans="1:2" x14ac:dyDescent="0.25">
      <c r="A33" s="2" t="s">
        <v>195</v>
      </c>
      <c r="B33" s="1" t="s">
        <v>197</v>
      </c>
    </row>
    <row r="34" spans="1:2" x14ac:dyDescent="0.25">
      <c r="A34" s="2" t="s">
        <v>304</v>
      </c>
      <c r="B34" s="1" t="s">
        <v>307</v>
      </c>
    </row>
    <row r="35" spans="1:2" x14ac:dyDescent="0.25">
      <c r="A35" s="2" t="s">
        <v>306</v>
      </c>
      <c r="B35" s="1" t="s">
        <v>305</v>
      </c>
    </row>
    <row r="37" spans="1:2" ht="15.75" x14ac:dyDescent="0.25">
      <c r="A37" s="7" t="s">
        <v>19</v>
      </c>
    </row>
    <row r="39" spans="1:2" x14ac:dyDescent="0.25">
      <c r="A39" s="2" t="s">
        <v>22</v>
      </c>
      <c r="B39" s="1" t="s">
        <v>26</v>
      </c>
    </row>
    <row r="40" spans="1:2" x14ac:dyDescent="0.25">
      <c r="A40" s="2" t="s">
        <v>23</v>
      </c>
      <c r="B40" s="1" t="s">
        <v>27</v>
      </c>
    </row>
    <row r="41" spans="1:2" x14ac:dyDescent="0.25">
      <c r="A41" s="2" t="s">
        <v>24</v>
      </c>
      <c r="B41" s="1" t="s">
        <v>8</v>
      </c>
    </row>
    <row r="42" spans="1:2" x14ac:dyDescent="0.25">
      <c r="A42" s="2" t="s">
        <v>25</v>
      </c>
      <c r="B42" s="1" t="s">
        <v>74</v>
      </c>
    </row>
    <row r="43" spans="1:2" x14ac:dyDescent="0.25">
      <c r="A43" s="2" t="s">
        <v>73</v>
      </c>
      <c r="B43" s="1" t="s">
        <v>12</v>
      </c>
    </row>
    <row r="45" spans="1:2" ht="15.75" x14ac:dyDescent="0.25">
      <c r="A45" s="8" t="s">
        <v>222</v>
      </c>
    </row>
    <row r="46" spans="1:2" ht="15.75" x14ac:dyDescent="0.25">
      <c r="A46" s="8"/>
    </row>
    <row r="47" spans="1:2" x14ac:dyDescent="0.25">
      <c r="A47" s="2" t="s">
        <v>233</v>
      </c>
      <c r="B47" s="1" t="s">
        <v>234</v>
      </c>
    </row>
    <row r="48" spans="1:2" x14ac:dyDescent="0.25">
      <c r="A48" s="2" t="s">
        <v>235</v>
      </c>
      <c r="B48" s="1" t="s">
        <v>236</v>
      </c>
    </row>
    <row r="49" spans="1:2" x14ac:dyDescent="0.25">
      <c r="A49" s="2" t="s">
        <v>245</v>
      </c>
      <c r="B49" s="1" t="s">
        <v>246</v>
      </c>
    </row>
    <row r="50" spans="1:2" x14ac:dyDescent="0.25">
      <c r="A50" s="2" t="s">
        <v>255</v>
      </c>
      <c r="B50" s="1" t="s">
        <v>256</v>
      </c>
    </row>
    <row r="51" spans="1:2" x14ac:dyDescent="0.25">
      <c r="A51" s="2" t="s">
        <v>254</v>
      </c>
      <c r="B51" s="1" t="s">
        <v>257</v>
      </c>
    </row>
    <row r="52" spans="1:2" x14ac:dyDescent="0.25">
      <c r="A52" s="2"/>
    </row>
    <row r="53" spans="1:2" ht="15.75" x14ac:dyDescent="0.25">
      <c r="A53" s="8" t="s">
        <v>250</v>
      </c>
    </row>
    <row r="54" spans="1:2" x14ac:dyDescent="0.25">
      <c r="A54" s="2"/>
    </row>
    <row r="55" spans="1:2" x14ac:dyDescent="0.25">
      <c r="A55" s="2" t="s">
        <v>251</v>
      </c>
      <c r="B55" s="1" t="s">
        <v>299</v>
      </c>
    </row>
    <row r="56" spans="1:2" x14ac:dyDescent="0.25">
      <c r="A56" s="2" t="s">
        <v>300</v>
      </c>
      <c r="B56" s="1" t="s">
        <v>252</v>
      </c>
    </row>
  </sheetData>
  <hyperlinks>
    <hyperlink ref="A17" location="'GE1'!A1" display="GE1" xr:uid="{7441C849-0FF7-4E52-A3F0-3A62BF05D194}"/>
    <hyperlink ref="A27" location="GRGSS1!A1" display="GRGSS1" xr:uid="{60E2160E-958F-44BF-A701-A3EB0532235A}"/>
    <hyperlink ref="A39" location="GRETA1!A1" display="GRETA1" xr:uid="{7CF37825-E693-4273-86B9-7473B93D4B66}"/>
    <hyperlink ref="A18" location="'GE2'!A1" display="GE2" xr:uid="{35A3F189-8D9F-4CD6-B942-745A1CD90A7D}"/>
    <hyperlink ref="A28" location="GRGSS2!A1" display="GRGSS2" xr:uid="{0FFD3AF4-029B-4C62-8F72-156DD0295D85}"/>
    <hyperlink ref="A40" location="GRETA2!A1" display="GRETA2" xr:uid="{4B3FF3DA-639C-40B7-8148-7F1121BD3040}"/>
    <hyperlink ref="A19" location="'TE1'!A1" display="TE1" xr:uid="{D047E4FA-4686-4850-84EF-5743A01FF6C7}"/>
    <hyperlink ref="A20" location="'TE2'!A1" display="TE2" xr:uid="{10AA887D-F07C-4C57-B11A-42EBFE79C0ED}"/>
    <hyperlink ref="A21" location="'TE3'!A1" display="TE3" xr:uid="{9DDBCED0-AA31-4678-85C2-0030BB830F71}"/>
    <hyperlink ref="A30" location="TRGSS1!A1" display="TRGSS1" xr:uid="{B7C584C0-7FD5-4F78-903D-9276E6F714D3}"/>
    <hyperlink ref="A31" location="TRGSS2!A1" display="TRGSS2" xr:uid="{EA1F2807-7F11-4A9E-8F89-2F1CE2EC488A}"/>
    <hyperlink ref="A32" location="TRGSS3!A1" display="TRGSS3" xr:uid="{B115CD23-015E-44D3-B49D-1C21F2E64A53}"/>
    <hyperlink ref="A41" location="TRETA1!A1" display="TRETA1" xr:uid="{A8DAAB53-C01F-441E-BBEF-ED15BD349A0D}"/>
    <hyperlink ref="A42" location="TRETA2!A1" display="TRETA2" xr:uid="{E43A7340-4252-4EBF-90F0-37CA1DCBD2D0}"/>
    <hyperlink ref="A43" location="TRETA3!A1" display="TRETA3" xr:uid="{1A776179-03D6-47D5-AA6A-CF4543C63B2E}"/>
    <hyperlink ref="A29" location="GRGSS3!A1" display="GRGSS3" xr:uid="{0A2C9E74-1948-46C2-8DEF-6F758E1D72C1}"/>
    <hyperlink ref="A33" location="TRGSS4!A1" display="TRGSS4" xr:uid="{693631D9-C6B2-4F85-A852-4B35F45E5CA5}"/>
    <hyperlink ref="A47" location="T7S1!A1" display="T7S1" xr:uid="{80D91B38-9959-49D3-8819-432BBB7BC28A}"/>
    <hyperlink ref="A48" location="G7S1!A1" display="G7S1" xr:uid="{192BA30C-E494-4B07-B624-D3FF6A14CC4D}"/>
    <hyperlink ref="A49" location="T7S2!A1" display="T7S2" xr:uid="{2F35400A-6CC8-4918-AFDC-AA062AC8109C}"/>
    <hyperlink ref="A50" location="G7S2!A1" display="G7S2" xr:uid="{3FEB691C-D548-495C-A2E5-EB962B2CE960}"/>
    <hyperlink ref="A12" location="GG!A1" display="GG" xr:uid="{2E6B8A03-8F02-417E-ACAA-14FF3B8465CD}"/>
    <hyperlink ref="A13" location="TG!A1" display="TG" xr:uid="{AD52FD74-D9C6-482F-AF31-FE635B4277E4}"/>
    <hyperlink ref="A55" location="'TTC1'!A1" display="TTC1" xr:uid="{4151F8F9-EC50-410F-8199-2679D2277BAA}"/>
    <hyperlink ref="A56" location="'TTC2'!A1" display="TTC2" xr:uid="{10AC5405-FF8A-481B-9767-2E6B520710B4}"/>
    <hyperlink ref="A51" location="T7S3!A1" display="T7S3" xr:uid="{6CC2A1E3-A877-45B9-B249-9EBB23A099D7}"/>
  </hyperlink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E782-2D1F-409F-92C2-7267A6191B49}">
  <dimension ref="A1:I35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31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">
        <v>42</v>
      </c>
    </row>
    <row r="5" spans="1:9" x14ac:dyDescent="0.25">
      <c r="A5" s="29" t="s">
        <v>15</v>
      </c>
      <c r="C5" s="29" t="s">
        <v>316</v>
      </c>
    </row>
    <row r="6" spans="1:9" ht="15.75" thickBot="1" x14ac:dyDescent="0.3">
      <c r="A6" s="31" t="s">
        <v>35</v>
      </c>
      <c r="B6" s="32"/>
      <c r="C6" s="32"/>
      <c r="D6" s="32"/>
      <c r="E6" s="32"/>
      <c r="F6" s="32"/>
      <c r="G6" s="32"/>
      <c r="H6" s="32"/>
      <c r="I6" s="32"/>
    </row>
    <row r="29" spans="1:8" x14ac:dyDescent="0.25">
      <c r="A29" s="44" t="s">
        <v>34</v>
      </c>
    </row>
    <row r="30" spans="1:8" x14ac:dyDescent="0.25">
      <c r="A30" s="44"/>
    </row>
    <row r="31" spans="1:8" ht="30" x14ac:dyDescent="0.25">
      <c r="B31" s="146" t="s">
        <v>36</v>
      </c>
      <c r="C31" s="150" t="s">
        <v>203</v>
      </c>
      <c r="D31" s="150" t="s">
        <v>211</v>
      </c>
      <c r="E31" s="150" t="s">
        <v>204</v>
      </c>
      <c r="F31" s="150" t="s">
        <v>205</v>
      </c>
    </row>
    <row r="32" spans="1:8" x14ac:dyDescent="0.25">
      <c r="A32" s="147" t="s">
        <v>29</v>
      </c>
      <c r="B32" s="151">
        <v>291130</v>
      </c>
      <c r="C32" s="47">
        <v>5.1295477114742249E-2</v>
      </c>
      <c r="D32" s="47">
        <v>7.5427300700747324E-2</v>
      </c>
      <c r="E32" s="47">
        <v>8.5669961999873312E-2</v>
      </c>
      <c r="F32" s="47">
        <v>0.19123219064297814</v>
      </c>
      <c r="H32" s="74"/>
    </row>
    <row r="33" spans="1:6" x14ac:dyDescent="0.25">
      <c r="A33" s="147" t="s">
        <v>30</v>
      </c>
      <c r="B33" s="151">
        <v>1565090</v>
      </c>
      <c r="C33" s="47">
        <v>4.8355549601446945E-2</v>
      </c>
      <c r="D33" s="47">
        <v>8.0638624153404503E-2</v>
      </c>
      <c r="E33" s="47">
        <v>4.9472578154388991E-2</v>
      </c>
      <c r="F33" s="47">
        <v>0.11595177369086418</v>
      </c>
    </row>
    <row r="34" spans="1:6" x14ac:dyDescent="0.25">
      <c r="A34" s="147" t="s">
        <v>31</v>
      </c>
      <c r="B34" s="152">
        <v>2030480</v>
      </c>
      <c r="C34" s="47">
        <v>4.4595752124066523E-2</v>
      </c>
      <c r="D34" s="47">
        <v>7.8984230361283991E-2</v>
      </c>
      <c r="E34" s="47">
        <v>4.8274266975189217E-2</v>
      </c>
      <c r="F34" s="47">
        <v>9.8694648078766933E-2</v>
      </c>
    </row>
    <row r="35" spans="1:6" x14ac:dyDescent="0.25">
      <c r="A35" s="147" t="s">
        <v>32</v>
      </c>
      <c r="B35" s="152">
        <v>2931450</v>
      </c>
      <c r="C35" s="47">
        <v>4.3723930934667754E-2</v>
      </c>
      <c r="D35" s="47">
        <v>8.4109709410003397E-2</v>
      </c>
      <c r="E35" s="47">
        <v>5.0702690690647589E-2</v>
      </c>
      <c r="F35" s="47">
        <v>9.4622721192989312E-2</v>
      </c>
    </row>
  </sheetData>
  <hyperlinks>
    <hyperlink ref="A1" location="Índex!A1" display="TORNAR A L'ÍNDEX" xr:uid="{2A38DAD6-9F21-49C3-9E6C-7ADF0E6E1F31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C215-DF8A-4DCF-A1B9-5B460CF98989}">
  <dimension ref="A1:I52"/>
  <sheetViews>
    <sheetView zoomScaleNormal="100" workbookViewId="0">
      <selection activeCell="N23" sqref="N23"/>
    </sheetView>
  </sheetViews>
  <sheetFormatPr baseColWidth="10" defaultColWidth="11.42578125" defaultRowHeight="15" x14ac:dyDescent="0.25"/>
  <cols>
    <col min="1" max="1" width="8.140625" style="1" customWidth="1"/>
    <col min="2" max="2" width="14.7109375" style="1" customWidth="1"/>
    <col min="3" max="3" width="13.42578125" style="1" customWidth="1"/>
    <col min="4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">
        <v>41</v>
      </c>
    </row>
    <row r="5" spans="1:9" x14ac:dyDescent="0.25">
      <c r="A5" s="29" t="s">
        <v>16</v>
      </c>
      <c r="C5" s="29" t="s">
        <v>316</v>
      </c>
    </row>
    <row r="6" spans="1:9" ht="15.75" thickBot="1" x14ac:dyDescent="0.3">
      <c r="A6" s="31" t="str">
        <f>Índex!B28</f>
        <v>Variació interanual llocs de treball assalariat. Baix Llobregat.</v>
      </c>
      <c r="B6" s="32"/>
      <c r="C6" s="32"/>
      <c r="D6" s="32"/>
      <c r="E6" s="32"/>
      <c r="F6" s="32"/>
      <c r="G6" s="32"/>
      <c r="H6" s="32"/>
      <c r="I6" s="32"/>
    </row>
    <row r="29" spans="1:3" x14ac:dyDescent="0.25">
      <c r="A29" s="44" t="s">
        <v>34</v>
      </c>
    </row>
    <row r="30" spans="1:3" x14ac:dyDescent="0.25">
      <c r="A30" s="44"/>
    </row>
    <row r="31" spans="1:3" ht="30.75" customHeight="1" x14ac:dyDescent="0.25">
      <c r="B31" s="150" t="s">
        <v>40</v>
      </c>
      <c r="C31" s="150" t="s">
        <v>39</v>
      </c>
    </row>
    <row r="32" spans="1:3" x14ac:dyDescent="0.25">
      <c r="A32" s="154">
        <v>2016</v>
      </c>
      <c r="B32" s="151">
        <v>233221</v>
      </c>
      <c r="C32" s="47">
        <f>(B32-B40)/B40</f>
        <v>5.7782756790834583E-2</v>
      </c>
    </row>
    <row r="33" spans="1:5" x14ac:dyDescent="0.25">
      <c r="A33" s="154">
        <v>2017</v>
      </c>
      <c r="B33" s="151">
        <v>249925</v>
      </c>
      <c r="C33" s="47">
        <f t="shared" ref="C33:C37" si="0">(B33-B32)/B32</f>
        <v>7.1623052812568339E-2</v>
      </c>
    </row>
    <row r="34" spans="1:5" x14ac:dyDescent="0.25">
      <c r="A34" s="154">
        <v>2018</v>
      </c>
      <c r="B34" s="151">
        <v>260939</v>
      </c>
      <c r="C34" s="47">
        <f t="shared" si="0"/>
        <v>4.406922076622987E-2</v>
      </c>
    </row>
    <row r="35" spans="1:5" x14ac:dyDescent="0.25">
      <c r="A35" s="154">
        <v>2019</v>
      </c>
      <c r="B35" s="151">
        <v>268157</v>
      </c>
      <c r="C35" s="47">
        <f t="shared" si="0"/>
        <v>2.766163739418025E-2</v>
      </c>
    </row>
    <row r="36" spans="1:5" x14ac:dyDescent="0.25">
      <c r="A36" s="154">
        <v>2020</v>
      </c>
      <c r="B36" s="151">
        <v>270711</v>
      </c>
      <c r="C36" s="47">
        <f>(B36-B35)/B35</f>
        <v>9.5242712291679875E-3</v>
      </c>
      <c r="E36" s="74"/>
    </row>
    <row r="37" spans="1:5" x14ac:dyDescent="0.25">
      <c r="A37" s="154">
        <v>2021</v>
      </c>
      <c r="B37" s="151">
        <v>276925</v>
      </c>
      <c r="C37" s="47">
        <f t="shared" si="0"/>
        <v>2.2954368311594284E-2</v>
      </c>
    </row>
    <row r="38" spans="1:5" x14ac:dyDescent="0.25">
      <c r="A38" s="154">
        <v>2022</v>
      </c>
      <c r="B38" s="151">
        <v>291130</v>
      </c>
      <c r="C38" s="47">
        <f>(B38-B37)/B37</f>
        <v>5.1295477114742256E-2</v>
      </c>
      <c r="D38" s="156">
        <f>B38-B37</f>
        <v>14205</v>
      </c>
      <c r="E38" s="74"/>
    </row>
    <row r="39" spans="1:5" hidden="1" x14ac:dyDescent="0.25">
      <c r="A39" s="37"/>
      <c r="B39" s="37"/>
      <c r="C39" s="37"/>
    </row>
    <row r="40" spans="1:5" hidden="1" x14ac:dyDescent="0.25">
      <c r="A40" s="222">
        <v>2015</v>
      </c>
      <c r="B40" s="200">
        <v>220481</v>
      </c>
      <c r="C40" s="37"/>
      <c r="E40" s="74"/>
    </row>
    <row r="41" spans="1:5" hidden="1" x14ac:dyDescent="0.25">
      <c r="A41" s="37"/>
      <c r="B41" s="37"/>
      <c r="C41" s="37"/>
    </row>
    <row r="42" spans="1:5" x14ac:dyDescent="0.25">
      <c r="A42" s="37"/>
      <c r="B42" s="37"/>
      <c r="C42" s="37"/>
    </row>
    <row r="43" spans="1:5" x14ac:dyDescent="0.25">
      <c r="A43" s="37"/>
      <c r="B43" s="37"/>
      <c r="C43" s="37"/>
    </row>
    <row r="44" spans="1:5" x14ac:dyDescent="0.25">
      <c r="A44" s="37"/>
      <c r="B44" s="37"/>
      <c r="C44" s="37"/>
    </row>
    <row r="45" spans="1:5" x14ac:dyDescent="0.25">
      <c r="A45" s="37"/>
      <c r="B45" s="37"/>
      <c r="C45" s="37"/>
    </row>
    <row r="46" spans="1:5" x14ac:dyDescent="0.25">
      <c r="A46" s="37"/>
      <c r="B46" s="37"/>
      <c r="C46" s="37"/>
    </row>
    <row r="47" spans="1:5" x14ac:dyDescent="0.25">
      <c r="A47" s="37"/>
      <c r="B47" s="37"/>
      <c r="C47" s="37"/>
    </row>
    <row r="48" spans="1:5" x14ac:dyDescent="0.25">
      <c r="A48" s="37"/>
      <c r="B48" s="37"/>
      <c r="C48" s="37"/>
    </row>
    <row r="49" spans="1:3" x14ac:dyDescent="0.25">
      <c r="A49" s="37"/>
      <c r="B49" s="37"/>
      <c r="C49" s="37"/>
    </row>
    <row r="50" spans="1:3" x14ac:dyDescent="0.25">
      <c r="A50" s="37"/>
      <c r="B50" s="37"/>
      <c r="C50" s="37"/>
    </row>
    <row r="51" spans="1:3" x14ac:dyDescent="0.25">
      <c r="A51" s="37"/>
      <c r="B51" s="37"/>
      <c r="C51" s="37"/>
    </row>
    <row r="52" spans="1:3" x14ac:dyDescent="0.25">
      <c r="A52" s="37"/>
      <c r="B52" s="37"/>
      <c r="C52" s="37"/>
    </row>
  </sheetData>
  <hyperlinks>
    <hyperlink ref="A1" location="Índex!A1" display="TORNAR A L'ÍNDEX" xr:uid="{7892EAB3-CF61-4C77-9E84-FE0C1B66547D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E509-246F-4BD9-81EF-23ABB547A776}">
  <dimension ref="A1:I35"/>
  <sheetViews>
    <sheetView workbookViewId="0">
      <selection activeCell="N24" sqref="N24"/>
    </sheetView>
  </sheetViews>
  <sheetFormatPr baseColWidth="10" defaultColWidth="11.42578125" defaultRowHeight="15" x14ac:dyDescent="0.25"/>
  <cols>
    <col min="1" max="1" width="31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">
        <v>42</v>
      </c>
    </row>
    <row r="5" spans="1:9" x14ac:dyDescent="0.25">
      <c r="A5" s="29" t="s">
        <v>193</v>
      </c>
      <c r="C5" s="29" t="s">
        <v>316</v>
      </c>
    </row>
    <row r="6" spans="1:9" ht="15.75" thickBot="1" x14ac:dyDescent="0.3">
      <c r="A6" s="31" t="s">
        <v>194</v>
      </c>
      <c r="B6" s="32"/>
      <c r="C6" s="32"/>
      <c r="D6" s="32"/>
      <c r="E6" s="32"/>
      <c r="F6" s="32"/>
      <c r="G6" s="32"/>
      <c r="H6" s="32"/>
      <c r="I6" s="32"/>
    </row>
    <row r="29" spans="1:5" x14ac:dyDescent="0.25">
      <c r="A29" s="44" t="s">
        <v>34</v>
      </c>
    </row>
    <row r="30" spans="1:5" x14ac:dyDescent="0.25">
      <c r="A30" s="44"/>
    </row>
    <row r="31" spans="1:5" ht="30" x14ac:dyDescent="0.25">
      <c r="B31" s="150" t="s">
        <v>203</v>
      </c>
      <c r="C31" s="150" t="s">
        <v>211</v>
      </c>
      <c r="D31" s="150" t="s">
        <v>204</v>
      </c>
      <c r="E31" s="150" t="s">
        <v>205</v>
      </c>
    </row>
    <row r="32" spans="1:5" x14ac:dyDescent="0.25">
      <c r="A32" s="157" t="s">
        <v>186</v>
      </c>
      <c r="B32" s="47">
        <v>9.5028292514363066E-3</v>
      </c>
      <c r="C32" s="47">
        <v>2.704389249239747E-2</v>
      </c>
      <c r="D32" s="47">
        <v>-7.4575522580754283E-3</v>
      </c>
      <c r="E32" s="47">
        <v>-7.0809478371501311E-2</v>
      </c>
    </row>
    <row r="33" spans="1:5" x14ac:dyDescent="0.25">
      <c r="A33" s="157" t="s">
        <v>187</v>
      </c>
      <c r="B33" s="47">
        <v>8.593697051846827E-2</v>
      </c>
      <c r="C33" s="47">
        <v>0.11222945676167195</v>
      </c>
      <c r="D33" s="47">
        <v>0.1433240095901358</v>
      </c>
      <c r="E33" s="47">
        <v>0.17981002871658935</v>
      </c>
    </row>
    <row r="34" spans="1:5" x14ac:dyDescent="0.25">
      <c r="A34" s="157" t="s">
        <v>188</v>
      </c>
      <c r="B34" s="47">
        <v>7.7464385834429939E-2</v>
      </c>
      <c r="C34" s="47">
        <v>0.10910225907516913</v>
      </c>
      <c r="D34" s="47">
        <v>0.1719061131023496</v>
      </c>
      <c r="E34" s="47">
        <v>0.85623607798300783</v>
      </c>
    </row>
    <row r="35" spans="1:5" x14ac:dyDescent="0.25">
      <c r="A35" s="157" t="s">
        <v>132</v>
      </c>
      <c r="B35" s="47">
        <v>5.1295477114742249E-2</v>
      </c>
      <c r="C35" s="47">
        <v>7.5427300700747324E-2</v>
      </c>
      <c r="D35" s="47">
        <v>8.5669961999873312E-2</v>
      </c>
      <c r="E35" s="47">
        <v>0.19123219064297814</v>
      </c>
    </row>
  </sheetData>
  <hyperlinks>
    <hyperlink ref="A1" location="Índex!A1" display="TORNAR A L'ÍNDEX" xr:uid="{EB22EEFF-DEEB-44CB-BFF8-E0FFE3F85268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5674-7023-45BB-9A88-2911568642BD}">
  <dimension ref="A1:R23"/>
  <sheetViews>
    <sheetView zoomScale="90" zoomScaleNormal="90" workbookViewId="0">
      <selection activeCell="L13" sqref="L13"/>
    </sheetView>
  </sheetViews>
  <sheetFormatPr baseColWidth="10" defaultColWidth="11.42578125" defaultRowHeight="15" x14ac:dyDescent="0.25"/>
  <cols>
    <col min="1" max="1" width="56.140625" style="1" customWidth="1"/>
    <col min="2" max="2" width="11.42578125" style="1"/>
    <col min="3" max="3" width="21.5703125" style="1" bestFit="1" customWidth="1"/>
    <col min="4" max="4" width="9.7109375" style="1" customWidth="1"/>
    <col min="5" max="5" width="11.5703125" style="1" customWidth="1"/>
    <col min="6" max="17" width="11.42578125" style="1"/>
    <col min="18" max="18" width="11.42578125" style="133"/>
    <col min="19" max="16384" width="11.42578125" style="1"/>
  </cols>
  <sheetData>
    <row r="1" spans="1:9" x14ac:dyDescent="0.25">
      <c r="A1" s="2" t="s">
        <v>28</v>
      </c>
      <c r="C1" s="235" t="s">
        <v>262</v>
      </c>
    </row>
    <row r="3" spans="1:9" ht="18.75" x14ac:dyDescent="0.3">
      <c r="A3" s="30" t="s">
        <v>41</v>
      </c>
    </row>
    <row r="5" spans="1:9" x14ac:dyDescent="0.25">
      <c r="A5" s="29" t="str">
        <f>Índex!A30</f>
        <v>TRGSS1</v>
      </c>
      <c r="C5" s="29" t="s">
        <v>316</v>
      </c>
    </row>
    <row r="6" spans="1:9" ht="15.75" thickBot="1" x14ac:dyDescent="0.3">
      <c r="A6" s="31" t="str">
        <f>Índex!B30</f>
        <v>Activitats econòmiques més rellevants. Baix Llobregat.</v>
      </c>
      <c r="B6" s="32"/>
      <c r="C6" s="32"/>
      <c r="D6" s="32"/>
      <c r="E6" s="32"/>
      <c r="F6" s="32"/>
      <c r="G6" s="32"/>
    </row>
    <row r="8" spans="1:9" x14ac:dyDescent="0.25">
      <c r="B8" s="54"/>
      <c r="C8" s="54"/>
      <c r="D8" s="260" t="s">
        <v>130</v>
      </c>
      <c r="E8" s="260"/>
      <c r="F8" s="260"/>
      <c r="G8" s="260"/>
    </row>
    <row r="9" spans="1:9" ht="15.75" x14ac:dyDescent="0.25">
      <c r="A9" s="9"/>
      <c r="B9" s="27">
        <v>2022</v>
      </c>
      <c r="C9" s="27" t="s">
        <v>131</v>
      </c>
      <c r="D9" s="27" t="s">
        <v>207</v>
      </c>
      <c r="E9" s="27" t="s">
        <v>208</v>
      </c>
      <c r="F9" s="27" t="s">
        <v>209</v>
      </c>
      <c r="G9" s="27" t="s">
        <v>210</v>
      </c>
    </row>
    <row r="10" spans="1:9" ht="20.25" customHeight="1" x14ac:dyDescent="0.25">
      <c r="A10" s="11" t="s">
        <v>132</v>
      </c>
      <c r="B10" s="12">
        <v>291130</v>
      </c>
      <c r="C10" s="13"/>
      <c r="D10" s="13">
        <v>5.1295477114742249E-2</v>
      </c>
      <c r="E10" s="13">
        <v>7.5427300700747324E-2</v>
      </c>
      <c r="F10" s="13">
        <v>8.5669961999873312E-2</v>
      </c>
      <c r="G10" s="13">
        <v>0.19123219064297814</v>
      </c>
      <c r="I10" s="74"/>
    </row>
    <row r="11" spans="1:9" ht="28.5" customHeight="1" x14ac:dyDescent="0.25">
      <c r="A11" s="14" t="s">
        <v>337</v>
      </c>
      <c r="B11" s="15">
        <v>28915</v>
      </c>
      <c r="C11" s="16">
        <v>9.9319891457424522E-2</v>
      </c>
      <c r="D11" s="16">
        <v>5.2411282984531349E-2</v>
      </c>
      <c r="E11" s="16">
        <v>7.6027091396248858E-2</v>
      </c>
      <c r="F11" s="16">
        <v>6.0711665443873741E-2</v>
      </c>
      <c r="G11" s="16">
        <v>0.12479091298090017</v>
      </c>
    </row>
    <row r="12" spans="1:9" ht="29.25" customHeight="1" x14ac:dyDescent="0.25">
      <c r="A12" s="14" t="s">
        <v>338</v>
      </c>
      <c r="B12" s="15">
        <v>25685</v>
      </c>
      <c r="C12" s="16">
        <v>8.8225191495208327E-2</v>
      </c>
      <c r="D12" s="16">
        <v>2.7327737653719542E-3</v>
      </c>
      <c r="E12" s="16">
        <v>5.2837573385517977E-3</v>
      </c>
      <c r="F12" s="16">
        <v>0.18276846564744886</v>
      </c>
      <c r="G12" s="16">
        <v>0.33553452579034948</v>
      </c>
    </row>
    <row r="13" spans="1:9" ht="19.5" customHeight="1" x14ac:dyDescent="0.25">
      <c r="A13" s="14" t="s">
        <v>339</v>
      </c>
      <c r="B13" s="15">
        <v>17640</v>
      </c>
      <c r="C13" s="16">
        <v>6.0591488338542922E-2</v>
      </c>
      <c r="D13" s="16">
        <v>6.6505441354292705E-2</v>
      </c>
      <c r="E13" s="16">
        <v>0.18803879310344818</v>
      </c>
      <c r="F13" s="16">
        <v>7.850330154071905E-2</v>
      </c>
      <c r="G13" s="16">
        <v>0.33162225409526691</v>
      </c>
    </row>
    <row r="14" spans="1:9" x14ac:dyDescent="0.25">
      <c r="A14" s="14" t="s">
        <v>340</v>
      </c>
      <c r="B14" s="15">
        <v>15940</v>
      </c>
      <c r="C14" s="16">
        <v>5.4752172568955447E-2</v>
      </c>
      <c r="D14" s="16">
        <v>2.277831247994877E-2</v>
      </c>
      <c r="E14" s="16">
        <v>8.7683384510405915E-2</v>
      </c>
      <c r="F14" s="16">
        <v>9.2154847550530938E-2</v>
      </c>
      <c r="G14" s="16">
        <v>0.72604223064428797</v>
      </c>
    </row>
    <row r="15" spans="1:9" ht="20.25" customHeight="1" x14ac:dyDescent="0.25">
      <c r="A15" s="14" t="s">
        <v>341</v>
      </c>
      <c r="B15" s="15">
        <v>14305</v>
      </c>
      <c r="C15" s="16">
        <v>4.9136124755263973E-2</v>
      </c>
      <c r="D15" s="16">
        <v>8.5768500948766535E-2</v>
      </c>
      <c r="E15" s="16">
        <v>0.16670744637468404</v>
      </c>
      <c r="F15" s="16">
        <v>0.21455255561215836</v>
      </c>
      <c r="G15" s="16">
        <v>0.64766182907164249</v>
      </c>
    </row>
    <row r="16" spans="1:9" ht="20.25" customHeight="1" x14ac:dyDescent="0.25">
      <c r="A16" s="14" t="s">
        <v>342</v>
      </c>
      <c r="B16" s="15">
        <v>12955</v>
      </c>
      <c r="C16" s="16">
        <v>4.4499021055885685E-2</v>
      </c>
      <c r="D16" s="16">
        <v>2.2494080505130132E-2</v>
      </c>
      <c r="E16" s="16">
        <v>4.5095191997418516E-2</v>
      </c>
      <c r="F16" s="16">
        <v>4.8478471997410066E-2</v>
      </c>
      <c r="G16" s="16">
        <v>-0.21632085173310744</v>
      </c>
    </row>
    <row r="17" spans="1:7" ht="19.5" customHeight="1" x14ac:dyDescent="0.25">
      <c r="A17" s="14" t="s">
        <v>343</v>
      </c>
      <c r="B17" s="15">
        <v>12450</v>
      </c>
      <c r="C17" s="16">
        <v>4.2764400783155292E-2</v>
      </c>
      <c r="D17" s="16">
        <v>0.24562281140570286</v>
      </c>
      <c r="E17" s="16">
        <v>9.4505494505494614E-2</v>
      </c>
      <c r="F17" s="16">
        <v>9.6143687268885447E-2</v>
      </c>
      <c r="G17" s="16">
        <v>0.50072324011571845</v>
      </c>
    </row>
    <row r="18" spans="1:7" ht="16.5" customHeight="1" x14ac:dyDescent="0.25">
      <c r="A18" s="14" t="s">
        <v>344</v>
      </c>
      <c r="B18" s="15">
        <v>11120</v>
      </c>
      <c r="C18" s="16">
        <v>3.8195994916360387E-2</v>
      </c>
      <c r="D18" s="16">
        <v>6.3605930176948933E-2</v>
      </c>
      <c r="E18" s="16">
        <v>5.5930111100560342E-2</v>
      </c>
      <c r="F18" s="16">
        <v>9.1265947006869519E-2</v>
      </c>
      <c r="G18" s="16">
        <v>0.58698444412730133</v>
      </c>
    </row>
    <row r="19" spans="1:7" ht="17.25" customHeight="1" x14ac:dyDescent="0.25">
      <c r="A19" s="14" t="s">
        <v>345</v>
      </c>
      <c r="B19" s="15">
        <v>9785</v>
      </c>
      <c r="C19" s="16">
        <v>3.3610414591419641E-2</v>
      </c>
      <c r="D19" s="16">
        <v>4.5405982905982967E-2</v>
      </c>
      <c r="E19" s="16">
        <v>8.8189501779359469E-2</v>
      </c>
      <c r="F19" s="16">
        <v>9.9191192990339294E-2</v>
      </c>
      <c r="G19" s="16">
        <v>0.54948535233570861</v>
      </c>
    </row>
    <row r="20" spans="1:7" ht="33" customHeight="1" x14ac:dyDescent="0.25">
      <c r="A20" s="17" t="s">
        <v>346</v>
      </c>
      <c r="B20" s="18">
        <v>7065</v>
      </c>
      <c r="C20" s="19">
        <v>2.4267509360079688E-2</v>
      </c>
      <c r="D20" s="19">
        <v>7.0821529745046519E-4</v>
      </c>
      <c r="E20" s="19">
        <v>3.805465765501026E-2</v>
      </c>
      <c r="F20" s="19">
        <v>-1.3268156424581012E-2</v>
      </c>
      <c r="G20" s="19">
        <v>-0.28994974874371859</v>
      </c>
    </row>
    <row r="23" spans="1:7" x14ac:dyDescent="0.25">
      <c r="A23" s="44" t="s">
        <v>212</v>
      </c>
    </row>
  </sheetData>
  <mergeCells count="1">
    <mergeCell ref="D8:G8"/>
  </mergeCells>
  <phoneticPr fontId="19" type="noConversion"/>
  <conditionalFormatting sqref="D10:G2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{68B2B09B-D24D-4C84-909D-E8C744C76F2C}</x14:id>
        </ext>
      </extLst>
    </cfRule>
  </conditionalFormatting>
  <conditionalFormatting sqref="C11:C20">
    <cfRule type="colorScale" priority="2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F86BC43F-0BD7-427D-ACF6-FFAAB9777B37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B2B09B-D24D-4C84-909D-E8C744C76F2C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D10:G20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A866-E02E-41EB-A2C7-071549437088}">
  <dimension ref="A1:I33"/>
  <sheetViews>
    <sheetView zoomScale="90" zoomScaleNormal="90" workbookViewId="0">
      <selection activeCell="K23" sqref="K23"/>
    </sheetView>
  </sheetViews>
  <sheetFormatPr baseColWidth="10" defaultColWidth="11.42578125" defaultRowHeight="15" x14ac:dyDescent="0.25"/>
  <cols>
    <col min="1" max="1" width="64.28515625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tr">
        <f>TRGSS1!A3</f>
        <v>LLOCS DE TREBALL. RÈGIM GENERAL SEGURETAT SOCIAL.</v>
      </c>
    </row>
    <row r="5" spans="1:9" x14ac:dyDescent="0.25">
      <c r="A5" s="29" t="str">
        <f>Índex!A31</f>
        <v>TRGSS2</v>
      </c>
      <c r="C5" s="29" t="s">
        <v>316</v>
      </c>
    </row>
    <row r="6" spans="1:9" ht="15.75" thickBot="1" x14ac:dyDescent="0.3">
      <c r="A6" s="31" t="str">
        <f>Índex!B31</f>
        <v>Dinamisme llocs de treball.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A7" s="250" t="s">
        <v>54</v>
      </c>
      <c r="B7" s="252" t="s">
        <v>55</v>
      </c>
      <c r="C7" s="254" t="s">
        <v>58</v>
      </c>
      <c r="D7" s="254"/>
    </row>
    <row r="8" spans="1:9" x14ac:dyDescent="0.25">
      <c r="A8" s="251"/>
      <c r="B8" s="253"/>
      <c r="C8" s="33" t="s">
        <v>55</v>
      </c>
      <c r="D8" s="33" t="s">
        <v>56</v>
      </c>
    </row>
    <row r="9" spans="1:9" x14ac:dyDescent="0.25">
      <c r="A9" s="34" t="s">
        <v>348</v>
      </c>
      <c r="B9" s="52">
        <v>12450</v>
      </c>
      <c r="C9" s="52">
        <v>2455</v>
      </c>
      <c r="D9" s="53">
        <v>0.24562281140570286</v>
      </c>
    </row>
    <row r="10" spans="1:9" x14ac:dyDescent="0.25">
      <c r="A10" s="34" t="s">
        <v>372</v>
      </c>
      <c r="B10" s="52">
        <v>28915</v>
      </c>
      <c r="C10" s="52">
        <v>1440</v>
      </c>
      <c r="D10" s="53">
        <v>5.2411282984531349E-2</v>
      </c>
    </row>
    <row r="11" spans="1:9" x14ac:dyDescent="0.25">
      <c r="A11" s="34" t="s">
        <v>349</v>
      </c>
      <c r="B11" s="52">
        <v>6905</v>
      </c>
      <c r="C11" s="52">
        <v>1300</v>
      </c>
      <c r="D11" s="53">
        <v>0.23193577163247103</v>
      </c>
    </row>
    <row r="12" spans="1:9" x14ac:dyDescent="0.25">
      <c r="A12" s="34" t="s">
        <v>347</v>
      </c>
      <c r="B12" s="52">
        <v>14305</v>
      </c>
      <c r="C12" s="52">
        <v>1130</v>
      </c>
      <c r="D12" s="53">
        <v>8.5768500948766535E-2</v>
      </c>
    </row>
    <row r="13" spans="1:9" x14ac:dyDescent="0.25">
      <c r="A13" s="34" t="s">
        <v>321</v>
      </c>
      <c r="B13" s="52">
        <v>17640</v>
      </c>
      <c r="C13" s="52">
        <v>1100</v>
      </c>
      <c r="D13" s="53">
        <v>6.6505441354292705E-2</v>
      </c>
    </row>
    <row r="14" spans="1:9" x14ac:dyDescent="0.25">
      <c r="A14" s="34" t="s">
        <v>323</v>
      </c>
      <c r="B14" s="52">
        <v>11120</v>
      </c>
      <c r="C14" s="52">
        <v>665</v>
      </c>
      <c r="D14" s="53">
        <v>6.3605930176948933E-2</v>
      </c>
    </row>
    <row r="15" spans="1:9" x14ac:dyDescent="0.25">
      <c r="A15" s="34" t="s">
        <v>330</v>
      </c>
      <c r="B15" s="52">
        <v>5035</v>
      </c>
      <c r="C15" s="52">
        <v>595</v>
      </c>
      <c r="D15" s="53">
        <v>0.13400900900900892</v>
      </c>
    </row>
    <row r="16" spans="1:9" ht="18" customHeight="1" x14ac:dyDescent="0.25">
      <c r="A16" s="34" t="s">
        <v>350</v>
      </c>
      <c r="B16" s="52">
        <v>5690</v>
      </c>
      <c r="C16" s="52">
        <v>530</v>
      </c>
      <c r="D16" s="53">
        <v>0.1027131782945736</v>
      </c>
    </row>
    <row r="17" spans="1:4" x14ac:dyDescent="0.25">
      <c r="A17" s="34" t="s">
        <v>318</v>
      </c>
      <c r="B17" s="52">
        <v>9785</v>
      </c>
      <c r="C17" s="52">
        <v>425</v>
      </c>
      <c r="D17" s="53">
        <v>4.5405982905982967E-2</v>
      </c>
    </row>
    <row r="18" spans="1:4" x14ac:dyDescent="0.25">
      <c r="A18" s="34" t="s">
        <v>325</v>
      </c>
      <c r="B18" s="52">
        <v>4715</v>
      </c>
      <c r="C18" s="52">
        <v>415</v>
      </c>
      <c r="D18" s="53">
        <v>9.6511627906976649E-2</v>
      </c>
    </row>
    <row r="19" spans="1:4" ht="15" customHeight="1" x14ac:dyDescent="0.25">
      <c r="A19" s="255" t="s">
        <v>57</v>
      </c>
      <c r="B19" s="257" t="s">
        <v>55</v>
      </c>
      <c r="C19" s="258" t="s">
        <v>58</v>
      </c>
      <c r="D19" s="258"/>
    </row>
    <row r="20" spans="1:4" x14ac:dyDescent="0.25">
      <c r="A20" s="256"/>
      <c r="B20" s="253"/>
      <c r="C20" s="33" t="s">
        <v>55</v>
      </c>
      <c r="D20" s="33" t="s">
        <v>56</v>
      </c>
    </row>
    <row r="21" spans="1:4" x14ac:dyDescent="0.25">
      <c r="A21" s="34" t="s">
        <v>351</v>
      </c>
      <c r="B21" s="35">
        <v>4430</v>
      </c>
      <c r="C21" s="35">
        <v>-280</v>
      </c>
      <c r="D21" s="36">
        <v>-5.9447983014861983E-2</v>
      </c>
    </row>
    <row r="22" spans="1:4" x14ac:dyDescent="0.25">
      <c r="A22" s="34" t="s">
        <v>352</v>
      </c>
      <c r="B22" s="52">
        <v>4690</v>
      </c>
      <c r="C22" s="52">
        <v>-265</v>
      </c>
      <c r="D22" s="53">
        <v>-5.3481331987891068E-2</v>
      </c>
    </row>
    <row r="23" spans="1:4" x14ac:dyDescent="0.25">
      <c r="A23" s="34" t="s">
        <v>353</v>
      </c>
      <c r="B23" s="52">
        <v>445</v>
      </c>
      <c r="C23" s="52">
        <v>-260</v>
      </c>
      <c r="D23" s="53">
        <v>-0.36879432624113473</v>
      </c>
    </row>
    <row r="24" spans="1:4" ht="16.5" customHeight="1" x14ac:dyDescent="0.25">
      <c r="A24" s="34" t="s">
        <v>354</v>
      </c>
      <c r="B24" s="52">
        <v>795</v>
      </c>
      <c r="C24" s="52">
        <v>-85</v>
      </c>
      <c r="D24" s="53">
        <v>-9.6590909090909061E-2</v>
      </c>
    </row>
    <row r="25" spans="1:4" x14ac:dyDescent="0.25">
      <c r="A25" s="34" t="s">
        <v>355</v>
      </c>
      <c r="B25" s="52">
        <v>1125</v>
      </c>
      <c r="C25" s="52">
        <v>-60</v>
      </c>
      <c r="D25" s="53">
        <v>-5.0632911392405111E-2</v>
      </c>
    </row>
    <row r="26" spans="1:4" x14ac:dyDescent="0.25">
      <c r="A26" s="34" t="s">
        <v>356</v>
      </c>
      <c r="B26" s="52">
        <v>45</v>
      </c>
      <c r="C26" s="52">
        <v>-60</v>
      </c>
      <c r="D26" s="53">
        <v>-0.5714285714285714</v>
      </c>
    </row>
    <row r="27" spans="1:4" x14ac:dyDescent="0.25">
      <c r="A27" s="34" t="s">
        <v>317</v>
      </c>
      <c r="B27" s="52">
        <v>2375</v>
      </c>
      <c r="C27" s="52">
        <v>-55</v>
      </c>
      <c r="D27" s="53">
        <v>-2.2633744855967031E-2</v>
      </c>
    </row>
    <row r="28" spans="1:4" x14ac:dyDescent="0.25">
      <c r="A28" s="34" t="s">
        <v>357</v>
      </c>
      <c r="B28" s="52">
        <v>785</v>
      </c>
      <c r="C28" s="52">
        <v>-45</v>
      </c>
      <c r="D28" s="53">
        <v>-5.4216867469879526E-2</v>
      </c>
    </row>
    <row r="29" spans="1:4" x14ac:dyDescent="0.25">
      <c r="A29" s="34" t="s">
        <v>358</v>
      </c>
      <c r="B29" s="52">
        <v>635</v>
      </c>
      <c r="C29" s="52">
        <v>-35</v>
      </c>
      <c r="D29" s="53">
        <v>-5.2238805970149294E-2</v>
      </c>
    </row>
    <row r="30" spans="1:4" x14ac:dyDescent="0.25">
      <c r="A30" s="41" t="s">
        <v>373</v>
      </c>
      <c r="B30" s="226">
        <v>480</v>
      </c>
      <c r="C30" s="226">
        <v>-25</v>
      </c>
      <c r="D30" s="227">
        <v>-4.9504950495049549E-2</v>
      </c>
    </row>
    <row r="32" spans="1:4" x14ac:dyDescent="0.25">
      <c r="A32" s="44" t="s">
        <v>212</v>
      </c>
    </row>
    <row r="33" spans="1:1" x14ac:dyDescent="0.25">
      <c r="A33" s="44"/>
    </row>
  </sheetData>
  <mergeCells count="6">
    <mergeCell ref="A7:A8"/>
    <mergeCell ref="B7:B8"/>
    <mergeCell ref="C7:D7"/>
    <mergeCell ref="A19:A20"/>
    <mergeCell ref="B19:B20"/>
    <mergeCell ref="C19:D19"/>
  </mergeCells>
  <conditionalFormatting sqref="D9:D18 D21:D30">
    <cfRule type="colorScale" priority="7">
      <colorScale>
        <cfvo type="min"/>
        <cfvo type="max"/>
        <color rgb="FFFFEF9C"/>
        <color rgb="FF63BE7B"/>
      </colorScale>
    </cfRule>
  </conditionalFormatting>
  <conditionalFormatting sqref="B21:B30 B9:B1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{46880F6B-FD58-44CF-9EAD-30529C26B06D}</x14:id>
        </ext>
      </extLst>
    </cfRule>
  </conditionalFormatting>
  <conditionalFormatting sqref="D21:D30">
    <cfRule type="colorScale" priority="3">
      <colorScale>
        <cfvo type="min"/>
        <cfvo type="max"/>
        <color rgb="FFF8696B"/>
        <color rgb="FFFCFCFF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D18">
    <cfRule type="colorScale" priority="4">
      <colorScale>
        <cfvo type="min"/>
        <cfvo type="max"/>
        <color rgb="FFFCFCFF"/>
        <color rgb="FF92D050"/>
      </colorScale>
    </cfRule>
  </conditionalFormatting>
  <conditionalFormatting sqref="B10:B30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{42230BAA-C1F4-4F53-8FAC-FFAF5FB39D58}</x14:id>
        </ext>
      </extLst>
    </cfRule>
  </conditionalFormatting>
  <conditionalFormatting sqref="B9">
    <cfRule type="dataBar" priority="1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{5CF772A7-33EC-4205-93A7-80310089AA30}</x14:id>
        </ext>
      </extLst>
    </cfRule>
  </conditionalFormatting>
  <hyperlinks>
    <hyperlink ref="A1" location="Índex!A1" display="TORNAR A L'ÍNDEX" xr:uid="{04E6557F-A5F1-4474-A4EB-4D1A017C6137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880F6B-FD58-44CF-9EAD-30529C26B06D}">
            <x14:dataBar minLength="0" maxLength="100" negativeBarColorSameAsPositive="1" axisPosition="none">
              <x14:cfvo type="min"/>
              <x14:cfvo type="max"/>
            </x14:dataBar>
          </x14:cfRule>
          <xm:sqref>B21:B30 B9:B18</xm:sqref>
        </x14:conditionalFormatting>
        <x14:conditionalFormatting xmlns:xm="http://schemas.microsoft.com/office/excel/2006/main">
          <x14:cfRule type="dataBar" id="{42230BAA-C1F4-4F53-8FAC-FFAF5FB39D5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B10:B30</xm:sqref>
        </x14:conditionalFormatting>
        <x14:conditionalFormatting xmlns:xm="http://schemas.microsoft.com/office/excel/2006/main">
          <x14:cfRule type="dataBar" id="{5CF772A7-33EC-4205-93A7-80310089AA3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CE03E-446E-4A5A-B295-CB5DD8551125}">
  <sheetPr>
    <tabColor theme="8"/>
  </sheetPr>
  <dimension ref="A1:R92"/>
  <sheetViews>
    <sheetView workbookViewId="0">
      <selection activeCell="E8" sqref="E8"/>
    </sheetView>
  </sheetViews>
  <sheetFormatPr baseColWidth="10" defaultRowHeight="15" x14ac:dyDescent="0.25"/>
  <sheetData>
    <row r="1" spans="1:18" x14ac:dyDescent="0.25">
      <c r="G1" s="25">
        <v>3.0000000000000001E-3</v>
      </c>
      <c r="M1" s="26" t="s">
        <v>182</v>
      </c>
      <c r="Q1" s="26" t="s">
        <v>185</v>
      </c>
    </row>
    <row r="3" spans="1:18" x14ac:dyDescent="0.25">
      <c r="B3">
        <v>2022</v>
      </c>
      <c r="C3" s="22">
        <v>20.22</v>
      </c>
      <c r="D3">
        <v>2021</v>
      </c>
      <c r="H3">
        <v>2022</v>
      </c>
      <c r="I3" s="22">
        <v>20.22</v>
      </c>
      <c r="J3">
        <v>2021</v>
      </c>
      <c r="N3">
        <v>2022</v>
      </c>
      <c r="O3" s="22">
        <v>20.22</v>
      </c>
      <c r="P3">
        <v>2021</v>
      </c>
      <c r="Q3" t="s">
        <v>183</v>
      </c>
      <c r="R3" t="s">
        <v>184</v>
      </c>
    </row>
    <row r="4" spans="1:18" x14ac:dyDescent="0.25">
      <c r="A4" t="s">
        <v>64</v>
      </c>
      <c r="B4" s="48">
        <v>100</v>
      </c>
      <c r="C4" s="23">
        <f>B4/$B$92</f>
        <v>3.5244153875975821E-4</v>
      </c>
      <c r="D4">
        <v>95</v>
      </c>
      <c r="G4" t="s">
        <v>140</v>
      </c>
      <c r="H4" s="48">
        <v>5795</v>
      </c>
      <c r="I4" s="23">
        <v>2.0423987171127988E-2</v>
      </c>
      <c r="J4">
        <v>5785</v>
      </c>
      <c r="M4" t="s">
        <v>118</v>
      </c>
      <c r="N4" s="48">
        <v>2675</v>
      </c>
      <c r="O4" s="23">
        <v>9.4278111618235332E-3</v>
      </c>
      <c r="P4">
        <v>3115</v>
      </c>
      <c r="Q4">
        <v>-440</v>
      </c>
      <c r="R4" s="28">
        <v>-0.14125200642054575</v>
      </c>
    </row>
    <row r="5" spans="1:18" x14ac:dyDescent="0.25">
      <c r="A5" t="s">
        <v>133</v>
      </c>
      <c r="B5" s="48">
        <v>60</v>
      </c>
      <c r="C5" s="23">
        <f t="shared" ref="C5:C68" si="0">B5/$B$92</f>
        <v>2.1146492325585493E-4</v>
      </c>
      <c r="D5">
        <v>70</v>
      </c>
      <c r="G5" t="s">
        <v>112</v>
      </c>
      <c r="H5" s="48">
        <v>1495</v>
      </c>
      <c r="I5" s="23">
        <v>5.2690010044583856E-3</v>
      </c>
      <c r="J5">
        <v>1405</v>
      </c>
      <c r="M5" t="s">
        <v>110</v>
      </c>
      <c r="N5" s="48">
        <v>4435</v>
      </c>
      <c r="O5" s="23">
        <v>1.5630782243995278E-2</v>
      </c>
      <c r="P5">
        <v>4745</v>
      </c>
      <c r="Q5">
        <v>-310</v>
      </c>
      <c r="R5" s="28">
        <v>-6.5331928345626969E-2</v>
      </c>
    </row>
    <row r="6" spans="1:18" x14ac:dyDescent="0.25">
      <c r="A6" t="s">
        <v>134</v>
      </c>
      <c r="B6" s="48">
        <v>0</v>
      </c>
      <c r="C6" s="23">
        <f t="shared" si="0"/>
        <v>0</v>
      </c>
      <c r="D6">
        <v>5</v>
      </c>
      <c r="G6" t="s">
        <v>146</v>
      </c>
      <c r="H6" s="48">
        <v>1015</v>
      </c>
      <c r="I6" s="23">
        <v>3.5772816184115458E-3</v>
      </c>
      <c r="J6">
        <v>930</v>
      </c>
      <c r="M6" t="s">
        <v>127</v>
      </c>
      <c r="N6" s="48">
        <v>4660</v>
      </c>
      <c r="O6" s="23">
        <v>1.6423775706204732E-2</v>
      </c>
      <c r="P6">
        <v>4920</v>
      </c>
      <c r="Q6">
        <v>-260</v>
      </c>
      <c r="R6" s="28">
        <v>-5.2845528455284556E-2</v>
      </c>
    </row>
    <row r="7" spans="1:18" x14ac:dyDescent="0.25">
      <c r="A7" t="s">
        <v>135</v>
      </c>
      <c r="B7" s="1">
        <v>0</v>
      </c>
      <c r="C7" s="23">
        <f t="shared" si="0"/>
        <v>0</v>
      </c>
      <c r="D7">
        <v>0</v>
      </c>
      <c r="G7" t="s">
        <v>147</v>
      </c>
      <c r="H7" s="48">
        <v>3340</v>
      </c>
      <c r="I7" s="23">
        <v>1.1771547394575924E-2</v>
      </c>
      <c r="J7">
        <v>3180</v>
      </c>
      <c r="M7" t="s">
        <v>45</v>
      </c>
      <c r="N7" s="48">
        <v>25895</v>
      </c>
      <c r="O7" s="23">
        <v>9.1264736461839399E-2</v>
      </c>
      <c r="P7">
        <v>26110</v>
      </c>
      <c r="Q7">
        <v>-215</v>
      </c>
      <c r="R7" s="28">
        <v>-8.2343929528916129E-3</v>
      </c>
    </row>
    <row r="8" spans="1:18" x14ac:dyDescent="0.25">
      <c r="A8" t="s">
        <v>136</v>
      </c>
      <c r="B8" s="1">
        <v>0</v>
      </c>
      <c r="C8" s="23">
        <f t="shared" si="0"/>
        <v>0</v>
      </c>
      <c r="D8">
        <v>0</v>
      </c>
      <c r="G8" t="s">
        <v>127</v>
      </c>
      <c r="H8" s="48">
        <v>4660</v>
      </c>
      <c r="I8" s="23">
        <v>1.6423775706204732E-2</v>
      </c>
      <c r="J8">
        <v>4920</v>
      </c>
      <c r="M8" t="s">
        <v>164</v>
      </c>
      <c r="N8" s="48">
        <v>1185</v>
      </c>
      <c r="O8" s="23">
        <v>4.1764322343031349E-3</v>
      </c>
      <c r="P8">
        <v>1360</v>
      </c>
      <c r="Q8">
        <v>-175</v>
      </c>
      <c r="R8" s="28">
        <v>-0.12867647058823528</v>
      </c>
    </row>
    <row r="9" spans="1:18" x14ac:dyDescent="0.25">
      <c r="A9" t="s">
        <v>137</v>
      </c>
      <c r="B9" s="48">
        <v>0</v>
      </c>
      <c r="C9" s="23">
        <f t="shared" si="0"/>
        <v>0</v>
      </c>
      <c r="D9">
        <v>0</v>
      </c>
      <c r="G9" t="s">
        <v>149</v>
      </c>
      <c r="H9" s="48">
        <v>3240</v>
      </c>
      <c r="I9" s="23">
        <v>1.1419105855816167E-2</v>
      </c>
      <c r="J9">
        <v>3195</v>
      </c>
      <c r="M9" t="s">
        <v>121</v>
      </c>
      <c r="N9" s="48">
        <v>2395</v>
      </c>
      <c r="O9" s="23">
        <v>8.4409748532962101E-3</v>
      </c>
      <c r="P9">
        <v>2470</v>
      </c>
      <c r="Q9">
        <v>-75</v>
      </c>
      <c r="R9" s="28">
        <v>-3.0364372469635626E-2</v>
      </c>
    </row>
    <row r="10" spans="1:18" x14ac:dyDescent="0.25">
      <c r="A10" t="s">
        <v>138</v>
      </c>
      <c r="B10" s="48">
        <v>140</v>
      </c>
      <c r="C10" s="23">
        <f t="shared" si="0"/>
        <v>4.9341815426366155E-4</v>
      </c>
      <c r="D10">
        <v>130</v>
      </c>
      <c r="G10" t="s">
        <v>150</v>
      </c>
      <c r="H10" s="48">
        <v>2680</v>
      </c>
      <c r="I10" s="23">
        <v>9.4454332387615206E-3</v>
      </c>
      <c r="J10">
        <v>2635</v>
      </c>
      <c r="M10" t="s">
        <v>52</v>
      </c>
      <c r="N10" s="48">
        <v>4860</v>
      </c>
      <c r="O10" s="23">
        <v>1.712865878372425E-2</v>
      </c>
      <c r="P10">
        <v>4900</v>
      </c>
      <c r="Q10">
        <v>-40</v>
      </c>
      <c r="R10" s="28">
        <v>-8.1632653061224497E-3</v>
      </c>
    </row>
    <row r="11" spans="1:18" x14ac:dyDescent="0.25">
      <c r="A11" t="s">
        <v>139</v>
      </c>
      <c r="B11" s="48">
        <v>0</v>
      </c>
      <c r="C11" s="23">
        <f t="shared" si="0"/>
        <v>0</v>
      </c>
      <c r="D11">
        <v>0</v>
      </c>
      <c r="G11" t="s">
        <v>151</v>
      </c>
      <c r="H11" s="48">
        <v>1075</v>
      </c>
      <c r="I11" s="23">
        <v>3.788746541667401E-3</v>
      </c>
      <c r="J11">
        <v>995</v>
      </c>
      <c r="M11" t="s">
        <v>140</v>
      </c>
      <c r="N11" s="48">
        <v>5795</v>
      </c>
      <c r="O11" s="23">
        <v>2.0423987171127988E-2</v>
      </c>
      <c r="P11">
        <v>5785</v>
      </c>
      <c r="Q11">
        <v>10</v>
      </c>
      <c r="R11" s="28">
        <v>1.7286084701815039E-3</v>
      </c>
    </row>
    <row r="12" spans="1:18" x14ac:dyDescent="0.25">
      <c r="A12" t="s">
        <v>140</v>
      </c>
      <c r="B12" s="48">
        <v>5795</v>
      </c>
      <c r="C12" s="23">
        <f t="shared" si="0"/>
        <v>2.0423987171127988E-2</v>
      </c>
      <c r="D12">
        <v>5785</v>
      </c>
      <c r="G12" t="s">
        <v>63</v>
      </c>
      <c r="H12" s="48">
        <v>7145</v>
      </c>
      <c r="I12" s="23">
        <v>2.5181947944384726E-2</v>
      </c>
      <c r="J12">
        <v>7075</v>
      </c>
      <c r="M12" t="s">
        <v>149</v>
      </c>
      <c r="N12" s="48">
        <v>3240</v>
      </c>
      <c r="O12" s="23">
        <v>1.1419105855816167E-2</v>
      </c>
      <c r="P12">
        <v>3195</v>
      </c>
      <c r="Q12">
        <v>45</v>
      </c>
      <c r="R12" s="28">
        <v>1.4084507042253521E-2</v>
      </c>
    </row>
    <row r="13" spans="1:18" x14ac:dyDescent="0.25">
      <c r="A13" t="s">
        <v>112</v>
      </c>
      <c r="B13" s="48">
        <v>1495</v>
      </c>
      <c r="C13" s="23">
        <f t="shared" si="0"/>
        <v>5.2690010044583856E-3</v>
      </c>
      <c r="D13">
        <v>1405</v>
      </c>
      <c r="G13" t="s">
        <v>153</v>
      </c>
      <c r="H13" s="48">
        <v>950</v>
      </c>
      <c r="I13" s="23">
        <v>3.3481946182177032E-3</v>
      </c>
      <c r="J13">
        <v>865</v>
      </c>
      <c r="M13" t="s">
        <v>150</v>
      </c>
      <c r="N13" s="48">
        <v>2680</v>
      </c>
      <c r="O13" s="23">
        <v>9.4454332387615206E-3</v>
      </c>
      <c r="P13">
        <v>2635</v>
      </c>
      <c r="Q13">
        <v>45</v>
      </c>
      <c r="R13" s="28">
        <v>1.7077798861480076E-2</v>
      </c>
    </row>
    <row r="14" spans="1:18" x14ac:dyDescent="0.25">
      <c r="A14" t="s">
        <v>141</v>
      </c>
      <c r="B14" s="1">
        <v>0</v>
      </c>
      <c r="C14" s="23">
        <f t="shared" si="0"/>
        <v>0</v>
      </c>
      <c r="D14">
        <v>0</v>
      </c>
      <c r="G14" t="s">
        <v>154</v>
      </c>
      <c r="H14" s="48">
        <v>2630</v>
      </c>
      <c r="I14" s="23">
        <v>9.2692124693816418E-3</v>
      </c>
      <c r="J14">
        <v>2260</v>
      </c>
      <c r="M14" t="s">
        <v>125</v>
      </c>
      <c r="N14" s="48">
        <v>1425</v>
      </c>
      <c r="O14" s="23">
        <v>5.0222919273265549E-3</v>
      </c>
      <c r="P14">
        <v>1380</v>
      </c>
      <c r="Q14">
        <v>45</v>
      </c>
      <c r="R14" s="28">
        <v>3.2608695652173912E-2</v>
      </c>
    </row>
    <row r="15" spans="1:18" x14ac:dyDescent="0.25">
      <c r="A15" t="s">
        <v>142</v>
      </c>
      <c r="B15" s="48">
        <v>800</v>
      </c>
      <c r="C15" s="23">
        <f t="shared" si="0"/>
        <v>2.8195323100780657E-3</v>
      </c>
      <c r="D15">
        <v>865</v>
      </c>
      <c r="G15" t="s">
        <v>62</v>
      </c>
      <c r="H15" s="48">
        <v>3480</v>
      </c>
      <c r="I15" s="23">
        <v>1.2264965548839586E-2</v>
      </c>
      <c r="J15">
        <v>3360</v>
      </c>
      <c r="M15" t="s">
        <v>115</v>
      </c>
      <c r="N15" s="48">
        <v>1550</v>
      </c>
      <c r="O15" s="23">
        <v>5.4628438507762526E-3</v>
      </c>
      <c r="P15">
        <v>1495</v>
      </c>
      <c r="Q15">
        <v>55</v>
      </c>
      <c r="R15" s="28">
        <v>3.678929765886288E-2</v>
      </c>
    </row>
    <row r="16" spans="1:18" x14ac:dyDescent="0.25">
      <c r="A16" t="s">
        <v>143</v>
      </c>
      <c r="B16" s="48">
        <v>645</v>
      </c>
      <c r="C16" s="23">
        <f t="shared" si="0"/>
        <v>2.2732479250004408E-3</v>
      </c>
      <c r="D16">
        <v>685</v>
      </c>
      <c r="G16" t="s">
        <v>110</v>
      </c>
      <c r="H16" s="48">
        <v>4435</v>
      </c>
      <c r="I16" s="23">
        <v>1.5630782243995278E-2</v>
      </c>
      <c r="J16">
        <v>4745</v>
      </c>
      <c r="M16" t="s">
        <v>63</v>
      </c>
      <c r="N16" s="48">
        <v>7145</v>
      </c>
      <c r="O16" s="23">
        <v>2.5181947944384726E-2</v>
      </c>
      <c r="P16">
        <v>7075</v>
      </c>
      <c r="Q16">
        <v>70</v>
      </c>
      <c r="R16" s="28">
        <v>9.893992932862191E-3</v>
      </c>
    </row>
    <row r="17" spans="1:18" x14ac:dyDescent="0.25">
      <c r="A17" t="s">
        <v>144</v>
      </c>
      <c r="B17" s="48">
        <v>20</v>
      </c>
      <c r="C17" s="23">
        <f t="shared" si="0"/>
        <v>7.0488307751951642E-5</v>
      </c>
      <c r="D17">
        <v>20</v>
      </c>
      <c r="G17" t="s">
        <v>129</v>
      </c>
      <c r="H17" s="48">
        <v>1155</v>
      </c>
      <c r="I17" s="23">
        <v>4.0706997726752073E-3</v>
      </c>
      <c r="J17">
        <v>1060</v>
      </c>
      <c r="M17" t="s">
        <v>161</v>
      </c>
      <c r="N17" s="48">
        <v>1215</v>
      </c>
      <c r="O17" s="23">
        <v>4.2821646959310625E-3</v>
      </c>
      <c r="P17">
        <v>1140</v>
      </c>
      <c r="Q17">
        <v>75</v>
      </c>
      <c r="R17" s="28">
        <v>6.5789473684210523E-2</v>
      </c>
    </row>
    <row r="18" spans="1:18" x14ac:dyDescent="0.25">
      <c r="A18" t="s">
        <v>145</v>
      </c>
      <c r="B18" s="48">
        <v>490</v>
      </c>
      <c r="C18" s="23">
        <f t="shared" si="0"/>
        <v>1.7269635399228152E-3</v>
      </c>
      <c r="D18">
        <v>435</v>
      </c>
      <c r="G18" t="s">
        <v>157</v>
      </c>
      <c r="H18" s="48">
        <v>2575</v>
      </c>
      <c r="I18" s="23">
        <v>9.075369623063774E-3</v>
      </c>
      <c r="J18">
        <v>2295</v>
      </c>
      <c r="M18" t="s">
        <v>167</v>
      </c>
      <c r="N18" s="48">
        <v>870</v>
      </c>
      <c r="O18" s="23">
        <v>3.0662413872098965E-3</v>
      </c>
      <c r="P18">
        <v>795</v>
      </c>
      <c r="Q18">
        <v>75</v>
      </c>
      <c r="R18" s="28">
        <v>9.4339622641509441E-2</v>
      </c>
    </row>
    <row r="19" spans="1:18" x14ac:dyDescent="0.25">
      <c r="A19" t="s">
        <v>146</v>
      </c>
      <c r="B19" s="48">
        <v>1015</v>
      </c>
      <c r="C19" s="23">
        <f t="shared" si="0"/>
        <v>3.5772816184115458E-3</v>
      </c>
      <c r="D19">
        <v>930</v>
      </c>
      <c r="G19" t="s">
        <v>161</v>
      </c>
      <c r="H19" s="48">
        <v>1215</v>
      </c>
      <c r="I19" s="23">
        <v>4.2821646959310625E-3</v>
      </c>
      <c r="J19">
        <v>1140</v>
      </c>
      <c r="M19" t="s">
        <v>151</v>
      </c>
      <c r="N19" s="48">
        <v>1075</v>
      </c>
      <c r="O19" s="23">
        <v>3.788746541667401E-3</v>
      </c>
      <c r="P19">
        <v>995</v>
      </c>
      <c r="Q19">
        <v>80</v>
      </c>
      <c r="R19" s="28">
        <v>8.0402010050251257E-2</v>
      </c>
    </row>
    <row r="20" spans="1:18" x14ac:dyDescent="0.25">
      <c r="A20" t="s">
        <v>147</v>
      </c>
      <c r="B20" s="48">
        <v>3340</v>
      </c>
      <c r="C20" s="23">
        <f t="shared" si="0"/>
        <v>1.1771547394575924E-2</v>
      </c>
      <c r="D20">
        <v>3180</v>
      </c>
      <c r="G20" t="s">
        <v>50</v>
      </c>
      <c r="H20" s="48">
        <v>4650</v>
      </c>
      <c r="I20" s="23">
        <v>1.6388531552328757E-2</v>
      </c>
      <c r="J20">
        <v>4430</v>
      </c>
      <c r="M20" t="s">
        <v>111</v>
      </c>
      <c r="N20" s="48">
        <v>4010</v>
      </c>
      <c r="O20" s="23">
        <v>1.4132905704266304E-2</v>
      </c>
      <c r="P20">
        <v>3930</v>
      </c>
      <c r="Q20">
        <v>80</v>
      </c>
      <c r="R20" s="28">
        <v>2.0356234096692113E-2</v>
      </c>
    </row>
    <row r="21" spans="1:18" x14ac:dyDescent="0.25">
      <c r="A21" t="s">
        <v>148</v>
      </c>
      <c r="B21" s="48">
        <v>0</v>
      </c>
      <c r="C21" s="23">
        <f t="shared" si="0"/>
        <v>0</v>
      </c>
      <c r="D21">
        <v>0</v>
      </c>
      <c r="G21" t="s">
        <v>125</v>
      </c>
      <c r="H21" s="48">
        <v>1425</v>
      </c>
      <c r="I21" s="23">
        <v>5.0222919273265549E-3</v>
      </c>
      <c r="J21">
        <v>1380</v>
      </c>
      <c r="M21" t="s">
        <v>146</v>
      </c>
      <c r="N21" s="48">
        <v>1015</v>
      </c>
      <c r="O21" s="23">
        <v>3.5772816184115458E-3</v>
      </c>
      <c r="P21">
        <v>930</v>
      </c>
      <c r="Q21">
        <v>85</v>
      </c>
      <c r="R21" s="28">
        <v>9.1397849462365593E-2</v>
      </c>
    </row>
    <row r="22" spans="1:18" x14ac:dyDescent="0.25">
      <c r="A22" t="s">
        <v>127</v>
      </c>
      <c r="B22" s="48">
        <v>4660</v>
      </c>
      <c r="C22" s="23">
        <f t="shared" si="0"/>
        <v>1.6423775706204732E-2</v>
      </c>
      <c r="D22">
        <v>4920</v>
      </c>
      <c r="G22" t="s">
        <v>48</v>
      </c>
      <c r="H22" s="48">
        <v>13080</v>
      </c>
      <c r="I22" s="23">
        <v>4.6099353269776377E-2</v>
      </c>
      <c r="J22">
        <v>12645</v>
      </c>
      <c r="M22" t="s">
        <v>153</v>
      </c>
      <c r="N22" s="48">
        <v>950</v>
      </c>
      <c r="O22" s="23">
        <v>3.3481946182177032E-3</v>
      </c>
      <c r="P22">
        <v>865</v>
      </c>
      <c r="Q22">
        <v>85</v>
      </c>
      <c r="R22" s="28">
        <v>9.8265895953757232E-2</v>
      </c>
    </row>
    <row r="23" spans="1:18" x14ac:dyDescent="0.25">
      <c r="A23" t="s">
        <v>149</v>
      </c>
      <c r="B23" s="48">
        <v>3240</v>
      </c>
      <c r="C23" s="23">
        <f t="shared" si="0"/>
        <v>1.1419105855816167E-2</v>
      </c>
      <c r="D23">
        <v>3195</v>
      </c>
      <c r="G23" t="s">
        <v>52</v>
      </c>
      <c r="H23" s="48">
        <v>4860</v>
      </c>
      <c r="I23" s="23">
        <v>1.712865878372425E-2</v>
      </c>
      <c r="J23">
        <v>4900</v>
      </c>
      <c r="M23" t="s">
        <v>112</v>
      </c>
      <c r="N23" s="48">
        <v>1495</v>
      </c>
      <c r="O23" s="23">
        <v>5.2690010044583856E-3</v>
      </c>
      <c r="P23">
        <v>1405</v>
      </c>
      <c r="Q23">
        <v>90</v>
      </c>
      <c r="R23" s="28">
        <v>6.4056939501779361E-2</v>
      </c>
    </row>
    <row r="24" spans="1:18" x14ac:dyDescent="0.25">
      <c r="A24" t="s">
        <v>150</v>
      </c>
      <c r="B24" s="48">
        <v>2680</v>
      </c>
      <c r="C24" s="23">
        <f t="shared" si="0"/>
        <v>9.4454332387615206E-3</v>
      </c>
      <c r="D24">
        <v>2635</v>
      </c>
      <c r="G24" t="s">
        <v>47</v>
      </c>
      <c r="H24" s="48">
        <v>28845</v>
      </c>
      <c r="I24" s="23">
        <v>0.10166176185525226</v>
      </c>
      <c r="J24">
        <v>27440</v>
      </c>
      <c r="M24" t="s">
        <v>168</v>
      </c>
      <c r="N24" s="48">
        <v>2340</v>
      </c>
      <c r="O24" s="23">
        <v>8.2471320069783423E-3</v>
      </c>
      <c r="P24">
        <v>2250</v>
      </c>
      <c r="Q24">
        <v>90</v>
      </c>
      <c r="R24" s="28">
        <v>0.04</v>
      </c>
    </row>
    <row r="25" spans="1:18" x14ac:dyDescent="0.25">
      <c r="A25" t="s">
        <v>151</v>
      </c>
      <c r="B25" s="48">
        <v>1075</v>
      </c>
      <c r="C25" s="23">
        <f t="shared" si="0"/>
        <v>3.788746541667401E-3</v>
      </c>
      <c r="D25">
        <v>995</v>
      </c>
      <c r="G25" t="s">
        <v>45</v>
      </c>
      <c r="H25" s="48">
        <v>25895</v>
      </c>
      <c r="I25" s="23">
        <v>9.1264736461839399E-2</v>
      </c>
      <c r="J25">
        <v>26110</v>
      </c>
      <c r="M25" t="s">
        <v>129</v>
      </c>
      <c r="N25" s="48">
        <v>1155</v>
      </c>
      <c r="O25" s="23">
        <v>4.0706997726752073E-3</v>
      </c>
      <c r="P25">
        <v>1060</v>
      </c>
      <c r="Q25">
        <v>95</v>
      </c>
      <c r="R25" s="28">
        <v>8.9622641509433956E-2</v>
      </c>
    </row>
    <row r="26" spans="1:18" x14ac:dyDescent="0.25">
      <c r="A26" t="s">
        <v>152</v>
      </c>
      <c r="B26" s="48">
        <v>545</v>
      </c>
      <c r="C26" s="23">
        <f t="shared" si="0"/>
        <v>1.9208063862406824E-3</v>
      </c>
      <c r="D26">
        <v>520</v>
      </c>
      <c r="G26" t="s">
        <v>49</v>
      </c>
      <c r="H26" s="48">
        <v>6790</v>
      </c>
      <c r="I26" s="23">
        <v>2.3930780481787584E-2</v>
      </c>
      <c r="J26">
        <v>6655</v>
      </c>
      <c r="M26" t="s">
        <v>178</v>
      </c>
      <c r="N26" s="48">
        <v>1140</v>
      </c>
      <c r="O26" s="23">
        <v>4.0178335418612435E-3</v>
      </c>
      <c r="P26">
        <v>1040</v>
      </c>
      <c r="Q26">
        <v>100</v>
      </c>
      <c r="R26" s="28">
        <v>9.6153846153846159E-2</v>
      </c>
    </row>
    <row r="27" spans="1:18" x14ac:dyDescent="0.25">
      <c r="A27" t="s">
        <v>63</v>
      </c>
      <c r="B27" s="48">
        <v>7145</v>
      </c>
      <c r="C27" s="23">
        <f t="shared" si="0"/>
        <v>2.5181947944384726E-2</v>
      </c>
      <c r="D27">
        <v>7075</v>
      </c>
      <c r="G27" t="s">
        <v>109</v>
      </c>
      <c r="H27" s="48">
        <v>6995</v>
      </c>
      <c r="I27" s="23">
        <v>2.4653285636245088E-2</v>
      </c>
      <c r="J27">
        <v>5825</v>
      </c>
      <c r="M27" t="s">
        <v>119</v>
      </c>
      <c r="N27" s="48">
        <v>4725</v>
      </c>
      <c r="O27" s="23">
        <v>1.6652862706398576E-2</v>
      </c>
      <c r="P27">
        <v>4610</v>
      </c>
      <c r="Q27">
        <v>115</v>
      </c>
      <c r="R27" s="28">
        <v>2.4945770065075923E-2</v>
      </c>
    </row>
    <row r="28" spans="1:18" x14ac:dyDescent="0.25">
      <c r="A28" t="s">
        <v>153</v>
      </c>
      <c r="B28" s="48">
        <v>950</v>
      </c>
      <c r="C28" s="23">
        <f t="shared" si="0"/>
        <v>3.3481946182177032E-3</v>
      </c>
      <c r="D28">
        <v>865</v>
      </c>
      <c r="G28" t="s">
        <v>70</v>
      </c>
      <c r="H28" s="48">
        <v>14185</v>
      </c>
      <c r="I28" s="23">
        <v>4.9993832273071706E-2</v>
      </c>
      <c r="J28">
        <v>12845</v>
      </c>
      <c r="M28" t="s">
        <v>62</v>
      </c>
      <c r="N28" s="48">
        <v>3480</v>
      </c>
      <c r="O28" s="23">
        <v>1.2264965548839586E-2</v>
      </c>
      <c r="P28">
        <v>3360</v>
      </c>
      <c r="Q28">
        <v>120</v>
      </c>
      <c r="R28" s="28">
        <v>3.5714285714285712E-2</v>
      </c>
    </row>
    <row r="29" spans="1:18" x14ac:dyDescent="0.25">
      <c r="A29" t="s">
        <v>154</v>
      </c>
      <c r="B29" s="48">
        <v>2630</v>
      </c>
      <c r="C29" s="23">
        <f t="shared" si="0"/>
        <v>9.2692124693816418E-3</v>
      </c>
      <c r="D29">
        <v>2260</v>
      </c>
      <c r="G29" t="s">
        <v>164</v>
      </c>
      <c r="H29" s="48">
        <v>1185</v>
      </c>
      <c r="I29" s="23">
        <v>4.1764322343031349E-3</v>
      </c>
      <c r="J29">
        <v>1360</v>
      </c>
      <c r="M29" t="s">
        <v>65</v>
      </c>
      <c r="N29" s="48">
        <v>1265</v>
      </c>
      <c r="O29" s="23">
        <v>4.4583854653109413E-3</v>
      </c>
      <c r="P29">
        <v>1140</v>
      </c>
      <c r="Q29">
        <v>125</v>
      </c>
      <c r="R29" s="28">
        <v>0.10964912280701754</v>
      </c>
    </row>
    <row r="30" spans="1:18" x14ac:dyDescent="0.25">
      <c r="A30" t="s">
        <v>62</v>
      </c>
      <c r="B30" s="48">
        <v>3480</v>
      </c>
      <c r="C30" s="23">
        <f t="shared" si="0"/>
        <v>1.2264965548839586E-2</v>
      </c>
      <c r="D30">
        <v>3360</v>
      </c>
      <c r="G30" t="s">
        <v>165</v>
      </c>
      <c r="H30" s="48">
        <v>1385</v>
      </c>
      <c r="I30" s="23">
        <v>4.8813153118226517E-3</v>
      </c>
      <c r="J30">
        <v>1005</v>
      </c>
      <c r="M30" t="s">
        <v>49</v>
      </c>
      <c r="N30" s="48">
        <v>6790</v>
      </c>
      <c r="O30" s="23">
        <v>2.3930780481787584E-2</v>
      </c>
      <c r="P30">
        <v>6655</v>
      </c>
      <c r="Q30">
        <v>135</v>
      </c>
      <c r="R30" s="28">
        <v>2.02854996243426E-2</v>
      </c>
    </row>
    <row r="31" spans="1:18" x14ac:dyDescent="0.25">
      <c r="A31" t="s">
        <v>110</v>
      </c>
      <c r="B31" s="48">
        <v>4435</v>
      </c>
      <c r="C31" s="23">
        <f t="shared" si="0"/>
        <v>1.5630782243995278E-2</v>
      </c>
      <c r="D31">
        <v>4745</v>
      </c>
      <c r="G31" t="s">
        <v>46</v>
      </c>
      <c r="H31" s="48">
        <v>16135</v>
      </c>
      <c r="I31" s="23">
        <v>5.6866442278886993E-2</v>
      </c>
      <c r="J31">
        <v>14995</v>
      </c>
      <c r="M31" t="s">
        <v>173</v>
      </c>
      <c r="N31" s="48">
        <v>1250</v>
      </c>
      <c r="O31" s="23">
        <v>4.4055192344969775E-3</v>
      </c>
      <c r="P31">
        <v>1110</v>
      </c>
      <c r="Q31">
        <v>140</v>
      </c>
      <c r="R31" s="28">
        <v>0.12612612612612611</v>
      </c>
    </row>
    <row r="32" spans="1:18" x14ac:dyDescent="0.25">
      <c r="A32" t="s">
        <v>155</v>
      </c>
      <c r="B32" s="48">
        <v>70</v>
      </c>
      <c r="C32" s="23">
        <f t="shared" si="0"/>
        <v>2.4670907713183077E-4</v>
      </c>
      <c r="D32">
        <v>65</v>
      </c>
      <c r="G32" t="s">
        <v>167</v>
      </c>
      <c r="H32" s="48">
        <v>870</v>
      </c>
      <c r="I32" s="23">
        <v>3.0662413872098965E-3</v>
      </c>
      <c r="J32">
        <v>795</v>
      </c>
      <c r="M32" t="s">
        <v>147</v>
      </c>
      <c r="N32" s="48">
        <v>3340</v>
      </c>
      <c r="O32" s="23">
        <v>1.1771547394575924E-2</v>
      </c>
      <c r="P32">
        <v>3180</v>
      </c>
      <c r="Q32">
        <v>160</v>
      </c>
      <c r="R32" s="28">
        <v>5.0314465408805034E-2</v>
      </c>
    </row>
    <row r="33" spans="1:18" x14ac:dyDescent="0.25">
      <c r="A33" t="s">
        <v>156</v>
      </c>
      <c r="B33" s="48">
        <v>575</v>
      </c>
      <c r="C33" s="23">
        <f t="shared" si="0"/>
        <v>2.02653884786861E-3</v>
      </c>
      <c r="D33">
        <v>560</v>
      </c>
      <c r="G33" t="s">
        <v>168</v>
      </c>
      <c r="H33" s="48">
        <v>2340</v>
      </c>
      <c r="I33" s="23">
        <v>8.2471320069783423E-3</v>
      </c>
      <c r="J33">
        <v>2250</v>
      </c>
      <c r="M33" t="s">
        <v>120</v>
      </c>
      <c r="N33" s="48">
        <v>4410</v>
      </c>
      <c r="O33" s="23">
        <v>1.5542671859305338E-2</v>
      </c>
      <c r="P33">
        <v>4245</v>
      </c>
      <c r="Q33">
        <v>165</v>
      </c>
      <c r="R33" s="28">
        <v>3.8869257950530034E-2</v>
      </c>
    </row>
    <row r="34" spans="1:18" x14ac:dyDescent="0.25">
      <c r="A34" t="s">
        <v>129</v>
      </c>
      <c r="B34" s="48">
        <v>1155</v>
      </c>
      <c r="C34" s="23">
        <f t="shared" si="0"/>
        <v>4.0706997726752073E-3</v>
      </c>
      <c r="D34">
        <v>1060</v>
      </c>
      <c r="G34" t="s">
        <v>67</v>
      </c>
      <c r="H34" s="48">
        <v>5010</v>
      </c>
      <c r="I34" s="23">
        <v>1.7657321091863888E-2</v>
      </c>
      <c r="J34">
        <v>4405</v>
      </c>
      <c r="M34" t="s">
        <v>116</v>
      </c>
      <c r="N34" s="48">
        <v>16705</v>
      </c>
      <c r="O34" s="23">
        <v>5.887535904981761E-2</v>
      </c>
      <c r="P34">
        <v>16490</v>
      </c>
      <c r="Q34">
        <v>215</v>
      </c>
      <c r="R34" s="28">
        <v>1.3038204972710734E-2</v>
      </c>
    </row>
    <row r="35" spans="1:18" x14ac:dyDescent="0.25">
      <c r="A35" t="s">
        <v>157</v>
      </c>
      <c r="B35" s="48">
        <v>2575</v>
      </c>
      <c r="C35" s="23">
        <f t="shared" si="0"/>
        <v>9.075369623063774E-3</v>
      </c>
      <c r="D35">
        <v>2295</v>
      </c>
      <c r="G35" t="s">
        <v>115</v>
      </c>
      <c r="H35" s="48">
        <v>1550</v>
      </c>
      <c r="I35" s="23">
        <v>5.4628438507762526E-3</v>
      </c>
      <c r="J35">
        <v>1495</v>
      </c>
      <c r="M35" t="s">
        <v>50</v>
      </c>
      <c r="N35" s="48">
        <v>4650</v>
      </c>
      <c r="O35" s="23">
        <v>1.6388531552328757E-2</v>
      </c>
      <c r="P35">
        <v>4430</v>
      </c>
      <c r="Q35">
        <v>220</v>
      </c>
      <c r="R35" s="28">
        <v>4.9661399548532728E-2</v>
      </c>
    </row>
    <row r="36" spans="1:18" x14ac:dyDescent="0.25">
      <c r="A36" t="s">
        <v>158</v>
      </c>
      <c r="B36" s="48">
        <v>80</v>
      </c>
      <c r="C36" s="23">
        <f t="shared" si="0"/>
        <v>2.8195323100780657E-4</v>
      </c>
      <c r="D36">
        <v>75</v>
      </c>
      <c r="G36" t="s">
        <v>121</v>
      </c>
      <c r="H36" s="48">
        <v>2395</v>
      </c>
      <c r="I36" s="23">
        <v>8.4409748532962101E-3</v>
      </c>
      <c r="J36">
        <v>2470</v>
      </c>
      <c r="M36" t="s">
        <v>60</v>
      </c>
      <c r="N36" s="48">
        <v>2495</v>
      </c>
      <c r="O36" s="23">
        <v>8.7934163920559676E-3</v>
      </c>
      <c r="P36">
        <v>2240</v>
      </c>
      <c r="Q36">
        <v>255</v>
      </c>
      <c r="R36" s="28">
        <v>0.11383928571428571</v>
      </c>
    </row>
    <row r="37" spans="1:18" x14ac:dyDescent="0.25">
      <c r="A37" t="s">
        <v>159</v>
      </c>
      <c r="B37" s="48">
        <v>400</v>
      </c>
      <c r="C37" s="23">
        <f t="shared" si="0"/>
        <v>1.4097661550390328E-3</v>
      </c>
      <c r="D37">
        <v>395</v>
      </c>
      <c r="G37" t="s">
        <v>120</v>
      </c>
      <c r="H37" s="48">
        <v>4410</v>
      </c>
      <c r="I37" s="23">
        <v>1.5542671859305338E-2</v>
      </c>
      <c r="J37">
        <v>4245</v>
      </c>
      <c r="M37" t="s">
        <v>113</v>
      </c>
      <c r="N37" s="48">
        <v>5770</v>
      </c>
      <c r="O37" s="23">
        <v>2.0335876786438049E-2</v>
      </c>
      <c r="P37">
        <v>5515</v>
      </c>
      <c r="Q37">
        <v>255</v>
      </c>
      <c r="R37" s="28">
        <v>4.6237533998186767E-2</v>
      </c>
    </row>
    <row r="38" spans="1:18" x14ac:dyDescent="0.25">
      <c r="A38" t="s">
        <v>160</v>
      </c>
      <c r="B38" s="48">
        <v>95</v>
      </c>
      <c r="C38" s="23">
        <f t="shared" si="0"/>
        <v>3.3481946182177031E-4</v>
      </c>
      <c r="D38">
        <v>105</v>
      </c>
      <c r="G38" t="s">
        <v>65</v>
      </c>
      <c r="H38" s="48">
        <v>1265</v>
      </c>
      <c r="I38" s="23">
        <v>4.4583854653109413E-3</v>
      </c>
      <c r="J38">
        <v>1140</v>
      </c>
      <c r="M38" t="s">
        <v>51</v>
      </c>
      <c r="N38" s="48">
        <v>2855</v>
      </c>
      <c r="O38" s="23">
        <v>1.0062205931591097E-2</v>
      </c>
      <c r="P38">
        <v>2595</v>
      </c>
      <c r="Q38">
        <v>260</v>
      </c>
      <c r="R38" s="28">
        <v>0.1001926782273603</v>
      </c>
    </row>
    <row r="39" spans="1:18" x14ac:dyDescent="0.25">
      <c r="A39" t="s">
        <v>161</v>
      </c>
      <c r="B39" s="48">
        <v>1215</v>
      </c>
      <c r="C39" s="23">
        <f t="shared" si="0"/>
        <v>4.2821646959310625E-3</v>
      </c>
      <c r="D39">
        <v>1140</v>
      </c>
      <c r="G39" t="s">
        <v>126</v>
      </c>
      <c r="H39" s="48">
        <v>5875</v>
      </c>
      <c r="I39" s="23">
        <v>2.0705940402135796E-2</v>
      </c>
      <c r="J39">
        <v>5590</v>
      </c>
      <c r="M39" t="s">
        <v>157</v>
      </c>
      <c r="N39" s="48">
        <v>2575</v>
      </c>
      <c r="O39" s="23">
        <v>9.075369623063774E-3</v>
      </c>
      <c r="P39">
        <v>2295</v>
      </c>
      <c r="Q39">
        <v>280</v>
      </c>
      <c r="R39" s="28">
        <v>0.12200435729847495</v>
      </c>
    </row>
    <row r="40" spans="1:18" x14ac:dyDescent="0.25">
      <c r="A40" t="s">
        <v>162</v>
      </c>
      <c r="B40" s="48">
        <v>40</v>
      </c>
      <c r="C40" s="23">
        <f t="shared" si="0"/>
        <v>1.4097661550390328E-4</v>
      </c>
      <c r="D40">
        <v>35</v>
      </c>
      <c r="G40" t="s">
        <v>173</v>
      </c>
      <c r="H40" s="48">
        <v>1250</v>
      </c>
      <c r="I40" s="23">
        <v>4.4055192344969775E-3</v>
      </c>
      <c r="J40">
        <v>1110</v>
      </c>
      <c r="M40" t="s">
        <v>126</v>
      </c>
      <c r="N40" s="48">
        <v>5875</v>
      </c>
      <c r="O40" s="23">
        <v>2.0705940402135796E-2</v>
      </c>
      <c r="P40">
        <v>5590</v>
      </c>
      <c r="Q40">
        <v>285</v>
      </c>
      <c r="R40" s="28">
        <v>5.0983899821109124E-2</v>
      </c>
    </row>
    <row r="41" spans="1:18" x14ac:dyDescent="0.25">
      <c r="A41" t="s">
        <v>50</v>
      </c>
      <c r="B41" s="48">
        <v>4650</v>
      </c>
      <c r="C41" s="23">
        <f t="shared" si="0"/>
        <v>1.6388531552328757E-2</v>
      </c>
      <c r="D41">
        <v>4430</v>
      </c>
      <c r="G41" t="s">
        <v>122</v>
      </c>
      <c r="H41" s="48">
        <v>1310</v>
      </c>
      <c r="I41" s="23">
        <v>4.6169841577528327E-3</v>
      </c>
      <c r="J41">
        <v>895</v>
      </c>
      <c r="M41" t="s">
        <v>175</v>
      </c>
      <c r="N41" s="48">
        <v>965</v>
      </c>
      <c r="O41" s="23">
        <v>3.401060849031667E-3</v>
      </c>
      <c r="P41">
        <v>635</v>
      </c>
      <c r="Q41">
        <v>330</v>
      </c>
      <c r="R41" s="28">
        <v>0.51968503937007871</v>
      </c>
    </row>
    <row r="42" spans="1:18" x14ac:dyDescent="0.25">
      <c r="A42" t="s">
        <v>125</v>
      </c>
      <c r="B42" s="48">
        <v>1425</v>
      </c>
      <c r="C42" s="23">
        <f t="shared" si="0"/>
        <v>5.0222919273265549E-3</v>
      </c>
      <c r="D42">
        <v>1380</v>
      </c>
      <c r="G42" t="s">
        <v>60</v>
      </c>
      <c r="H42" s="48">
        <v>2495</v>
      </c>
      <c r="I42" s="23">
        <v>8.7934163920559676E-3</v>
      </c>
      <c r="J42">
        <v>2240</v>
      </c>
      <c r="M42" t="s">
        <v>154</v>
      </c>
      <c r="N42" s="48">
        <v>2630</v>
      </c>
      <c r="O42" s="23">
        <v>9.2692124693816418E-3</v>
      </c>
      <c r="P42">
        <v>2260</v>
      </c>
      <c r="Q42">
        <v>370</v>
      </c>
      <c r="R42" s="28">
        <v>0.16371681415929204</v>
      </c>
    </row>
    <row r="43" spans="1:18" x14ac:dyDescent="0.25">
      <c r="A43" t="s">
        <v>48</v>
      </c>
      <c r="B43" s="48">
        <v>13080</v>
      </c>
      <c r="C43" s="23">
        <f t="shared" si="0"/>
        <v>4.6099353269776377E-2</v>
      </c>
      <c r="D43">
        <v>12645</v>
      </c>
      <c r="G43" t="s">
        <v>175</v>
      </c>
      <c r="H43" s="48">
        <v>965</v>
      </c>
      <c r="I43" s="23">
        <v>3.401060849031667E-3</v>
      </c>
      <c r="J43">
        <v>635</v>
      </c>
      <c r="M43" t="s">
        <v>165</v>
      </c>
      <c r="N43" s="48">
        <v>1385</v>
      </c>
      <c r="O43" s="23">
        <v>4.8813153118226517E-3</v>
      </c>
      <c r="P43">
        <v>1005</v>
      </c>
      <c r="Q43">
        <v>380</v>
      </c>
      <c r="R43" s="28">
        <v>0.37810945273631841</v>
      </c>
    </row>
    <row r="44" spans="1:18" x14ac:dyDescent="0.25">
      <c r="A44" t="s">
        <v>52</v>
      </c>
      <c r="B44" s="48">
        <v>4860</v>
      </c>
      <c r="C44" s="23">
        <f t="shared" si="0"/>
        <v>1.712865878372425E-2</v>
      </c>
      <c r="D44">
        <v>4900</v>
      </c>
      <c r="G44" t="s">
        <v>113</v>
      </c>
      <c r="H44" s="48">
        <v>5770</v>
      </c>
      <c r="I44" s="23">
        <v>2.0335876786438049E-2</v>
      </c>
      <c r="J44">
        <v>5515</v>
      </c>
      <c r="M44" t="s">
        <v>68</v>
      </c>
      <c r="N44" s="48">
        <v>9765</v>
      </c>
      <c r="O44" s="23">
        <v>3.4415916259890392E-2</v>
      </c>
      <c r="P44">
        <v>9370</v>
      </c>
      <c r="Q44">
        <v>395</v>
      </c>
      <c r="R44" s="28">
        <v>4.2155816435432231E-2</v>
      </c>
    </row>
    <row r="45" spans="1:18" x14ac:dyDescent="0.25">
      <c r="A45" t="s">
        <v>47</v>
      </c>
      <c r="B45" s="48">
        <v>28845</v>
      </c>
      <c r="C45" s="23">
        <f t="shared" si="0"/>
        <v>0.10166176185525226</v>
      </c>
      <c r="D45">
        <v>27440</v>
      </c>
      <c r="G45" t="s">
        <v>114</v>
      </c>
      <c r="H45" s="48">
        <v>10325</v>
      </c>
      <c r="I45" s="23">
        <v>3.6389588876945038E-2</v>
      </c>
      <c r="J45">
        <v>9790</v>
      </c>
      <c r="M45" t="s">
        <v>122</v>
      </c>
      <c r="N45" s="48">
        <v>1310</v>
      </c>
      <c r="O45" s="23">
        <v>4.6169841577528327E-3</v>
      </c>
      <c r="P45">
        <v>895</v>
      </c>
      <c r="Q45">
        <v>415</v>
      </c>
      <c r="R45" s="28">
        <v>0.46368715083798884</v>
      </c>
    </row>
    <row r="46" spans="1:18" x14ac:dyDescent="0.25">
      <c r="A46" t="s">
        <v>45</v>
      </c>
      <c r="B46" s="48">
        <v>25895</v>
      </c>
      <c r="C46" s="23">
        <f t="shared" si="0"/>
        <v>9.1264736461839399E-2</v>
      </c>
      <c r="D46">
        <v>26110</v>
      </c>
      <c r="G46" t="s">
        <v>117</v>
      </c>
      <c r="H46" s="48">
        <v>5685</v>
      </c>
      <c r="I46" s="23">
        <v>2.0036301478492256E-2</v>
      </c>
      <c r="J46">
        <v>5245</v>
      </c>
      <c r="M46" t="s">
        <v>48</v>
      </c>
      <c r="N46" s="48">
        <v>13080</v>
      </c>
      <c r="O46" s="23">
        <v>4.6099353269776377E-2</v>
      </c>
      <c r="P46">
        <v>12645</v>
      </c>
      <c r="Q46">
        <v>435</v>
      </c>
      <c r="R46" s="28">
        <v>3.4400948991696323E-2</v>
      </c>
    </row>
    <row r="47" spans="1:18" x14ac:dyDescent="0.25">
      <c r="A47" t="s">
        <v>49</v>
      </c>
      <c r="B47" s="48">
        <v>6790</v>
      </c>
      <c r="C47" s="23">
        <f t="shared" si="0"/>
        <v>2.3930780481787584E-2</v>
      </c>
      <c r="D47">
        <v>6655</v>
      </c>
      <c r="G47" t="s">
        <v>116</v>
      </c>
      <c r="H47" s="48">
        <v>16705</v>
      </c>
      <c r="I47" s="23">
        <v>5.887535904981761E-2</v>
      </c>
      <c r="J47">
        <v>16490</v>
      </c>
      <c r="M47" t="s">
        <v>117</v>
      </c>
      <c r="N47" s="48">
        <v>5685</v>
      </c>
      <c r="O47" s="23">
        <v>2.0036301478492256E-2</v>
      </c>
      <c r="P47">
        <v>5245</v>
      </c>
      <c r="Q47">
        <v>440</v>
      </c>
      <c r="R47" s="28">
        <v>8.3889418493803616E-2</v>
      </c>
    </row>
    <row r="48" spans="1:18" x14ac:dyDescent="0.25">
      <c r="A48" t="s">
        <v>163</v>
      </c>
      <c r="B48" s="48">
        <v>5</v>
      </c>
      <c r="C48" s="23">
        <f t="shared" si="0"/>
        <v>1.7622076937987911E-5</v>
      </c>
      <c r="D48">
        <v>5</v>
      </c>
      <c r="G48" t="s">
        <v>53</v>
      </c>
      <c r="H48" s="48">
        <v>9400</v>
      </c>
      <c r="I48" s="23">
        <v>3.3129504643417275E-2</v>
      </c>
      <c r="J48">
        <v>8530</v>
      </c>
      <c r="M48" t="s">
        <v>114</v>
      </c>
      <c r="N48" s="48">
        <v>10325</v>
      </c>
      <c r="O48" s="23">
        <v>3.6389588876945038E-2</v>
      </c>
      <c r="P48">
        <v>9790</v>
      </c>
      <c r="Q48">
        <v>535</v>
      </c>
      <c r="R48" s="28">
        <v>5.4647599591419814E-2</v>
      </c>
    </row>
    <row r="49" spans="1:18" x14ac:dyDescent="0.25">
      <c r="A49" t="s">
        <v>109</v>
      </c>
      <c r="B49" s="48">
        <v>6995</v>
      </c>
      <c r="C49" s="23">
        <f t="shared" si="0"/>
        <v>2.4653285636245088E-2</v>
      </c>
      <c r="D49">
        <v>5825</v>
      </c>
      <c r="G49" t="s">
        <v>68</v>
      </c>
      <c r="H49" s="48">
        <v>9765</v>
      </c>
      <c r="I49" s="23">
        <v>3.4415916259890392E-2</v>
      </c>
      <c r="J49">
        <v>9370</v>
      </c>
      <c r="M49" t="s">
        <v>67</v>
      </c>
      <c r="N49" s="48">
        <v>5010</v>
      </c>
      <c r="O49" s="23">
        <v>1.7657321091863888E-2</v>
      </c>
      <c r="P49">
        <v>4405</v>
      </c>
      <c r="Q49">
        <v>605</v>
      </c>
      <c r="R49" s="28">
        <v>0.13734392735527809</v>
      </c>
    </row>
    <row r="50" spans="1:18" x14ac:dyDescent="0.25">
      <c r="A50" t="s">
        <v>70</v>
      </c>
      <c r="B50" s="48">
        <v>14185</v>
      </c>
      <c r="C50" s="23">
        <f t="shared" si="0"/>
        <v>4.9993832273071706E-2</v>
      </c>
      <c r="D50">
        <v>12845</v>
      </c>
      <c r="G50" t="s">
        <v>111</v>
      </c>
      <c r="H50" s="48">
        <v>4010</v>
      </c>
      <c r="I50" s="23">
        <v>1.4132905704266304E-2</v>
      </c>
      <c r="J50">
        <v>3930</v>
      </c>
      <c r="M50" t="s">
        <v>53</v>
      </c>
      <c r="N50" s="48">
        <v>9400</v>
      </c>
      <c r="O50" s="23">
        <v>3.3129504643417275E-2</v>
      </c>
      <c r="P50">
        <v>8530</v>
      </c>
      <c r="Q50">
        <v>870</v>
      </c>
      <c r="R50" s="28">
        <v>0.10199296600234467</v>
      </c>
    </row>
    <row r="51" spans="1:18" x14ac:dyDescent="0.25">
      <c r="A51" t="s">
        <v>164</v>
      </c>
      <c r="B51" s="48">
        <v>1185</v>
      </c>
      <c r="C51" s="23">
        <f t="shared" si="0"/>
        <v>4.1764322343031349E-3</v>
      </c>
      <c r="D51">
        <v>1360</v>
      </c>
      <c r="G51" t="s">
        <v>118</v>
      </c>
      <c r="H51" s="48">
        <v>2675</v>
      </c>
      <c r="I51" s="23">
        <v>9.4278111618235332E-3</v>
      </c>
      <c r="J51">
        <v>3115</v>
      </c>
      <c r="M51" t="s">
        <v>46</v>
      </c>
      <c r="N51" s="48">
        <v>16135</v>
      </c>
      <c r="O51" s="23">
        <v>5.6866442278886993E-2</v>
      </c>
      <c r="P51">
        <v>14995</v>
      </c>
      <c r="Q51">
        <v>1140</v>
      </c>
      <c r="R51" s="28">
        <v>7.6025341780593531E-2</v>
      </c>
    </row>
    <row r="52" spans="1:18" x14ac:dyDescent="0.25">
      <c r="A52" t="s">
        <v>165</v>
      </c>
      <c r="B52" s="48">
        <v>1385</v>
      </c>
      <c r="C52" s="23">
        <f t="shared" si="0"/>
        <v>4.8813153118226517E-3</v>
      </c>
      <c r="D52">
        <v>1005</v>
      </c>
      <c r="G52" t="s">
        <v>119</v>
      </c>
      <c r="H52" s="48">
        <v>4725</v>
      </c>
      <c r="I52" s="23">
        <v>1.6652862706398576E-2</v>
      </c>
      <c r="J52">
        <v>4610</v>
      </c>
      <c r="M52" t="s">
        <v>109</v>
      </c>
      <c r="N52" s="48">
        <v>6995</v>
      </c>
      <c r="O52" s="23">
        <v>2.4653285636245088E-2</v>
      </c>
      <c r="P52">
        <v>5825</v>
      </c>
      <c r="Q52">
        <v>1170</v>
      </c>
      <c r="R52" s="28">
        <v>0.20085836909871244</v>
      </c>
    </row>
    <row r="53" spans="1:18" x14ac:dyDescent="0.25">
      <c r="A53" t="s">
        <v>46</v>
      </c>
      <c r="B53" s="48">
        <v>16135</v>
      </c>
      <c r="C53" s="23">
        <f t="shared" si="0"/>
        <v>5.6866442278886993E-2</v>
      </c>
      <c r="D53">
        <v>14995</v>
      </c>
      <c r="G53" t="s">
        <v>178</v>
      </c>
      <c r="H53" s="48">
        <v>1140</v>
      </c>
      <c r="I53" s="23">
        <v>4.0178335418612435E-3</v>
      </c>
      <c r="J53">
        <v>1040</v>
      </c>
      <c r="M53" t="s">
        <v>70</v>
      </c>
      <c r="N53" s="48">
        <v>14185</v>
      </c>
      <c r="O53" s="23">
        <v>4.9993832273071706E-2</v>
      </c>
      <c r="P53">
        <v>12845</v>
      </c>
      <c r="Q53">
        <v>1340</v>
      </c>
      <c r="R53" s="28">
        <v>0.10432074737251849</v>
      </c>
    </row>
    <row r="54" spans="1:18" x14ac:dyDescent="0.25">
      <c r="A54" t="s">
        <v>166</v>
      </c>
      <c r="B54" s="48">
        <v>280</v>
      </c>
      <c r="C54" s="23">
        <f t="shared" si="0"/>
        <v>9.868363085273231E-4</v>
      </c>
      <c r="D54">
        <v>285</v>
      </c>
      <c r="G54" t="s">
        <v>51</v>
      </c>
      <c r="H54" s="48">
        <v>2855</v>
      </c>
      <c r="I54" s="23">
        <v>1.0062205931591097E-2</v>
      </c>
      <c r="J54">
        <v>2595</v>
      </c>
      <c r="M54" t="s">
        <v>47</v>
      </c>
      <c r="N54" s="48">
        <v>28845</v>
      </c>
      <c r="O54" s="23">
        <v>0.10166176185525226</v>
      </c>
      <c r="P54">
        <v>27440</v>
      </c>
      <c r="Q54">
        <v>1405</v>
      </c>
      <c r="R54" s="28">
        <v>5.120262390670554E-2</v>
      </c>
    </row>
    <row r="55" spans="1:18" x14ac:dyDescent="0.25">
      <c r="A55" t="s">
        <v>167</v>
      </c>
      <c r="B55" s="48">
        <v>870</v>
      </c>
      <c r="C55" s="23">
        <f t="shared" si="0"/>
        <v>3.0662413872098965E-3</v>
      </c>
      <c r="D55">
        <v>795</v>
      </c>
      <c r="G55" t="s">
        <v>132</v>
      </c>
      <c r="H55" s="48">
        <v>283735</v>
      </c>
      <c r="I55" s="23">
        <v>1</v>
      </c>
      <c r="J55">
        <v>271720</v>
      </c>
      <c r="M55" t="s">
        <v>132</v>
      </c>
      <c r="N55" s="48">
        <v>283735</v>
      </c>
      <c r="O55" s="23">
        <v>1</v>
      </c>
      <c r="P55">
        <v>271720</v>
      </c>
      <c r="Q55">
        <v>12015</v>
      </c>
      <c r="R55" s="28">
        <v>4.4218312969233037E-2</v>
      </c>
    </row>
    <row r="56" spans="1:18" x14ac:dyDescent="0.25">
      <c r="A56" t="s">
        <v>168</v>
      </c>
      <c r="B56" s="48">
        <v>2340</v>
      </c>
      <c r="C56" s="23">
        <f t="shared" si="0"/>
        <v>8.2471320069783423E-3</v>
      </c>
      <c r="D56">
        <v>2250</v>
      </c>
      <c r="H56" s="48"/>
      <c r="I56" s="23"/>
      <c r="N56" s="48"/>
      <c r="O56" s="23"/>
      <c r="R56" s="28"/>
    </row>
    <row r="57" spans="1:18" x14ac:dyDescent="0.25">
      <c r="A57" t="s">
        <v>169</v>
      </c>
      <c r="B57" s="48">
        <v>305</v>
      </c>
      <c r="C57" s="23">
        <f t="shared" si="0"/>
        <v>1.0749466932172627E-3</v>
      </c>
      <c r="D57">
        <v>290</v>
      </c>
      <c r="I57" s="23"/>
      <c r="O57" s="23"/>
    </row>
    <row r="58" spans="1:18" x14ac:dyDescent="0.25">
      <c r="A58" t="s">
        <v>67</v>
      </c>
      <c r="B58" s="48">
        <v>5010</v>
      </c>
      <c r="C58" s="23">
        <f t="shared" si="0"/>
        <v>1.7657321091863888E-2</v>
      </c>
      <c r="D58">
        <v>4405</v>
      </c>
      <c r="I58" s="23"/>
      <c r="O58" s="23"/>
    </row>
    <row r="59" spans="1:18" x14ac:dyDescent="0.25">
      <c r="A59" t="s">
        <v>170</v>
      </c>
      <c r="B59" s="48">
        <v>425</v>
      </c>
      <c r="C59" s="23">
        <f t="shared" si="0"/>
        <v>1.4978765397289724E-3</v>
      </c>
      <c r="D59">
        <v>690</v>
      </c>
      <c r="I59" s="23"/>
      <c r="O59" s="23"/>
    </row>
    <row r="60" spans="1:18" x14ac:dyDescent="0.25">
      <c r="A60" t="s">
        <v>115</v>
      </c>
      <c r="B60" s="48">
        <v>1550</v>
      </c>
      <c r="C60" s="23">
        <f t="shared" si="0"/>
        <v>5.4628438507762526E-3</v>
      </c>
      <c r="D60">
        <v>1495</v>
      </c>
      <c r="I60" s="23"/>
      <c r="O60" s="23"/>
    </row>
    <row r="61" spans="1:18" x14ac:dyDescent="0.25">
      <c r="A61" t="s">
        <v>171</v>
      </c>
      <c r="B61" s="48">
        <v>475</v>
      </c>
      <c r="C61" s="23">
        <f t="shared" si="0"/>
        <v>1.6740973091088516E-3</v>
      </c>
      <c r="D61">
        <v>505</v>
      </c>
      <c r="I61" s="23"/>
      <c r="O61" s="23"/>
    </row>
    <row r="62" spans="1:18" x14ac:dyDescent="0.25">
      <c r="A62" t="s">
        <v>172</v>
      </c>
      <c r="B62" s="48">
        <v>525</v>
      </c>
      <c r="C62" s="23">
        <f t="shared" si="0"/>
        <v>1.8503180784887306E-3</v>
      </c>
      <c r="D62">
        <v>540</v>
      </c>
      <c r="I62" s="23"/>
      <c r="O62" s="23"/>
    </row>
    <row r="63" spans="1:18" x14ac:dyDescent="0.25">
      <c r="A63" t="s">
        <v>121</v>
      </c>
      <c r="B63" s="48">
        <v>2395</v>
      </c>
      <c r="C63" s="23">
        <f t="shared" si="0"/>
        <v>8.4409748532962101E-3</v>
      </c>
      <c r="D63">
        <v>2470</v>
      </c>
      <c r="I63" s="23"/>
      <c r="O63" s="23"/>
    </row>
    <row r="64" spans="1:18" x14ac:dyDescent="0.25">
      <c r="A64" t="s">
        <v>120</v>
      </c>
      <c r="B64" s="48">
        <v>4410</v>
      </c>
      <c r="C64" s="23">
        <f t="shared" si="0"/>
        <v>1.5542671859305338E-2</v>
      </c>
      <c r="D64">
        <v>4245</v>
      </c>
      <c r="I64" s="23"/>
      <c r="O64" s="23"/>
    </row>
    <row r="65" spans="1:15" x14ac:dyDescent="0.25">
      <c r="A65" t="s">
        <v>65</v>
      </c>
      <c r="B65" s="48">
        <v>1265</v>
      </c>
      <c r="C65" s="23">
        <f t="shared" si="0"/>
        <v>4.4583854653109413E-3</v>
      </c>
      <c r="D65">
        <v>1140</v>
      </c>
      <c r="I65" s="23"/>
      <c r="O65" s="23"/>
    </row>
    <row r="66" spans="1:15" x14ac:dyDescent="0.25">
      <c r="A66" t="s">
        <v>126</v>
      </c>
      <c r="B66" s="48">
        <v>5875</v>
      </c>
      <c r="C66" s="23">
        <f t="shared" si="0"/>
        <v>2.0705940402135796E-2</v>
      </c>
      <c r="D66">
        <v>5590</v>
      </c>
      <c r="I66" s="23"/>
      <c r="O66" s="24"/>
    </row>
    <row r="67" spans="1:15" x14ac:dyDescent="0.25">
      <c r="A67" t="s">
        <v>173</v>
      </c>
      <c r="B67" s="48">
        <v>1250</v>
      </c>
      <c r="C67" s="23">
        <f t="shared" si="0"/>
        <v>4.4055192344969775E-3</v>
      </c>
      <c r="D67">
        <v>1110</v>
      </c>
      <c r="I67" s="23"/>
      <c r="O67" s="24"/>
    </row>
    <row r="68" spans="1:15" x14ac:dyDescent="0.25">
      <c r="A68" t="s">
        <v>66</v>
      </c>
      <c r="B68" s="48">
        <v>805</v>
      </c>
      <c r="C68" s="23">
        <f t="shared" si="0"/>
        <v>2.8371543870160539E-3</v>
      </c>
      <c r="D68">
        <v>725</v>
      </c>
      <c r="I68" s="23"/>
      <c r="O68" s="24"/>
    </row>
    <row r="69" spans="1:15" x14ac:dyDescent="0.25">
      <c r="A69" t="s">
        <v>122</v>
      </c>
      <c r="B69" s="48">
        <v>1310</v>
      </c>
      <c r="C69" s="23">
        <f t="shared" ref="C69:C91" si="1">B69/$B$92</f>
        <v>4.6169841577528327E-3</v>
      </c>
      <c r="D69">
        <v>895</v>
      </c>
      <c r="I69" s="23"/>
      <c r="O69" s="23"/>
    </row>
    <row r="70" spans="1:15" x14ac:dyDescent="0.25">
      <c r="A70" t="s">
        <v>174</v>
      </c>
      <c r="B70" s="48">
        <v>365</v>
      </c>
      <c r="C70" s="23">
        <f t="shared" si="1"/>
        <v>1.2864116164731175E-3</v>
      </c>
      <c r="D70">
        <v>370</v>
      </c>
      <c r="I70" s="23"/>
      <c r="O70" s="23"/>
    </row>
    <row r="71" spans="1:15" x14ac:dyDescent="0.25">
      <c r="A71" t="s">
        <v>60</v>
      </c>
      <c r="B71" s="48">
        <v>2495</v>
      </c>
      <c r="C71" s="23">
        <f t="shared" si="1"/>
        <v>8.7934163920559676E-3</v>
      </c>
      <c r="D71">
        <v>2240</v>
      </c>
      <c r="I71" s="23"/>
      <c r="O71" s="23"/>
    </row>
    <row r="72" spans="1:15" x14ac:dyDescent="0.25">
      <c r="A72" t="s">
        <v>175</v>
      </c>
      <c r="B72" s="48">
        <v>965</v>
      </c>
      <c r="C72" s="23">
        <f t="shared" si="1"/>
        <v>3.401060849031667E-3</v>
      </c>
      <c r="D72">
        <v>635</v>
      </c>
      <c r="I72" s="23"/>
      <c r="O72" s="23"/>
    </row>
    <row r="73" spans="1:15" x14ac:dyDescent="0.25">
      <c r="A73" t="s">
        <v>61</v>
      </c>
      <c r="B73" s="48">
        <v>160</v>
      </c>
      <c r="C73" s="23">
        <f t="shared" si="1"/>
        <v>5.6390646201561314E-4</v>
      </c>
      <c r="D73">
        <v>135</v>
      </c>
      <c r="I73" s="23"/>
      <c r="O73" s="23"/>
    </row>
    <row r="74" spans="1:15" x14ac:dyDescent="0.25">
      <c r="A74" t="s">
        <v>113</v>
      </c>
      <c r="B74" s="48">
        <v>5770</v>
      </c>
      <c r="C74" s="23">
        <f t="shared" si="1"/>
        <v>2.0335876786438049E-2</v>
      </c>
      <c r="D74">
        <v>5515</v>
      </c>
      <c r="I74" s="23"/>
      <c r="O74" s="23"/>
    </row>
    <row r="75" spans="1:15" x14ac:dyDescent="0.25">
      <c r="A75" t="s">
        <v>114</v>
      </c>
      <c r="B75" s="48">
        <v>10325</v>
      </c>
      <c r="C75" s="23">
        <f t="shared" si="1"/>
        <v>3.6389588876945038E-2</v>
      </c>
      <c r="D75">
        <v>9790</v>
      </c>
      <c r="I75" s="23"/>
      <c r="O75" s="24"/>
    </row>
    <row r="76" spans="1:15" x14ac:dyDescent="0.25">
      <c r="A76" t="s">
        <v>117</v>
      </c>
      <c r="B76" s="48">
        <v>5685</v>
      </c>
      <c r="C76" s="23">
        <f t="shared" si="1"/>
        <v>2.0036301478492256E-2</v>
      </c>
      <c r="D76">
        <v>5245</v>
      </c>
      <c r="I76" s="23"/>
      <c r="O76" s="23"/>
    </row>
    <row r="77" spans="1:15" x14ac:dyDescent="0.25">
      <c r="A77" t="s">
        <v>116</v>
      </c>
      <c r="B77" s="48">
        <v>16705</v>
      </c>
      <c r="C77" s="23">
        <f t="shared" si="1"/>
        <v>5.887535904981761E-2</v>
      </c>
      <c r="D77">
        <v>16490</v>
      </c>
      <c r="I77" s="23"/>
      <c r="O77" s="23"/>
    </row>
    <row r="78" spans="1:15" x14ac:dyDescent="0.25">
      <c r="A78" t="s">
        <v>53</v>
      </c>
      <c r="B78" s="48">
        <v>9400</v>
      </c>
      <c r="C78" s="23">
        <f t="shared" si="1"/>
        <v>3.3129504643417275E-2</v>
      </c>
      <c r="D78">
        <v>8530</v>
      </c>
      <c r="I78" s="23"/>
      <c r="O78" s="23"/>
    </row>
    <row r="79" spans="1:15" x14ac:dyDescent="0.25">
      <c r="A79" t="s">
        <v>68</v>
      </c>
      <c r="B79" s="48">
        <v>9765</v>
      </c>
      <c r="C79" s="23">
        <f t="shared" si="1"/>
        <v>3.4415916259890392E-2</v>
      </c>
      <c r="D79">
        <v>9370</v>
      </c>
      <c r="I79" s="23"/>
      <c r="O79" s="23"/>
    </row>
    <row r="80" spans="1:15" x14ac:dyDescent="0.25">
      <c r="A80" t="s">
        <v>111</v>
      </c>
      <c r="B80" s="48">
        <v>4010</v>
      </c>
      <c r="C80" s="23">
        <f t="shared" si="1"/>
        <v>1.4132905704266304E-2</v>
      </c>
      <c r="D80">
        <v>3930</v>
      </c>
      <c r="I80" s="23"/>
      <c r="O80" s="23"/>
    </row>
    <row r="81" spans="1:15" x14ac:dyDescent="0.25">
      <c r="A81" t="s">
        <v>118</v>
      </c>
      <c r="B81" s="48">
        <v>2675</v>
      </c>
      <c r="C81" s="23">
        <f t="shared" si="1"/>
        <v>9.4278111618235332E-3</v>
      </c>
      <c r="D81">
        <v>3115</v>
      </c>
      <c r="I81" s="23"/>
      <c r="O81" s="23"/>
    </row>
    <row r="82" spans="1:15" x14ac:dyDescent="0.25">
      <c r="A82" t="s">
        <v>69</v>
      </c>
      <c r="B82" s="48">
        <v>130</v>
      </c>
      <c r="C82" s="23">
        <f t="shared" si="1"/>
        <v>4.581740003876857E-4</v>
      </c>
      <c r="D82">
        <v>100</v>
      </c>
      <c r="I82" s="24"/>
      <c r="O82" s="23"/>
    </row>
    <row r="83" spans="1:15" x14ac:dyDescent="0.25">
      <c r="A83" t="s">
        <v>176</v>
      </c>
      <c r="B83" s="48">
        <v>125</v>
      </c>
      <c r="C83" s="23">
        <f t="shared" si="1"/>
        <v>4.405519234496978E-4</v>
      </c>
      <c r="D83">
        <v>120</v>
      </c>
      <c r="I83" s="23"/>
      <c r="O83" s="23"/>
    </row>
    <row r="84" spans="1:15" x14ac:dyDescent="0.25">
      <c r="A84" t="s">
        <v>177</v>
      </c>
      <c r="B84" s="48">
        <v>140</v>
      </c>
      <c r="C84" s="23">
        <f t="shared" si="1"/>
        <v>4.9341815426366155E-4</v>
      </c>
      <c r="D84">
        <v>135</v>
      </c>
      <c r="I84" s="23"/>
      <c r="O84" s="23"/>
    </row>
    <row r="85" spans="1:15" x14ac:dyDescent="0.25">
      <c r="A85" t="s">
        <v>119</v>
      </c>
      <c r="B85" s="48">
        <v>4725</v>
      </c>
      <c r="C85" s="23">
        <f t="shared" si="1"/>
        <v>1.6652862706398576E-2</v>
      </c>
      <c r="D85">
        <v>4610</v>
      </c>
      <c r="I85" s="23"/>
      <c r="O85" s="23"/>
    </row>
    <row r="86" spans="1:15" x14ac:dyDescent="0.25">
      <c r="A86" t="s">
        <v>178</v>
      </c>
      <c r="B86" s="48">
        <v>1140</v>
      </c>
      <c r="C86" s="23">
        <f t="shared" si="1"/>
        <v>4.0178335418612435E-3</v>
      </c>
      <c r="D86">
        <v>1040</v>
      </c>
      <c r="I86" s="23"/>
      <c r="O86" s="23"/>
    </row>
    <row r="87" spans="1:15" x14ac:dyDescent="0.25">
      <c r="A87" t="s">
        <v>59</v>
      </c>
      <c r="B87" s="48">
        <v>710</v>
      </c>
      <c r="C87" s="23">
        <f t="shared" si="1"/>
        <v>2.5023349251942833E-3</v>
      </c>
      <c r="D87">
        <v>705</v>
      </c>
      <c r="I87" s="23"/>
      <c r="O87" s="23"/>
    </row>
    <row r="88" spans="1:15" x14ac:dyDescent="0.25">
      <c r="A88" t="s">
        <v>51</v>
      </c>
      <c r="B88" s="48">
        <v>2855</v>
      </c>
      <c r="C88" s="23">
        <f t="shared" si="1"/>
        <v>1.0062205931591097E-2</v>
      </c>
      <c r="D88">
        <v>2595</v>
      </c>
      <c r="I88" s="23"/>
      <c r="O88" s="24"/>
    </row>
    <row r="89" spans="1:15" x14ac:dyDescent="0.25">
      <c r="A89" t="s">
        <v>128</v>
      </c>
      <c r="B89" s="48">
        <v>120</v>
      </c>
      <c r="C89" s="23">
        <f t="shared" si="1"/>
        <v>4.2292984651170985E-4</v>
      </c>
      <c r="D89">
        <v>125</v>
      </c>
      <c r="I89" s="23"/>
      <c r="O89" s="23"/>
    </row>
    <row r="90" spans="1:15" x14ac:dyDescent="0.25">
      <c r="A90" t="s">
        <v>179</v>
      </c>
      <c r="B90" s="1">
        <v>0</v>
      </c>
      <c r="C90" s="23">
        <f t="shared" si="1"/>
        <v>0</v>
      </c>
      <c r="D90">
        <v>0</v>
      </c>
      <c r="I90" s="23"/>
      <c r="O90" s="24"/>
    </row>
    <row r="91" spans="1:15" x14ac:dyDescent="0.25">
      <c r="A91" t="s">
        <v>180</v>
      </c>
      <c r="B91" s="50">
        <v>5</v>
      </c>
      <c r="C91" s="23">
        <f t="shared" si="1"/>
        <v>1.7622076937987911E-5</v>
      </c>
      <c r="D91">
        <v>5</v>
      </c>
      <c r="I91" s="23"/>
      <c r="O91" s="23"/>
    </row>
    <row r="92" spans="1:15" x14ac:dyDescent="0.25">
      <c r="A92" t="s">
        <v>132</v>
      </c>
      <c r="B92" s="51">
        <v>283735</v>
      </c>
      <c r="C92" s="23">
        <f>B92/$B$92</f>
        <v>1</v>
      </c>
      <c r="D92">
        <v>271720</v>
      </c>
      <c r="I92" s="23"/>
      <c r="O92" s="23"/>
    </row>
  </sheetData>
  <sortState xmlns:xlrd2="http://schemas.microsoft.com/office/spreadsheetml/2017/richdata2" ref="M4:R56">
    <sortCondition ref="Q4:Q56"/>
  </sortState>
  <conditionalFormatting sqref="B4:B6 B9:B13 B15:B89 B91:B92">
    <cfRule type="cellIs" dxfId="3" priority="4" operator="between">
      <formula>1</formula>
      <formula>4</formula>
    </cfRule>
  </conditionalFormatting>
  <conditionalFormatting sqref="H4:H56">
    <cfRule type="cellIs" dxfId="2" priority="3" operator="between">
      <formula>1</formula>
      <formula>4</formula>
    </cfRule>
  </conditionalFormatting>
  <conditionalFormatting sqref="N56">
    <cfRule type="cellIs" dxfId="1" priority="2" operator="between">
      <formula>1</formula>
      <formula>4</formula>
    </cfRule>
  </conditionalFormatting>
  <conditionalFormatting sqref="N4:N55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1D98-8A6D-4C20-B8F0-64E199E88F4C}">
  <dimension ref="A1:K54"/>
  <sheetViews>
    <sheetView topLeftCell="A10" zoomScaleNormal="100" workbookViewId="0">
      <selection activeCell="K12" sqref="K12"/>
    </sheetView>
  </sheetViews>
  <sheetFormatPr baseColWidth="10" defaultColWidth="11.42578125" defaultRowHeight="15" x14ac:dyDescent="0.25"/>
  <cols>
    <col min="1" max="1" width="22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tr">
        <f>TRGSS1!A3</f>
        <v>LLOCS DE TREBALL. RÈGIM GENERAL SEGURETAT SOCIAL.</v>
      </c>
    </row>
    <row r="5" spans="1:9" x14ac:dyDescent="0.25">
      <c r="A5" s="29" t="str">
        <f>Índex!A32</f>
        <v>TRGSS3</v>
      </c>
      <c r="C5" s="29" t="s">
        <v>316</v>
      </c>
    </row>
    <row r="6" spans="1:9" ht="15.75" thickBot="1" x14ac:dyDescent="0.3">
      <c r="A6" s="31" t="str">
        <f>Índex!B21</f>
        <v>Dades municipals.</v>
      </c>
      <c r="B6" s="32"/>
      <c r="C6" s="32"/>
      <c r="D6" s="32"/>
      <c r="E6" s="32"/>
      <c r="F6" s="32"/>
      <c r="G6" s="32"/>
      <c r="H6" s="32"/>
      <c r="I6" s="32"/>
    </row>
    <row r="8" spans="1:9" ht="15" customHeight="1" x14ac:dyDescent="0.25">
      <c r="B8" s="259" t="s">
        <v>108</v>
      </c>
      <c r="C8" s="259" t="s">
        <v>75</v>
      </c>
      <c r="D8" s="261" t="s">
        <v>76</v>
      </c>
      <c r="E8" s="261"/>
      <c r="F8" s="261"/>
    </row>
    <row r="9" spans="1:9" ht="22.5" customHeight="1" x14ac:dyDescent="0.25">
      <c r="B9" s="259" t="s">
        <v>33</v>
      </c>
      <c r="C9" s="259"/>
      <c r="D9" s="238">
        <v>2021</v>
      </c>
      <c r="E9" s="238">
        <v>2020</v>
      </c>
      <c r="F9" s="238">
        <v>2019</v>
      </c>
      <c r="G9" s="238">
        <v>2008</v>
      </c>
    </row>
    <row r="10" spans="1:9" x14ac:dyDescent="0.25">
      <c r="A10" s="56" t="s">
        <v>77</v>
      </c>
      <c r="B10" s="57">
        <v>6490</v>
      </c>
      <c r="C10" s="58">
        <v>2.2292446673307459E-2</v>
      </c>
      <c r="D10" s="59">
        <v>1.5432098765431057E-3</v>
      </c>
      <c r="E10" s="59">
        <v>-4.2066420664206627E-2</v>
      </c>
      <c r="F10" s="59">
        <v>-3.684372121584234E-3</v>
      </c>
      <c r="G10" s="59">
        <v>4.3576137642707735E-2</v>
      </c>
    </row>
    <row r="11" spans="1:9" x14ac:dyDescent="0.25">
      <c r="A11" s="56" t="s">
        <v>78</v>
      </c>
      <c r="B11" s="57">
        <v>605</v>
      </c>
      <c r="C11" s="58">
        <v>2.0781094356473054E-3</v>
      </c>
      <c r="D11" s="59">
        <v>8.3333333333333037E-3</v>
      </c>
      <c r="E11" s="59">
        <v>-1.9448946515397081E-2</v>
      </c>
      <c r="F11" s="59">
        <v>-4.5741324921135695E-2</v>
      </c>
      <c r="G11" s="59">
        <v>-6.9230769230769207E-2</v>
      </c>
    </row>
    <row r="12" spans="1:9" x14ac:dyDescent="0.25">
      <c r="A12" s="56" t="s">
        <v>79</v>
      </c>
      <c r="B12" s="57">
        <v>12380</v>
      </c>
      <c r="C12" s="58">
        <v>4.2523958369113456E-2</v>
      </c>
      <c r="D12" s="59">
        <v>5.3617021276595844E-2</v>
      </c>
      <c r="E12" s="59">
        <v>8.4347902251029172E-2</v>
      </c>
      <c r="F12" s="59">
        <v>5.6133765569015504E-2</v>
      </c>
      <c r="G12" s="59">
        <v>0.22187129885511259</v>
      </c>
    </row>
    <row r="13" spans="1:9" x14ac:dyDescent="0.25">
      <c r="A13" s="56" t="s">
        <v>80</v>
      </c>
      <c r="B13" s="57">
        <v>1035</v>
      </c>
      <c r="C13" s="58">
        <v>3.5551128361900183E-3</v>
      </c>
      <c r="D13" s="59">
        <v>0.11891891891891881</v>
      </c>
      <c r="E13" s="59">
        <v>0.14491150442477885</v>
      </c>
      <c r="F13" s="59">
        <v>5.7201225740551642E-2</v>
      </c>
      <c r="G13" s="59">
        <v>0.24698795180722888</v>
      </c>
    </row>
    <row r="14" spans="1:9" x14ac:dyDescent="0.25">
      <c r="A14" s="56" t="s">
        <v>81</v>
      </c>
      <c r="B14" s="57">
        <v>2230</v>
      </c>
      <c r="C14" s="58">
        <v>7.6598083330470922E-3</v>
      </c>
      <c r="D14" s="59">
        <v>5.4373522458628809E-2</v>
      </c>
      <c r="E14" s="59">
        <v>4.9411764705882266E-2</v>
      </c>
      <c r="F14" s="59">
        <v>9.9637681159421287E-3</v>
      </c>
      <c r="G14" s="59">
        <v>0.26059920859242514</v>
      </c>
    </row>
    <row r="15" spans="1:9" x14ac:dyDescent="0.25">
      <c r="A15" s="56" t="s">
        <v>82</v>
      </c>
      <c r="B15" s="57">
        <v>470</v>
      </c>
      <c r="C15" s="58">
        <v>1.6143990657094768E-3</v>
      </c>
      <c r="D15" s="59">
        <v>5.6179775280898792E-2</v>
      </c>
      <c r="E15" s="59">
        <v>8.2949308755760454E-2</v>
      </c>
      <c r="F15" s="59">
        <v>4.6770601336302953E-2</v>
      </c>
      <c r="G15" s="59">
        <v>-9.0909090909090939E-2</v>
      </c>
    </row>
    <row r="16" spans="1:9" x14ac:dyDescent="0.25">
      <c r="A16" s="56" t="s">
        <v>83</v>
      </c>
      <c r="B16" s="57">
        <v>1285</v>
      </c>
      <c r="C16" s="58">
        <v>4.4138357434822927E-3</v>
      </c>
      <c r="D16" s="59">
        <v>-3.0188679245283012E-2</v>
      </c>
      <c r="E16" s="59">
        <v>-1.7584097859327241E-2</v>
      </c>
      <c r="F16" s="59">
        <v>-8.4757834757834716E-2</v>
      </c>
      <c r="G16" s="59">
        <v>-1.5540015540015384E-3</v>
      </c>
    </row>
    <row r="17" spans="1:7" x14ac:dyDescent="0.25">
      <c r="A17" s="56" t="s">
        <v>84</v>
      </c>
      <c r="B17" s="57">
        <v>41520</v>
      </c>
      <c r="C17" s="58">
        <v>0.14261670044310101</v>
      </c>
      <c r="D17" s="59">
        <v>3.8389396023508882E-2</v>
      </c>
      <c r="E17" s="59">
        <v>0.11922796991670492</v>
      </c>
      <c r="F17" s="59">
        <v>0.13800191859668365</v>
      </c>
      <c r="G17" s="59">
        <v>0.37986041874376864</v>
      </c>
    </row>
    <row r="18" spans="1:7" x14ac:dyDescent="0.25">
      <c r="A18" s="56" t="s">
        <v>85</v>
      </c>
      <c r="B18" s="57">
        <v>2010</v>
      </c>
      <c r="C18" s="58">
        <v>6.9041321746298907E-3</v>
      </c>
      <c r="D18" s="59">
        <v>0.10439560439560447</v>
      </c>
      <c r="E18" s="59">
        <v>0.16928446771378702</v>
      </c>
      <c r="F18" s="59">
        <v>0.15450890292935093</v>
      </c>
      <c r="G18" s="59">
        <v>-8.135283363802559E-2</v>
      </c>
    </row>
    <row r="19" spans="1:7" x14ac:dyDescent="0.25">
      <c r="A19" s="56" t="s">
        <v>86</v>
      </c>
      <c r="B19" s="57">
        <v>53395</v>
      </c>
      <c r="C19" s="58">
        <v>0.18340603853948409</v>
      </c>
      <c r="D19" s="59">
        <v>7.9341014756417971E-2</v>
      </c>
      <c r="E19" s="59">
        <v>8.7563141600130345E-2</v>
      </c>
      <c r="F19" s="59">
        <v>0.17973928413610252</v>
      </c>
      <c r="G19" s="59">
        <v>0.55666015568059235</v>
      </c>
    </row>
    <row r="20" spans="1:7" x14ac:dyDescent="0.25">
      <c r="A20" s="56" t="s">
        <v>87</v>
      </c>
      <c r="B20" s="57">
        <v>4780</v>
      </c>
      <c r="C20" s="58">
        <v>1.6418781987428296E-2</v>
      </c>
      <c r="D20" s="59">
        <v>4.366812227074246E-2</v>
      </c>
      <c r="E20" s="59">
        <v>4.1167501633631032E-2</v>
      </c>
      <c r="F20" s="59">
        <v>5.4721977052074156E-2</v>
      </c>
      <c r="G20" s="59">
        <v>-6.1272584446190104E-2</v>
      </c>
    </row>
    <row r="21" spans="1:7" x14ac:dyDescent="0.25">
      <c r="A21" s="56" t="s">
        <v>88</v>
      </c>
      <c r="B21" s="57">
        <v>19285</v>
      </c>
      <c r="C21" s="58">
        <v>6.6241885068526088E-2</v>
      </c>
      <c r="D21" s="59">
        <v>2.5994281258123753E-3</v>
      </c>
      <c r="E21" s="59">
        <v>0.10143354846079156</v>
      </c>
      <c r="F21" s="59">
        <v>0.14546210501306733</v>
      </c>
      <c r="G21" s="59">
        <v>0.14437455494896745</v>
      </c>
    </row>
    <row r="22" spans="1:7" x14ac:dyDescent="0.25">
      <c r="A22" s="56" t="s">
        <v>89</v>
      </c>
      <c r="B22" s="57">
        <v>12875</v>
      </c>
      <c r="C22" s="58">
        <v>4.4224229725552157E-2</v>
      </c>
      <c r="D22" s="59">
        <v>5.0741608118656245E-3</v>
      </c>
      <c r="E22" s="59">
        <v>3.3721397029305544E-2</v>
      </c>
      <c r="F22" s="59">
        <v>1.3300802770344733E-2</v>
      </c>
      <c r="G22" s="59">
        <v>4.8538154572848047E-2</v>
      </c>
    </row>
    <row r="23" spans="1:7" x14ac:dyDescent="0.25">
      <c r="A23" s="56" t="s">
        <v>90</v>
      </c>
      <c r="B23" s="57">
        <v>510</v>
      </c>
      <c r="C23" s="58">
        <v>1.7517947308762409E-3</v>
      </c>
      <c r="D23" s="59">
        <v>-0.16393442622950816</v>
      </c>
      <c r="E23" s="59">
        <v>-0.18269230769230771</v>
      </c>
      <c r="F23" s="59">
        <v>-0.26724137931034486</v>
      </c>
      <c r="G23" s="59">
        <v>-0.38554216867469882</v>
      </c>
    </row>
    <row r="24" spans="1:7" x14ac:dyDescent="0.25">
      <c r="A24" s="56" t="s">
        <v>91</v>
      </c>
      <c r="B24" s="57">
        <v>9840</v>
      </c>
      <c r="C24" s="58">
        <v>3.3799333631023942E-2</v>
      </c>
      <c r="D24" s="59">
        <v>3.1446540880503138E-2</v>
      </c>
      <c r="E24" s="59">
        <v>6.0344827586206851E-2</v>
      </c>
      <c r="F24" s="59">
        <v>1.5375090289959648E-2</v>
      </c>
      <c r="G24" s="59">
        <v>-8.9394780677401475E-2</v>
      </c>
    </row>
    <row r="25" spans="1:7" x14ac:dyDescent="0.25">
      <c r="A25" s="56" t="s">
        <v>92</v>
      </c>
      <c r="B25" s="57">
        <v>6940</v>
      </c>
      <c r="C25" s="58">
        <v>2.3838147906433554E-2</v>
      </c>
      <c r="D25" s="59">
        <v>2.4354243542435317E-2</v>
      </c>
      <c r="E25" s="59">
        <v>6.6379840196681084E-2</v>
      </c>
      <c r="F25" s="59">
        <v>7.3306526446025311E-2</v>
      </c>
      <c r="G25" s="59">
        <v>-4.1833494408394345E-2</v>
      </c>
    </row>
    <row r="26" spans="1:7" x14ac:dyDescent="0.25">
      <c r="A26" s="56" t="s">
        <v>93</v>
      </c>
      <c r="B26" s="57">
        <v>3665</v>
      </c>
      <c r="C26" s="58">
        <v>1.258887782090475E-2</v>
      </c>
      <c r="D26" s="59">
        <v>1.3831258644536604E-2</v>
      </c>
      <c r="E26" s="59">
        <v>2.3171412618648857E-2</v>
      </c>
      <c r="F26" s="59">
        <v>1.8338427340927943E-2</v>
      </c>
      <c r="G26" s="59">
        <v>-6.0015388561169503E-2</v>
      </c>
    </row>
    <row r="27" spans="1:7" x14ac:dyDescent="0.25">
      <c r="A27" s="56" t="s">
        <v>94</v>
      </c>
      <c r="B27" s="57">
        <v>2555</v>
      </c>
      <c r="C27" s="58">
        <v>8.7761481125270494E-3</v>
      </c>
      <c r="D27" s="59">
        <v>5.3608247422680444E-2</v>
      </c>
      <c r="E27" s="59">
        <v>5.9726254666113698E-2</v>
      </c>
      <c r="F27" s="59">
        <v>7.9881656804733803E-2</v>
      </c>
      <c r="G27" s="59">
        <v>0.22131931166347996</v>
      </c>
    </row>
    <row r="28" spans="1:7" x14ac:dyDescent="0.25">
      <c r="A28" s="56" t="s">
        <v>95</v>
      </c>
      <c r="B28" s="57">
        <v>11045</v>
      </c>
      <c r="C28" s="58">
        <v>3.7938378044172709E-2</v>
      </c>
      <c r="D28" s="59">
        <v>0.28879813302217028</v>
      </c>
      <c r="E28" s="59">
        <v>0.1367846850555785</v>
      </c>
      <c r="F28" s="59">
        <v>0.1564234111611349</v>
      </c>
      <c r="G28" s="59">
        <v>6.1100970314151182E-2</v>
      </c>
    </row>
    <row r="29" spans="1:7" x14ac:dyDescent="0.25">
      <c r="A29" s="56" t="s">
        <v>96</v>
      </c>
      <c r="B29" s="57">
        <v>23480</v>
      </c>
      <c r="C29" s="58">
        <v>8.0651255452890466E-2</v>
      </c>
      <c r="D29" s="59">
        <v>5.741950011258723E-2</v>
      </c>
      <c r="E29" s="59">
        <v>6.1338878090674953E-2</v>
      </c>
      <c r="F29" s="59">
        <v>3.3177857960045687E-2</v>
      </c>
      <c r="G29" s="59">
        <v>8.6383195299125637E-2</v>
      </c>
    </row>
    <row r="30" spans="1:7" x14ac:dyDescent="0.25">
      <c r="A30" s="56" t="s">
        <v>97</v>
      </c>
      <c r="B30" s="57">
        <v>525</v>
      </c>
      <c r="C30" s="58">
        <v>1.8033181053137774E-3</v>
      </c>
      <c r="D30" s="59">
        <v>1.9417475728155331E-2</v>
      </c>
      <c r="E30" s="59">
        <v>0.10759493670886067</v>
      </c>
      <c r="F30" s="59">
        <v>-5.234657039711188E-2</v>
      </c>
      <c r="G30" s="59">
        <v>-0.28278688524590168</v>
      </c>
    </row>
    <row r="31" spans="1:7" x14ac:dyDescent="0.25">
      <c r="A31" s="56" t="s">
        <v>98</v>
      </c>
      <c r="B31" s="57">
        <v>5285</v>
      </c>
      <c r="C31" s="58">
        <v>1.8153402260158692E-2</v>
      </c>
      <c r="D31" s="59">
        <v>3.3235581622678367E-2</v>
      </c>
      <c r="E31" s="59">
        <v>5.2998605299860557E-2</v>
      </c>
      <c r="F31" s="59">
        <v>3.3841940532081338E-2</v>
      </c>
      <c r="G31" s="59">
        <v>4.6534653465346576E-2</v>
      </c>
    </row>
    <row r="32" spans="1:7" x14ac:dyDescent="0.25">
      <c r="A32" s="56" t="s">
        <v>99</v>
      </c>
      <c r="B32" s="57">
        <v>14950</v>
      </c>
      <c r="C32" s="58">
        <v>5.1351629856078038E-2</v>
      </c>
      <c r="D32" s="59">
        <v>4.4723969252271178E-2</v>
      </c>
      <c r="E32" s="59">
        <v>0.10291405385466623</v>
      </c>
      <c r="F32" s="59">
        <v>0.1206896551724137</v>
      </c>
      <c r="G32" s="59">
        <v>0.46842156959041348</v>
      </c>
    </row>
    <row r="33" spans="1:11" x14ac:dyDescent="0.25">
      <c r="A33" s="56" t="s">
        <v>100</v>
      </c>
      <c r="B33" s="57">
        <v>13390</v>
      </c>
      <c r="C33" s="58">
        <v>4.5993198914574242E-2</v>
      </c>
      <c r="D33" s="59">
        <v>4.6911649726348648E-2</v>
      </c>
      <c r="E33" s="59">
        <v>3.4376207029741312E-2</v>
      </c>
      <c r="F33" s="59">
        <v>6.0105184072125617E-3</v>
      </c>
      <c r="G33" s="59">
        <v>1.420985715354206E-3</v>
      </c>
    </row>
    <row r="34" spans="1:11" x14ac:dyDescent="0.25">
      <c r="A34" s="56" t="s">
        <v>101</v>
      </c>
      <c r="B34" s="57">
        <v>14010</v>
      </c>
      <c r="C34" s="58">
        <v>4.8122831724659088E-2</v>
      </c>
      <c r="D34" s="59">
        <v>6.5399239543726173E-2</v>
      </c>
      <c r="E34" s="59">
        <v>8.068497377352668E-2</v>
      </c>
      <c r="F34" s="59">
        <v>4.8103538565123172E-2</v>
      </c>
      <c r="G34" s="59">
        <v>0.27375215928720786</v>
      </c>
    </row>
    <row r="35" spans="1:11" x14ac:dyDescent="0.25">
      <c r="A35" s="56" t="s">
        <v>102</v>
      </c>
      <c r="B35" s="57">
        <v>6380</v>
      </c>
      <c r="C35" s="58">
        <v>2.1914608594098856E-2</v>
      </c>
      <c r="D35" s="59">
        <v>3.2362459546925626E-2</v>
      </c>
      <c r="E35" s="59">
        <v>5.4545454545454453E-2</v>
      </c>
      <c r="F35" s="59">
        <v>3.1361138053669579E-2</v>
      </c>
      <c r="G35" s="59">
        <v>-0.1278195488721805</v>
      </c>
    </row>
    <row r="36" spans="1:11" x14ac:dyDescent="0.25">
      <c r="A36" s="56" t="s">
        <v>103</v>
      </c>
      <c r="B36" s="57">
        <v>1935</v>
      </c>
      <c r="C36" s="58">
        <v>6.646515302442208E-3</v>
      </c>
      <c r="D36" s="59">
        <v>1.308900523560208E-2</v>
      </c>
      <c r="E36" s="59">
        <v>3.6977491961414755E-2</v>
      </c>
      <c r="F36" s="59">
        <v>8.7078651685393194E-2</v>
      </c>
      <c r="G36" s="59">
        <v>-0.28650442477876104</v>
      </c>
    </row>
    <row r="37" spans="1:11" x14ac:dyDescent="0.25">
      <c r="A37" s="56" t="s">
        <v>104</v>
      </c>
      <c r="B37" s="57">
        <v>550</v>
      </c>
      <c r="C37" s="58">
        <v>1.8891903960430048E-3</v>
      </c>
      <c r="D37" s="59">
        <v>1.8518518518518601E-2</v>
      </c>
      <c r="E37" s="59">
        <v>0.1727078891257996</v>
      </c>
      <c r="F37" s="59">
        <v>0.13168724279835398</v>
      </c>
      <c r="G37" s="59">
        <v>0.11111111111111116</v>
      </c>
    </row>
    <row r="38" spans="1:11" x14ac:dyDescent="0.25">
      <c r="A38" s="56" t="s">
        <v>105</v>
      </c>
      <c r="B38" s="57">
        <v>1760</v>
      </c>
      <c r="C38" s="58">
        <v>6.0454092673376154E-3</v>
      </c>
      <c r="D38" s="59">
        <v>-3.8251366120218622E-2</v>
      </c>
      <c r="E38" s="59">
        <v>-1.6759776536312887E-2</v>
      </c>
      <c r="F38" s="59">
        <v>-4.9676025917926525E-2</v>
      </c>
      <c r="G38" s="59">
        <v>-7.4658254468980001E-2</v>
      </c>
    </row>
    <row r="39" spans="1:11" x14ac:dyDescent="0.25">
      <c r="A39" s="56" t="s">
        <v>106</v>
      </c>
      <c r="B39" s="57">
        <v>15945</v>
      </c>
      <c r="C39" s="58">
        <v>5.4769347027101296E-2</v>
      </c>
      <c r="D39" s="59">
        <v>4.1816399869323728E-2</v>
      </c>
      <c r="E39" s="59">
        <v>4.2974882260596647E-2</v>
      </c>
      <c r="F39" s="59">
        <v>2.178788849727642E-2</v>
      </c>
      <c r="G39" s="59">
        <v>0.27163250657947202</v>
      </c>
    </row>
    <row r="40" spans="1:11" x14ac:dyDescent="0.25">
      <c r="A40" s="60" t="s">
        <v>107</v>
      </c>
      <c r="B40" s="61">
        <v>291130</v>
      </c>
      <c r="C40" s="62">
        <v>1</v>
      </c>
      <c r="D40" s="77">
        <v>5.1295477114742249E-2</v>
      </c>
      <c r="E40" s="77">
        <v>7.5427300700747324E-2</v>
      </c>
      <c r="F40" s="77">
        <v>8.5669961999873312E-2</v>
      </c>
      <c r="G40" s="77">
        <v>0.19123219064297814</v>
      </c>
    </row>
    <row r="41" spans="1:11" ht="17.25" customHeight="1" x14ac:dyDescent="0.25"/>
    <row r="42" spans="1:11" x14ac:dyDescent="0.25">
      <c r="A42" s="44" t="s">
        <v>34</v>
      </c>
    </row>
    <row r="44" spans="1:11" hidden="1" x14ac:dyDescent="0.25"/>
    <row r="45" spans="1:11" hidden="1" x14ac:dyDescent="0.25">
      <c r="B45" s="78"/>
      <c r="C45" s="78"/>
      <c r="D45" s="78"/>
      <c r="E45" s="78"/>
      <c r="F45" s="78"/>
    </row>
    <row r="46" spans="1:11" ht="14.25" hidden="1" customHeight="1" x14ac:dyDescent="0.25">
      <c r="A46" s="65" t="s">
        <v>215</v>
      </c>
      <c r="B46" s="66" t="s">
        <v>264</v>
      </c>
      <c r="C46" s="66" t="s">
        <v>265</v>
      </c>
      <c r="D46" s="66" t="s">
        <v>266</v>
      </c>
      <c r="E46" s="66" t="s">
        <v>267</v>
      </c>
      <c r="F46" s="66" t="s">
        <v>268</v>
      </c>
      <c r="G46" s="67" t="s">
        <v>210</v>
      </c>
      <c r="H46" s="68" t="s">
        <v>209</v>
      </c>
      <c r="I46" s="69" t="s">
        <v>208</v>
      </c>
      <c r="J46" s="69" t="s">
        <v>207</v>
      </c>
      <c r="K46" s="1" t="s">
        <v>220</v>
      </c>
    </row>
    <row r="47" spans="1:11" hidden="1" x14ac:dyDescent="0.25">
      <c r="A47" t="s">
        <v>216</v>
      </c>
      <c r="B47" s="21">
        <v>100805</v>
      </c>
      <c r="C47" s="21">
        <v>97150</v>
      </c>
      <c r="D47" s="21">
        <v>90475</v>
      </c>
      <c r="E47" s="21">
        <v>91197</v>
      </c>
      <c r="F47" s="21">
        <v>81894</v>
      </c>
      <c r="G47" s="28">
        <v>0.23092045815322246</v>
      </c>
      <c r="H47" s="28">
        <v>0.10535434279636391</v>
      </c>
      <c r="I47" s="28">
        <v>0.11417518651561205</v>
      </c>
      <c r="J47" s="28">
        <v>3.762223365928976E-2</v>
      </c>
      <c r="K47" s="1" t="s">
        <v>213</v>
      </c>
    </row>
    <row r="48" spans="1:11" hidden="1" x14ac:dyDescent="0.25">
      <c r="A48" t="s">
        <v>217</v>
      </c>
      <c r="B48" s="21">
        <v>116130</v>
      </c>
      <c r="C48" s="21">
        <v>109995</v>
      </c>
      <c r="D48" s="21">
        <v>103623</v>
      </c>
      <c r="E48" s="21">
        <v>106196</v>
      </c>
      <c r="F48" s="21">
        <v>94310</v>
      </c>
      <c r="G48" s="28">
        <v>0.23136464849962887</v>
      </c>
      <c r="H48" s="28">
        <v>9.3544012957173531E-2</v>
      </c>
      <c r="I48" s="28">
        <v>0.12069714252627313</v>
      </c>
      <c r="J48" s="28">
        <v>5.5775262511932364E-2</v>
      </c>
      <c r="K48" s="1" t="s">
        <v>214</v>
      </c>
    </row>
    <row r="49" spans="1:11" hidden="1" x14ac:dyDescent="0.25">
      <c r="A49" t="s">
        <v>218</v>
      </c>
      <c r="B49" s="21">
        <v>40990</v>
      </c>
      <c r="C49" s="21">
        <v>39210</v>
      </c>
      <c r="D49" s="21">
        <v>38073</v>
      </c>
      <c r="E49" s="21">
        <v>39386</v>
      </c>
      <c r="F49" s="21">
        <v>42711</v>
      </c>
      <c r="G49" s="28">
        <v>-4.0294069443468895E-2</v>
      </c>
      <c r="H49" s="28">
        <v>4.0725130757121822E-2</v>
      </c>
      <c r="I49" s="28">
        <v>7.6615974575158244E-2</v>
      </c>
      <c r="J49" s="28">
        <v>4.539658250446315E-2</v>
      </c>
      <c r="K49" s="1" t="s">
        <v>221</v>
      </c>
    </row>
    <row r="50" spans="1:11" ht="15.75" hidden="1" thickBot="1" x14ac:dyDescent="0.3">
      <c r="A50" s="70" t="s">
        <v>219</v>
      </c>
      <c r="B50" s="71">
        <v>25810</v>
      </c>
      <c r="C50" s="71">
        <v>25365</v>
      </c>
      <c r="D50" s="71">
        <v>24319</v>
      </c>
      <c r="E50" s="71">
        <v>25085</v>
      </c>
      <c r="F50" s="71">
        <v>28597</v>
      </c>
      <c r="G50" s="28">
        <v>-9.7457775291114448E-2</v>
      </c>
      <c r="H50" s="28">
        <v>2.8901734104046242E-2</v>
      </c>
      <c r="I50" s="28">
        <v>6.1310086763435995E-2</v>
      </c>
      <c r="J50" s="28">
        <v>1.7543859649122806E-2</v>
      </c>
    </row>
    <row r="51" spans="1:11" hidden="1" x14ac:dyDescent="0.25">
      <c r="A51" s="72" t="s">
        <v>132</v>
      </c>
      <c r="B51" s="73">
        <v>283735</v>
      </c>
      <c r="C51" s="73">
        <v>271720</v>
      </c>
      <c r="D51" s="73">
        <v>256490</v>
      </c>
      <c r="E51" s="73">
        <v>261864</v>
      </c>
      <c r="F51" s="73">
        <v>247512</v>
      </c>
      <c r="G51" s="28">
        <v>0.14634845987265263</v>
      </c>
      <c r="H51" s="28">
        <v>8.3520453365105551E-2</v>
      </c>
      <c r="I51" s="28">
        <v>0.10622246481344302</v>
      </c>
      <c r="J51" s="28">
        <v>4.4218312969233037E-2</v>
      </c>
    </row>
    <row r="52" spans="1:11" hidden="1" x14ac:dyDescent="0.25"/>
    <row r="53" spans="1:11" hidden="1" x14ac:dyDescent="0.25"/>
    <row r="54" spans="1:11" hidden="1" x14ac:dyDescent="0.25"/>
  </sheetData>
  <mergeCells count="3">
    <mergeCell ref="B8:B9"/>
    <mergeCell ref="C8:C9"/>
    <mergeCell ref="D8:F8"/>
  </mergeCells>
  <conditionalFormatting sqref="D10:G40">
    <cfRule type="dataBar" priority="4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{EBD7D2AB-408B-4DD3-A688-2E24F5091C46}</x14:id>
        </ext>
      </extLst>
    </cfRule>
  </conditionalFormatting>
  <conditionalFormatting sqref="C10:C39">
    <cfRule type="colorScale" priority="3">
      <colorScale>
        <cfvo type="min"/>
        <cfvo type="max"/>
        <color rgb="FFFFEF9C"/>
        <color rgb="FF63BE7B"/>
      </colorScale>
    </cfRule>
  </conditionalFormatting>
  <conditionalFormatting sqref="J47:J51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1FEA7A8F-64C3-4AB6-8989-6033F1BF5E27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D7D2AB-408B-4DD3-A688-2E24F5091C46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D10:G40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7728-AEB6-49DA-95DC-1EEFF021A7BF}">
  <dimension ref="A1:M44"/>
  <sheetViews>
    <sheetView zoomScaleNormal="100" workbookViewId="0">
      <selection activeCell="Q19" sqref="Q19"/>
    </sheetView>
  </sheetViews>
  <sheetFormatPr baseColWidth="10" defaultColWidth="11.42578125" defaultRowHeight="15" x14ac:dyDescent="0.25"/>
  <cols>
    <col min="1" max="1" width="22" style="1" customWidth="1"/>
    <col min="2" max="2" width="12.42578125" style="1" customWidth="1"/>
    <col min="3" max="3" width="15" style="1" customWidth="1"/>
    <col min="4" max="4" width="12.42578125" style="1" customWidth="1"/>
    <col min="5" max="7" width="12.140625" style="1" customWidth="1"/>
    <col min="8" max="10" width="13" style="1" customWidth="1"/>
    <col min="11" max="16384" width="11.42578125" style="1"/>
  </cols>
  <sheetData>
    <row r="1" spans="1:13" x14ac:dyDescent="0.25">
      <c r="A1" s="2" t="s">
        <v>28</v>
      </c>
      <c r="B1" s="235" t="s">
        <v>262</v>
      </c>
    </row>
    <row r="2" spans="1:13" ht="15" customHeight="1" x14ac:dyDescent="0.25"/>
    <row r="3" spans="1:13" ht="18.75" customHeight="1" x14ac:dyDescent="0.3">
      <c r="A3" s="30" t="str">
        <f>TRGSS1!A3</f>
        <v>LLOCS DE TREBALL. RÈGIM GENERAL SEGURETAT SOCIAL.</v>
      </c>
    </row>
    <row r="5" spans="1:13" x14ac:dyDescent="0.25">
      <c r="A5" s="29" t="str">
        <f>Índex!A33</f>
        <v>TRGSS4</v>
      </c>
      <c r="C5" s="29" t="s">
        <v>316</v>
      </c>
      <c r="D5" s="29"/>
      <c r="E5" s="29"/>
      <c r="F5" s="29"/>
      <c r="G5" s="29"/>
    </row>
    <row r="6" spans="1:13" ht="15.75" thickBot="1" x14ac:dyDescent="0.3">
      <c r="A6" s="31" t="str">
        <f>Índex!B33</f>
        <v>Dades municipals. Llocs de treball assalariat per grandària del compte de cotització.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F7" s="75"/>
    </row>
    <row r="8" spans="1:13" ht="15" customHeight="1" x14ac:dyDescent="0.25">
      <c r="B8" s="264" t="s">
        <v>186</v>
      </c>
      <c r="C8" s="264" t="s">
        <v>187</v>
      </c>
      <c r="D8" s="264" t="s">
        <v>188</v>
      </c>
      <c r="E8" s="262" t="s">
        <v>75</v>
      </c>
      <c r="F8" s="262"/>
      <c r="G8" s="262"/>
      <c r="H8" s="263" t="s">
        <v>371</v>
      </c>
      <c r="I8" s="263"/>
      <c r="J8" s="263"/>
    </row>
    <row r="9" spans="1:13" ht="29.25" customHeight="1" x14ac:dyDescent="0.25">
      <c r="B9" s="265"/>
      <c r="C9" s="265" t="s">
        <v>187</v>
      </c>
      <c r="D9" s="265"/>
      <c r="E9" s="76" t="s">
        <v>186</v>
      </c>
      <c r="F9" s="76" t="s">
        <v>187</v>
      </c>
      <c r="G9" s="76" t="s">
        <v>188</v>
      </c>
      <c r="H9" s="76" t="s">
        <v>186</v>
      </c>
      <c r="I9" s="76" t="s">
        <v>187</v>
      </c>
      <c r="J9" s="76" t="s">
        <v>188</v>
      </c>
    </row>
    <row r="10" spans="1:13" x14ac:dyDescent="0.25">
      <c r="A10" s="56" t="s">
        <v>77</v>
      </c>
      <c r="B10" s="57">
        <v>2985</v>
      </c>
      <c r="C10" s="57">
        <v>2850</v>
      </c>
      <c r="D10" s="57">
        <v>655</v>
      </c>
      <c r="E10" s="58">
        <v>2.5544478199477985E-2</v>
      </c>
      <c r="F10" s="58">
        <v>3.5573862572551955E-2</v>
      </c>
      <c r="G10" s="58">
        <v>6.9558753252269949E-3</v>
      </c>
      <c r="H10" s="59">
        <v>-1.6722408026755842E-3</v>
      </c>
      <c r="I10" s="59">
        <v>0.10251450676982587</v>
      </c>
      <c r="J10" s="59">
        <v>-0.27624309392265189</v>
      </c>
    </row>
    <row r="11" spans="1:13" x14ac:dyDescent="0.25">
      <c r="A11" s="56" t="s">
        <v>78</v>
      </c>
      <c r="B11" s="57">
        <v>605</v>
      </c>
      <c r="C11" s="57">
        <v>0</v>
      </c>
      <c r="D11" s="57">
        <v>0</v>
      </c>
      <c r="E11" s="58">
        <v>5.1773565529930256E-3</v>
      </c>
      <c r="F11" s="58">
        <v>0</v>
      </c>
      <c r="G11" s="58">
        <v>0</v>
      </c>
      <c r="H11" s="59">
        <v>0</v>
      </c>
      <c r="I11" s="58" t="s">
        <v>189</v>
      </c>
      <c r="J11" s="58" t="s">
        <v>189</v>
      </c>
    </row>
    <row r="12" spans="1:13" x14ac:dyDescent="0.25">
      <c r="A12" s="56" t="s">
        <v>79</v>
      </c>
      <c r="B12" s="57">
        <v>8540</v>
      </c>
      <c r="C12" s="57">
        <v>2855</v>
      </c>
      <c r="D12" s="57">
        <v>990</v>
      </c>
      <c r="E12" s="58">
        <v>7.3082024731504852E-2</v>
      </c>
      <c r="F12" s="58">
        <v>3.5636272857766958E-2</v>
      </c>
      <c r="G12" s="58">
        <v>1.0513460415228588E-2</v>
      </c>
      <c r="H12" s="59">
        <v>1.4251781472684133E-2</v>
      </c>
      <c r="I12" s="59">
        <v>0.34352941176470586</v>
      </c>
      <c r="J12" s="59">
        <v>-0.18181818181818177</v>
      </c>
    </row>
    <row r="13" spans="1:13" x14ac:dyDescent="0.25">
      <c r="A13" s="56" t="s">
        <v>80</v>
      </c>
      <c r="B13" s="57">
        <v>550</v>
      </c>
      <c r="C13" s="57">
        <v>120</v>
      </c>
      <c r="D13" s="57">
        <v>365</v>
      </c>
      <c r="E13" s="58">
        <v>4.706687775448205E-3</v>
      </c>
      <c r="F13" s="58">
        <v>1.4978468451600825E-3</v>
      </c>
      <c r="G13" s="58">
        <v>3.8761747995539743E-3</v>
      </c>
      <c r="H13" s="59">
        <v>0</v>
      </c>
      <c r="I13" s="59">
        <v>1</v>
      </c>
      <c r="J13" s="59">
        <v>0.15873015873015883</v>
      </c>
    </row>
    <row r="14" spans="1:13" x14ac:dyDescent="0.25">
      <c r="A14" s="56" t="s">
        <v>81</v>
      </c>
      <c r="B14" s="57">
        <v>1370</v>
      </c>
      <c r="C14" s="57">
        <v>860</v>
      </c>
      <c r="D14" s="57">
        <v>0</v>
      </c>
      <c r="E14" s="58">
        <v>1.172393136793462E-2</v>
      </c>
      <c r="F14" s="58">
        <v>1.073456905698059E-2</v>
      </c>
      <c r="G14" s="58">
        <v>0</v>
      </c>
      <c r="H14" s="59">
        <v>4.9808429118773923E-2</v>
      </c>
      <c r="I14" s="59">
        <v>6.1728395061728447E-2</v>
      </c>
      <c r="J14" s="58" t="s">
        <v>189</v>
      </c>
    </row>
    <row r="15" spans="1:13" x14ac:dyDescent="0.25">
      <c r="A15" s="56" t="s">
        <v>82</v>
      </c>
      <c r="B15" s="57">
        <v>470</v>
      </c>
      <c r="C15" s="57">
        <v>0</v>
      </c>
      <c r="D15" s="57">
        <v>0</v>
      </c>
      <c r="E15" s="58">
        <v>4.0220786444739205E-3</v>
      </c>
      <c r="F15" s="58">
        <v>0</v>
      </c>
      <c r="G15" s="58">
        <v>0</v>
      </c>
      <c r="H15" s="59">
        <v>5.6179775280898792E-2</v>
      </c>
      <c r="I15" s="58" t="s">
        <v>189</v>
      </c>
      <c r="J15" s="58" t="s">
        <v>189</v>
      </c>
    </row>
    <row r="16" spans="1:13" x14ac:dyDescent="0.25">
      <c r="A16" s="56" t="s">
        <v>83</v>
      </c>
      <c r="B16" s="57">
        <v>995</v>
      </c>
      <c r="C16" s="57">
        <v>290</v>
      </c>
      <c r="D16" s="57">
        <v>0</v>
      </c>
      <c r="E16" s="58">
        <v>8.5148260664926617E-3</v>
      </c>
      <c r="F16" s="58">
        <v>3.6197965424701992E-3</v>
      </c>
      <c r="G16" s="58">
        <v>0</v>
      </c>
      <c r="H16" s="59">
        <v>-2.4509803921568651E-2</v>
      </c>
      <c r="I16" s="59">
        <v>-4.9180327868852514E-2</v>
      </c>
      <c r="J16" s="58" t="s">
        <v>189</v>
      </c>
    </row>
    <row r="17" spans="1:10" x14ac:dyDescent="0.25">
      <c r="A17" s="56" t="s">
        <v>84</v>
      </c>
      <c r="B17" s="57">
        <v>14120</v>
      </c>
      <c r="C17" s="57">
        <v>9535</v>
      </c>
      <c r="D17" s="57">
        <v>17865</v>
      </c>
      <c r="E17" s="58">
        <v>0.1208335116169612</v>
      </c>
      <c r="F17" s="58">
        <v>0.11901641390501154</v>
      </c>
      <c r="G17" s="58">
        <v>0.18972017203844316</v>
      </c>
      <c r="H17" s="59">
        <v>-2.1201413427561766E-3</v>
      </c>
      <c r="I17" s="59">
        <v>5.1267916207276665E-2</v>
      </c>
      <c r="J17" s="59">
        <v>6.561288398449161E-2</v>
      </c>
    </row>
    <row r="18" spans="1:10" x14ac:dyDescent="0.25">
      <c r="A18" s="56" t="s">
        <v>87</v>
      </c>
      <c r="B18" s="57">
        <v>2985</v>
      </c>
      <c r="C18" s="57">
        <v>1795</v>
      </c>
      <c r="D18" s="57">
        <v>0</v>
      </c>
      <c r="E18" s="58">
        <v>2.5544478199477985E-2</v>
      </c>
      <c r="F18" s="58">
        <v>2.2405292392186232E-2</v>
      </c>
      <c r="G18" s="58">
        <v>0</v>
      </c>
      <c r="H18" s="59">
        <v>1.1864406779660941E-2</v>
      </c>
      <c r="I18" s="59">
        <v>0.31021897810218979</v>
      </c>
      <c r="J18" s="59">
        <v>-1</v>
      </c>
    </row>
    <row r="19" spans="1:10" x14ac:dyDescent="0.25">
      <c r="A19" s="56" t="s">
        <v>88</v>
      </c>
      <c r="B19" s="57">
        <v>5935</v>
      </c>
      <c r="C19" s="57">
        <v>6020</v>
      </c>
      <c r="D19" s="57">
        <v>7325</v>
      </c>
      <c r="E19" s="58">
        <v>5.0789439904154722E-2</v>
      </c>
      <c r="F19" s="58">
        <v>7.5141983398864132E-2</v>
      </c>
      <c r="G19" s="58">
        <v>7.7788987415706473E-2</v>
      </c>
      <c r="H19" s="59">
        <v>-1.9818331957060287E-2</v>
      </c>
      <c r="I19" s="59">
        <v>0.10560146923783287</v>
      </c>
      <c r="J19" s="59">
        <v>-5.3005817711700098E-2</v>
      </c>
    </row>
    <row r="20" spans="1:10" x14ac:dyDescent="0.25">
      <c r="A20" s="56" t="s">
        <v>89</v>
      </c>
      <c r="B20" s="57">
        <v>6715</v>
      </c>
      <c r="C20" s="57">
        <v>5290</v>
      </c>
      <c r="D20" s="57">
        <v>870</v>
      </c>
      <c r="E20" s="58">
        <v>5.7464378931153998E-2</v>
      </c>
      <c r="F20" s="58">
        <v>6.603008175747363E-2</v>
      </c>
      <c r="G20" s="58">
        <v>9.2391015770190623E-3</v>
      </c>
      <c r="H20" s="59">
        <v>-3.7091988130564246E-3</v>
      </c>
      <c r="I20" s="59">
        <v>8.1799591002045036E-2</v>
      </c>
      <c r="J20" s="59">
        <v>-0.26271186440677963</v>
      </c>
    </row>
    <row r="21" spans="1:10" x14ac:dyDescent="0.25">
      <c r="A21" s="56" t="s">
        <v>91</v>
      </c>
      <c r="B21" s="57">
        <v>4230</v>
      </c>
      <c r="C21" s="57">
        <v>2295</v>
      </c>
      <c r="D21" s="57">
        <v>3310</v>
      </c>
      <c r="E21" s="58">
        <v>3.6198707800265288E-2</v>
      </c>
      <c r="F21" s="58">
        <v>2.8646320913686577E-2</v>
      </c>
      <c r="G21" s="58">
        <v>3.5151064620612751E-2</v>
      </c>
      <c r="H21" s="59">
        <v>7.7707006369426734E-2</v>
      </c>
      <c r="I21" s="59">
        <v>-4.3749999999999956E-2</v>
      </c>
      <c r="J21" s="59">
        <v>2.9548989113530322E-2</v>
      </c>
    </row>
    <row r="22" spans="1:10" x14ac:dyDescent="0.25">
      <c r="A22" s="56" t="s">
        <v>92</v>
      </c>
      <c r="B22" s="57">
        <v>4925</v>
      </c>
      <c r="C22" s="57">
        <v>2010</v>
      </c>
      <c r="D22" s="57">
        <v>0</v>
      </c>
      <c r="E22" s="58">
        <v>4.2146249625604384E-2</v>
      </c>
      <c r="F22" s="58">
        <v>2.5088934656431378E-2</v>
      </c>
      <c r="G22" s="58">
        <v>0</v>
      </c>
      <c r="H22" s="59">
        <v>3.054989816700715E-3</v>
      </c>
      <c r="I22" s="59">
        <v>7.4866310160427885E-2</v>
      </c>
      <c r="J22" s="58" t="s">
        <v>189</v>
      </c>
    </row>
    <row r="23" spans="1:10" x14ac:dyDescent="0.25">
      <c r="A23" s="56" t="s">
        <v>93</v>
      </c>
      <c r="B23" s="57">
        <v>2235</v>
      </c>
      <c r="C23" s="57">
        <v>1430</v>
      </c>
      <c r="D23" s="57">
        <v>0</v>
      </c>
      <c r="E23" s="58">
        <v>1.9126267596594068E-2</v>
      </c>
      <c r="F23" s="58">
        <v>1.7849341571490981E-2</v>
      </c>
      <c r="G23" s="58">
        <v>0</v>
      </c>
      <c r="H23" s="59">
        <v>-3.8709677419354827E-2</v>
      </c>
      <c r="I23" s="59">
        <v>0.10424710424710426</v>
      </c>
      <c r="J23" s="58" t="s">
        <v>189</v>
      </c>
    </row>
    <row r="24" spans="1:10" x14ac:dyDescent="0.25">
      <c r="A24" s="56" t="s">
        <v>94</v>
      </c>
      <c r="B24" s="57">
        <v>1750</v>
      </c>
      <c r="C24" s="57">
        <v>805</v>
      </c>
      <c r="D24" s="57">
        <v>0</v>
      </c>
      <c r="E24" s="58">
        <v>1.497582474006247E-2</v>
      </c>
      <c r="F24" s="58">
        <v>1.0048055919615552E-2</v>
      </c>
      <c r="G24" s="58">
        <v>0</v>
      </c>
      <c r="H24" s="59">
        <v>2.0408163265306145E-2</v>
      </c>
      <c r="I24" s="59">
        <v>0.12587412587412583</v>
      </c>
      <c r="J24" s="58" t="s">
        <v>189</v>
      </c>
    </row>
    <row r="25" spans="1:10" x14ac:dyDescent="0.25">
      <c r="A25" s="56" t="s">
        <v>190</v>
      </c>
      <c r="B25" s="57">
        <v>510</v>
      </c>
      <c r="C25" s="57">
        <v>0</v>
      </c>
      <c r="D25" s="57">
        <v>0</v>
      </c>
      <c r="E25" s="58">
        <v>4.3643832099610627E-3</v>
      </c>
      <c r="F25" s="58">
        <v>0</v>
      </c>
      <c r="G25" s="58">
        <v>0</v>
      </c>
      <c r="H25" s="59">
        <v>0</v>
      </c>
      <c r="I25" s="59">
        <v>-1</v>
      </c>
      <c r="J25" s="58" t="s">
        <v>189</v>
      </c>
    </row>
    <row r="26" spans="1:10" x14ac:dyDescent="0.25">
      <c r="A26" s="56" t="s">
        <v>191</v>
      </c>
      <c r="B26" s="57">
        <v>1155</v>
      </c>
      <c r="C26" s="57">
        <v>860</v>
      </c>
      <c r="D26" s="57">
        <v>0</v>
      </c>
      <c r="E26" s="58">
        <v>9.8840443284412306E-3</v>
      </c>
      <c r="F26" s="58">
        <v>1.073456905698059E-2</v>
      </c>
      <c r="G26" s="58">
        <v>0</v>
      </c>
      <c r="H26" s="59">
        <v>-2.9411764705882359E-2</v>
      </c>
      <c r="I26" s="59">
        <v>0.37599999999999989</v>
      </c>
      <c r="J26" s="58" t="s">
        <v>189</v>
      </c>
    </row>
    <row r="27" spans="1:10" x14ac:dyDescent="0.25">
      <c r="A27" s="56" t="s">
        <v>192</v>
      </c>
      <c r="B27" s="57">
        <v>10515</v>
      </c>
      <c r="C27" s="57">
        <v>10425</v>
      </c>
      <c r="D27" s="57">
        <v>32455</v>
      </c>
      <c r="E27" s="58">
        <v>8.9983312652432507E-2</v>
      </c>
      <c r="F27" s="58">
        <v>0.13012544467328216</v>
      </c>
      <c r="G27" s="58">
        <v>0.34466096745075137</v>
      </c>
      <c r="H27" s="59">
        <v>4.6268656716417889E-2</v>
      </c>
      <c r="I27" s="59">
        <v>7.7519379844961156E-2</v>
      </c>
      <c r="J27" s="59">
        <v>9.1474693122582718E-2</v>
      </c>
    </row>
    <row r="28" spans="1:10" x14ac:dyDescent="0.25">
      <c r="A28" s="56" t="s">
        <v>95</v>
      </c>
      <c r="B28" s="57">
        <v>4465</v>
      </c>
      <c r="C28" s="57">
        <v>2295</v>
      </c>
      <c r="D28" s="57">
        <v>4285</v>
      </c>
      <c r="E28" s="58">
        <v>3.8209747122502247E-2</v>
      </c>
      <c r="F28" s="58">
        <v>2.8646320913686577E-2</v>
      </c>
      <c r="G28" s="58">
        <v>4.550523018106515E-2</v>
      </c>
      <c r="H28" s="59">
        <v>-4.1845493562231773E-2</v>
      </c>
      <c r="I28" s="59">
        <v>0.17091836734693877</v>
      </c>
      <c r="J28" s="59">
        <v>1.1974358974358976</v>
      </c>
    </row>
    <row r="29" spans="1:10" x14ac:dyDescent="0.25">
      <c r="A29" s="56" t="s">
        <v>96</v>
      </c>
      <c r="B29" s="57">
        <v>10405</v>
      </c>
      <c r="C29" s="57">
        <v>7755</v>
      </c>
      <c r="D29" s="57">
        <v>5320</v>
      </c>
      <c r="E29" s="58">
        <v>8.9041975097342865E-2</v>
      </c>
      <c r="F29" s="58">
        <v>9.6798352368470328E-2</v>
      </c>
      <c r="G29" s="58">
        <v>5.6496575160622314E-2</v>
      </c>
      <c r="H29" s="59">
        <v>3.3751205400192053E-3</v>
      </c>
      <c r="I29" s="59">
        <v>0.14464944649446498</v>
      </c>
      <c r="J29" s="59">
        <v>5.1383399209486091E-2</v>
      </c>
    </row>
    <row r="30" spans="1:10" x14ac:dyDescent="0.25">
      <c r="A30" s="56" t="s">
        <v>97</v>
      </c>
      <c r="B30" s="57">
        <v>450</v>
      </c>
      <c r="C30" s="57">
        <v>75</v>
      </c>
      <c r="D30" s="57">
        <v>0</v>
      </c>
      <c r="E30" s="58">
        <v>3.8509263617303494E-3</v>
      </c>
      <c r="F30" s="58">
        <v>9.3615427822505153E-4</v>
      </c>
      <c r="G30" s="58">
        <v>0</v>
      </c>
      <c r="H30" s="59">
        <v>0</v>
      </c>
      <c r="I30" s="59">
        <v>0.15384615384615374</v>
      </c>
      <c r="J30" s="58" t="s">
        <v>189</v>
      </c>
    </row>
    <row r="31" spans="1:10" x14ac:dyDescent="0.25">
      <c r="A31" s="56" t="s">
        <v>98</v>
      </c>
      <c r="B31" s="57">
        <v>1940</v>
      </c>
      <c r="C31" s="57">
        <v>2060</v>
      </c>
      <c r="D31" s="57">
        <v>1285</v>
      </c>
      <c r="E31" s="58">
        <v>1.6601771426126396E-2</v>
      </c>
      <c r="F31" s="58">
        <v>2.5713037508581414E-2</v>
      </c>
      <c r="G31" s="58">
        <v>1.3646259225827006E-2</v>
      </c>
      <c r="H31" s="59">
        <v>6.3013698630137061E-2</v>
      </c>
      <c r="I31" s="59">
        <v>1.228501228501222E-2</v>
      </c>
      <c r="J31" s="59">
        <v>2.3904382470119501E-2</v>
      </c>
    </row>
    <row r="32" spans="1:10" x14ac:dyDescent="0.25">
      <c r="A32" s="56" t="s">
        <v>99</v>
      </c>
      <c r="B32" s="57">
        <v>5490</v>
      </c>
      <c r="C32" s="57">
        <v>3670</v>
      </c>
      <c r="D32" s="57">
        <v>5790</v>
      </c>
      <c r="E32" s="58">
        <v>4.6981301613110267E-2</v>
      </c>
      <c r="F32" s="58">
        <v>4.5809149347812522E-2</v>
      </c>
      <c r="G32" s="58">
        <v>6.1487813943609623E-2</v>
      </c>
      <c r="H32" s="59">
        <v>1.2915129151291449E-2</v>
      </c>
      <c r="I32" s="59">
        <v>9.8802395209580895E-2</v>
      </c>
      <c r="J32" s="59">
        <v>4.3243243243243246E-2</v>
      </c>
    </row>
    <row r="33" spans="1:10" x14ac:dyDescent="0.25">
      <c r="A33" s="56" t="s">
        <v>100</v>
      </c>
      <c r="B33" s="57">
        <v>5190</v>
      </c>
      <c r="C33" s="57">
        <v>3550</v>
      </c>
      <c r="D33" s="57">
        <v>4645</v>
      </c>
      <c r="E33" s="58">
        <v>4.4414017371956702E-2</v>
      </c>
      <c r="F33" s="58">
        <v>4.4311302502652437E-2</v>
      </c>
      <c r="G33" s="58">
        <v>4.9328306695693727E-2</v>
      </c>
      <c r="H33" s="59">
        <v>3.6963036963036933E-2</v>
      </c>
      <c r="I33" s="59">
        <v>9.7372488408037139E-2</v>
      </c>
      <c r="J33" s="59">
        <v>1.9758507135016368E-2</v>
      </c>
    </row>
    <row r="34" spans="1:10" x14ac:dyDescent="0.25">
      <c r="A34" s="56" t="s">
        <v>101</v>
      </c>
      <c r="B34" s="57">
        <v>5040</v>
      </c>
      <c r="C34" s="57">
        <v>4860</v>
      </c>
      <c r="D34" s="57">
        <v>4115</v>
      </c>
      <c r="E34" s="58">
        <v>4.3130375251379915E-2</v>
      </c>
      <c r="F34" s="58">
        <v>6.0662797228983337E-2</v>
      </c>
      <c r="G34" s="58">
        <v>4.3699888493601659E-2</v>
      </c>
      <c r="H34" s="59">
        <v>1.1033099297893756E-2</v>
      </c>
      <c r="I34" s="59">
        <v>6.578947368421062E-2</v>
      </c>
      <c r="J34" s="59">
        <v>0.1414701803051317</v>
      </c>
    </row>
    <row r="35" spans="1:10" x14ac:dyDescent="0.25">
      <c r="A35" s="56" t="s">
        <v>102</v>
      </c>
      <c r="B35" s="57">
        <v>2950</v>
      </c>
      <c r="C35" s="57">
        <v>3125</v>
      </c>
      <c r="D35" s="57">
        <v>310</v>
      </c>
      <c r="E35" s="58">
        <v>2.5244961704676737E-2</v>
      </c>
      <c r="F35" s="58">
        <v>3.9006428259377147E-2</v>
      </c>
      <c r="G35" s="58">
        <v>3.2920936653746086E-3</v>
      </c>
      <c r="H35" s="59">
        <v>-3.9087947882736174E-2</v>
      </c>
      <c r="I35" s="59">
        <v>0.12612612612612617</v>
      </c>
      <c r="J35" s="59">
        <v>-7.4626865671641784E-2</v>
      </c>
    </row>
    <row r="36" spans="1:10" x14ac:dyDescent="0.25">
      <c r="A36" s="56" t="s">
        <v>103</v>
      </c>
      <c r="B36" s="57">
        <v>905</v>
      </c>
      <c r="C36" s="57">
        <v>735</v>
      </c>
      <c r="D36" s="57">
        <v>295</v>
      </c>
      <c r="E36" s="58">
        <v>7.7446407941465919E-3</v>
      </c>
      <c r="F36" s="58">
        <v>9.1743119266055051E-3</v>
      </c>
      <c r="G36" s="58">
        <v>3.1327988105984178E-3</v>
      </c>
      <c r="H36" s="59">
        <v>4.022988505747116E-2</v>
      </c>
      <c r="I36" s="59">
        <v>-3.289473684210531E-2</v>
      </c>
      <c r="J36" s="59">
        <v>5.3571428571428603E-2</v>
      </c>
    </row>
    <row r="37" spans="1:10" x14ac:dyDescent="0.25">
      <c r="A37" s="56" t="s">
        <v>104</v>
      </c>
      <c r="B37" s="57">
        <v>495</v>
      </c>
      <c r="C37" s="57">
        <v>60</v>
      </c>
      <c r="D37" s="57">
        <v>0</v>
      </c>
      <c r="E37" s="58">
        <v>4.2360189979033843E-3</v>
      </c>
      <c r="F37" s="58">
        <v>7.4892342258004124E-4</v>
      </c>
      <c r="G37" s="58">
        <v>0</v>
      </c>
      <c r="H37" s="59">
        <v>-8.333333333333337E-2</v>
      </c>
      <c r="I37" s="58" t="s">
        <v>189</v>
      </c>
      <c r="J37" s="58" t="s">
        <v>189</v>
      </c>
    </row>
    <row r="38" spans="1:10" x14ac:dyDescent="0.25">
      <c r="A38" s="56" t="s">
        <v>105</v>
      </c>
      <c r="B38" s="57">
        <v>1610</v>
      </c>
      <c r="C38" s="57">
        <v>150</v>
      </c>
      <c r="D38" s="57">
        <v>0</v>
      </c>
      <c r="E38" s="58">
        <v>1.3777758760857474E-2</v>
      </c>
      <c r="F38" s="58">
        <v>1.8723085564501031E-3</v>
      </c>
      <c r="G38" s="58">
        <v>0</v>
      </c>
      <c r="H38" s="59">
        <v>9.8976109215016983E-2</v>
      </c>
      <c r="I38" s="59">
        <v>-0.58904109589041098</v>
      </c>
      <c r="J38" s="58" t="s">
        <v>189</v>
      </c>
    </row>
    <row r="39" spans="1:10" x14ac:dyDescent="0.25">
      <c r="A39" s="56" t="s">
        <v>106</v>
      </c>
      <c r="B39" s="57">
        <v>7330</v>
      </c>
      <c r="C39" s="57">
        <v>4330</v>
      </c>
      <c r="D39" s="57">
        <v>4290</v>
      </c>
      <c r="E39" s="58">
        <v>6.2727311625518811E-2</v>
      </c>
      <c r="F39" s="58">
        <v>5.4047306996192972E-2</v>
      </c>
      <c r="G39" s="58">
        <v>4.5558328465990547E-2</v>
      </c>
      <c r="H39" s="59">
        <v>1.2430939226519389E-2</v>
      </c>
      <c r="I39" s="59">
        <v>-5.2516411378555783E-2</v>
      </c>
      <c r="J39" s="59">
        <v>0.22922636103151861</v>
      </c>
    </row>
    <row r="40" spans="1:10" x14ac:dyDescent="0.25">
      <c r="A40" s="60" t="s">
        <v>107</v>
      </c>
      <c r="B40" s="61">
        <v>116855</v>
      </c>
      <c r="C40" s="61">
        <v>80115</v>
      </c>
      <c r="D40" s="61">
        <v>94165</v>
      </c>
      <c r="E40" s="62">
        <v>1</v>
      </c>
      <c r="F40" s="62">
        <v>1</v>
      </c>
      <c r="G40" s="62">
        <v>1</v>
      </c>
      <c r="H40" s="77">
        <v>9.5028292514363066E-3</v>
      </c>
      <c r="I40" s="77">
        <v>8.593697051846827E-2</v>
      </c>
      <c r="J40" s="77">
        <v>7.7464385834429939E-2</v>
      </c>
    </row>
    <row r="41" spans="1:10" ht="17.25" customHeight="1" x14ac:dyDescent="0.25"/>
    <row r="42" spans="1:10" x14ac:dyDescent="0.25">
      <c r="A42" s="44" t="s">
        <v>34</v>
      </c>
    </row>
    <row r="44" spans="1:10" x14ac:dyDescent="0.25">
      <c r="D44" s="74"/>
      <c r="E44" s="74"/>
    </row>
  </sheetData>
  <mergeCells count="5">
    <mergeCell ref="E8:G8"/>
    <mergeCell ref="H8:J8"/>
    <mergeCell ref="B8:B9"/>
    <mergeCell ref="C8:C9"/>
    <mergeCell ref="D8:D9"/>
  </mergeCells>
  <conditionalFormatting sqref="H10:J40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{59EE9D10-578B-4497-BF12-4854F5FAB306}</x14:id>
        </ext>
      </extLst>
    </cfRule>
  </conditionalFormatting>
  <conditionalFormatting sqref="E10:E39">
    <cfRule type="colorScale" priority="4">
      <colorScale>
        <cfvo type="min"/>
        <cfvo type="max"/>
        <color rgb="FFFFEF9C"/>
        <color rgb="FF63BE7B"/>
      </colorScale>
    </cfRule>
  </conditionalFormatting>
  <conditionalFormatting sqref="F10:F39">
    <cfRule type="colorScale" priority="2">
      <colorScale>
        <cfvo type="min"/>
        <cfvo type="max"/>
        <color rgb="FFFFEF9C"/>
        <color rgb="FF63BE7B"/>
      </colorScale>
    </cfRule>
  </conditionalFormatting>
  <conditionalFormatting sqref="G10:G39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1047F754-1F06-4257-8CF1-164F391B8AEA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EE9D10-578B-4497-BF12-4854F5FAB306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H10:J40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E6B0-1BDD-4BD0-866A-63E7C049EA9E}">
  <dimension ref="A1:F42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22" style="1" customWidth="1"/>
    <col min="2" max="2" width="15.28515625" style="1" customWidth="1"/>
    <col min="3" max="3" width="16.7109375" style="1" customWidth="1"/>
    <col min="4" max="4" width="14.140625" style="1" customWidth="1"/>
    <col min="5" max="16384" width="11.42578125" style="1"/>
  </cols>
  <sheetData>
    <row r="1" spans="1:6" x14ac:dyDescent="0.25">
      <c r="A1" s="2" t="s">
        <v>28</v>
      </c>
      <c r="B1" s="235" t="s">
        <v>262</v>
      </c>
    </row>
    <row r="2" spans="1:6" ht="15" customHeight="1" x14ac:dyDescent="0.25"/>
    <row r="3" spans="1:6" ht="18.75" customHeight="1" x14ac:dyDescent="0.3">
      <c r="A3" s="30" t="str">
        <f>TRGSS1!A3</f>
        <v>LLOCS DE TREBALL. RÈGIM GENERAL SEGURETAT SOCIAL.</v>
      </c>
    </row>
    <row r="5" spans="1:6" x14ac:dyDescent="0.25">
      <c r="A5" s="29" t="str">
        <f>Índex!A34</f>
        <v>TRGSS5</v>
      </c>
      <c r="C5" s="29" t="s">
        <v>316</v>
      </c>
    </row>
    <row r="6" spans="1:6" ht="15.75" thickBot="1" x14ac:dyDescent="0.3">
      <c r="A6" s="31" t="str">
        <f>Índex!B34</f>
        <v>Dades municipals. Relació entre població ocupada i llocs de treball.</v>
      </c>
      <c r="B6" s="32"/>
      <c r="C6" s="32"/>
      <c r="D6" s="32"/>
      <c r="E6" s="32"/>
      <c r="F6" s="32"/>
    </row>
    <row r="8" spans="1:6" ht="15" customHeight="1" x14ac:dyDescent="0.25">
      <c r="B8" s="49"/>
      <c r="C8" s="49"/>
      <c r="D8" s="49"/>
      <c r="E8" s="49"/>
    </row>
    <row r="9" spans="1:6" ht="29.25" customHeight="1" x14ac:dyDescent="0.25">
      <c r="A9" s="268"/>
      <c r="B9" s="266" t="s">
        <v>308</v>
      </c>
      <c r="C9" s="266" t="s">
        <v>309</v>
      </c>
      <c r="D9" s="266" t="s">
        <v>310</v>
      </c>
      <c r="E9" s="266" t="s">
        <v>311</v>
      </c>
    </row>
    <row r="10" spans="1:6" x14ac:dyDescent="0.25">
      <c r="A10" s="269"/>
      <c r="B10" s="267"/>
      <c r="C10" s="267"/>
      <c r="D10" s="267"/>
      <c r="E10" s="267"/>
    </row>
    <row r="11" spans="1:6" x14ac:dyDescent="0.25">
      <c r="A11" s="204" t="s">
        <v>77</v>
      </c>
      <c r="B11" s="205">
        <v>5249</v>
      </c>
      <c r="C11" s="205">
        <v>6490</v>
      </c>
      <c r="D11" s="205">
        <f>+B11-C11</f>
        <v>-1241</v>
      </c>
      <c r="E11" s="229">
        <f>+D11/B11</f>
        <v>-0.23642598590207659</v>
      </c>
    </row>
    <row r="12" spans="1:6" x14ac:dyDescent="0.25">
      <c r="A12" s="204" t="s">
        <v>78</v>
      </c>
      <c r="B12" s="205">
        <v>2777</v>
      </c>
      <c r="C12" s="205">
        <v>605</v>
      </c>
      <c r="D12" s="205">
        <f t="shared" ref="D12:D41" si="0">+B12-C12</f>
        <v>2172</v>
      </c>
      <c r="E12" s="229">
        <f t="shared" ref="E12:E41" si="1">+D12/B12</f>
        <v>0.78213899891969751</v>
      </c>
    </row>
    <row r="13" spans="1:6" x14ac:dyDescent="0.25">
      <c r="A13" s="204" t="s">
        <v>79</v>
      </c>
      <c r="B13" s="205">
        <v>24597</v>
      </c>
      <c r="C13" s="205">
        <v>12380</v>
      </c>
      <c r="D13" s="205">
        <f t="shared" si="0"/>
        <v>12217</v>
      </c>
      <c r="E13" s="229">
        <f t="shared" si="1"/>
        <v>0.49668658779525959</v>
      </c>
    </row>
    <row r="14" spans="1:6" x14ac:dyDescent="0.25">
      <c r="A14" s="204" t="s">
        <v>80</v>
      </c>
      <c r="B14" s="205">
        <v>809</v>
      </c>
      <c r="C14" s="205">
        <v>1035</v>
      </c>
      <c r="D14" s="205">
        <f t="shared" si="0"/>
        <v>-226</v>
      </c>
      <c r="E14" s="229">
        <f t="shared" si="1"/>
        <v>-0.27935723114956734</v>
      </c>
    </row>
    <row r="15" spans="1:6" x14ac:dyDescent="0.25">
      <c r="A15" s="204" t="s">
        <v>81</v>
      </c>
      <c r="B15" s="205">
        <v>3541</v>
      </c>
      <c r="C15" s="205">
        <v>2230</v>
      </c>
      <c r="D15" s="205">
        <f t="shared" si="0"/>
        <v>1311</v>
      </c>
      <c r="E15" s="229">
        <f t="shared" si="1"/>
        <v>0.37023439706297656</v>
      </c>
    </row>
    <row r="16" spans="1:6" x14ac:dyDescent="0.25">
      <c r="A16" s="204" t="s">
        <v>82</v>
      </c>
      <c r="B16" s="205">
        <v>1856</v>
      </c>
      <c r="C16" s="205">
        <v>470</v>
      </c>
      <c r="D16" s="205">
        <f t="shared" si="0"/>
        <v>1386</v>
      </c>
      <c r="E16" s="229">
        <f t="shared" si="1"/>
        <v>0.74676724137931039</v>
      </c>
    </row>
    <row r="17" spans="1:5" x14ac:dyDescent="0.25">
      <c r="A17" s="204" t="s">
        <v>83</v>
      </c>
      <c r="B17" s="205">
        <v>5791</v>
      </c>
      <c r="C17" s="205">
        <v>1285</v>
      </c>
      <c r="D17" s="205">
        <f t="shared" si="0"/>
        <v>4506</v>
      </c>
      <c r="E17" s="229">
        <f t="shared" si="1"/>
        <v>0.77810395441201863</v>
      </c>
    </row>
    <row r="18" spans="1:5" x14ac:dyDescent="0.25">
      <c r="A18" s="204" t="s">
        <v>84</v>
      </c>
      <c r="B18" s="205">
        <v>34261</v>
      </c>
      <c r="C18" s="205">
        <v>41520</v>
      </c>
      <c r="D18" s="205">
        <f t="shared" si="0"/>
        <v>-7259</v>
      </c>
      <c r="E18" s="229">
        <f t="shared" si="1"/>
        <v>-0.21187355885700943</v>
      </c>
    </row>
    <row r="19" spans="1:5" x14ac:dyDescent="0.25">
      <c r="A19" s="204" t="s">
        <v>85</v>
      </c>
      <c r="B19" s="205">
        <v>1713</v>
      </c>
      <c r="C19" s="205">
        <v>2010</v>
      </c>
      <c r="D19" s="205">
        <f t="shared" si="0"/>
        <v>-297</v>
      </c>
      <c r="E19" s="229">
        <f t="shared" si="1"/>
        <v>-0.1733800350262697</v>
      </c>
    </row>
    <row r="20" spans="1:5" x14ac:dyDescent="0.25">
      <c r="A20" s="204" t="s">
        <v>86</v>
      </c>
      <c r="B20" s="205">
        <v>25614</v>
      </c>
      <c r="C20" s="205">
        <v>53395</v>
      </c>
      <c r="D20" s="205">
        <f t="shared" si="0"/>
        <v>-27781</v>
      </c>
      <c r="E20" s="229">
        <f t="shared" si="1"/>
        <v>-1.084602170687905</v>
      </c>
    </row>
    <row r="21" spans="1:5" x14ac:dyDescent="0.25">
      <c r="A21" s="204" t="s">
        <v>87</v>
      </c>
      <c r="B21" s="205">
        <v>8825</v>
      </c>
      <c r="C21" s="205">
        <v>4780</v>
      </c>
      <c r="D21" s="205">
        <f t="shared" si="0"/>
        <v>4045</v>
      </c>
      <c r="E21" s="229">
        <f t="shared" si="1"/>
        <v>0.45835694050991499</v>
      </c>
    </row>
    <row r="22" spans="1:5" x14ac:dyDescent="0.25">
      <c r="A22" s="204" t="s">
        <v>88</v>
      </c>
      <c r="B22" s="205">
        <v>16427</v>
      </c>
      <c r="C22" s="205">
        <v>19285</v>
      </c>
      <c r="D22" s="205">
        <f t="shared" si="0"/>
        <v>-2858</v>
      </c>
      <c r="E22" s="229">
        <f t="shared" si="1"/>
        <v>-0.17398185913435199</v>
      </c>
    </row>
    <row r="23" spans="1:5" x14ac:dyDescent="0.25">
      <c r="A23" s="204" t="s">
        <v>89</v>
      </c>
      <c r="B23" s="205">
        <v>17549</v>
      </c>
      <c r="C23" s="205">
        <v>12875</v>
      </c>
      <c r="D23" s="205">
        <f t="shared" si="0"/>
        <v>4674</v>
      </c>
      <c r="E23" s="229">
        <f t="shared" si="1"/>
        <v>0.26633996239101942</v>
      </c>
    </row>
    <row r="24" spans="1:5" x14ac:dyDescent="0.25">
      <c r="A24" s="204" t="s">
        <v>90</v>
      </c>
      <c r="B24" s="205">
        <v>1218</v>
      </c>
      <c r="C24" s="205">
        <v>510</v>
      </c>
      <c r="D24" s="205">
        <f t="shared" si="0"/>
        <v>708</v>
      </c>
      <c r="E24" s="229">
        <f t="shared" si="1"/>
        <v>0.58128078817733986</v>
      </c>
    </row>
    <row r="25" spans="1:5" x14ac:dyDescent="0.25">
      <c r="A25" s="204" t="s">
        <v>91</v>
      </c>
      <c r="B25" s="205">
        <v>10714</v>
      </c>
      <c r="C25" s="205">
        <v>9840</v>
      </c>
      <c r="D25" s="205">
        <f t="shared" si="0"/>
        <v>874</v>
      </c>
      <c r="E25" s="229">
        <f t="shared" si="1"/>
        <v>8.1575508680231473E-2</v>
      </c>
    </row>
    <row r="26" spans="1:5" x14ac:dyDescent="0.25">
      <c r="A26" s="204" t="s">
        <v>92</v>
      </c>
      <c r="B26" s="205">
        <v>10487</v>
      </c>
      <c r="C26" s="205">
        <v>6940</v>
      </c>
      <c r="D26" s="205">
        <f t="shared" si="0"/>
        <v>3547</v>
      </c>
      <c r="E26" s="229">
        <f t="shared" si="1"/>
        <v>0.33822828263564414</v>
      </c>
    </row>
    <row r="27" spans="1:5" x14ac:dyDescent="0.25">
      <c r="A27" s="204" t="s">
        <v>93</v>
      </c>
      <c r="B27" s="205">
        <v>9361</v>
      </c>
      <c r="C27" s="205">
        <v>3665</v>
      </c>
      <c r="D27" s="205">
        <f t="shared" si="0"/>
        <v>5696</v>
      </c>
      <c r="E27" s="229">
        <f t="shared" si="1"/>
        <v>0.60848199978634765</v>
      </c>
    </row>
    <row r="28" spans="1:5" x14ac:dyDescent="0.25">
      <c r="A28" s="204" t="s">
        <v>94</v>
      </c>
      <c r="B28" s="205">
        <v>4565</v>
      </c>
      <c r="C28" s="205">
        <v>2555</v>
      </c>
      <c r="D28" s="205">
        <f t="shared" si="0"/>
        <v>2010</v>
      </c>
      <c r="E28" s="229">
        <f t="shared" si="1"/>
        <v>0.44030668127053668</v>
      </c>
    </row>
    <row r="29" spans="1:5" x14ac:dyDescent="0.25">
      <c r="A29" s="204" t="s">
        <v>95</v>
      </c>
      <c r="B29" s="205">
        <v>10770</v>
      </c>
      <c r="C29" s="205">
        <v>11045</v>
      </c>
      <c r="D29" s="205">
        <f t="shared" si="0"/>
        <v>-275</v>
      </c>
      <c r="E29" s="229">
        <f t="shared" si="1"/>
        <v>-2.5533890436397401E-2</v>
      </c>
    </row>
    <row r="30" spans="1:5" x14ac:dyDescent="0.25">
      <c r="A30" s="204" t="s">
        <v>96</v>
      </c>
      <c r="B30" s="205">
        <v>32551</v>
      </c>
      <c r="C30" s="205">
        <v>23480</v>
      </c>
      <c r="D30" s="205">
        <f t="shared" si="0"/>
        <v>9071</v>
      </c>
      <c r="E30" s="229">
        <f t="shared" si="1"/>
        <v>0.27867039415071732</v>
      </c>
    </row>
    <row r="31" spans="1:5" x14ac:dyDescent="0.25">
      <c r="A31" s="204" t="s">
        <v>97</v>
      </c>
      <c r="B31" s="205">
        <v>1744</v>
      </c>
      <c r="C31" s="205">
        <v>525</v>
      </c>
      <c r="D31" s="205">
        <f t="shared" si="0"/>
        <v>1219</v>
      </c>
      <c r="E31" s="229">
        <f t="shared" si="1"/>
        <v>0.69896788990825687</v>
      </c>
    </row>
    <row r="32" spans="1:5" x14ac:dyDescent="0.25">
      <c r="A32" s="204" t="s">
        <v>98</v>
      </c>
      <c r="B32" s="205">
        <v>3469</v>
      </c>
      <c r="C32" s="205">
        <v>5285</v>
      </c>
      <c r="D32" s="205">
        <f t="shared" si="0"/>
        <v>-1816</v>
      </c>
      <c r="E32" s="229">
        <f t="shared" si="1"/>
        <v>-0.52349380224848663</v>
      </c>
    </row>
    <row r="33" spans="1:5" x14ac:dyDescent="0.25">
      <c r="A33" s="204" t="s">
        <v>99</v>
      </c>
      <c r="B33" s="205">
        <v>18103</v>
      </c>
      <c r="C33" s="205">
        <v>14950</v>
      </c>
      <c r="D33" s="205">
        <f t="shared" si="0"/>
        <v>3153</v>
      </c>
      <c r="E33" s="229">
        <f t="shared" si="1"/>
        <v>0.17417002706733692</v>
      </c>
    </row>
    <row r="34" spans="1:5" x14ac:dyDescent="0.25">
      <c r="A34" s="204" t="s">
        <v>100</v>
      </c>
      <c r="B34" s="205">
        <v>13905</v>
      </c>
      <c r="C34" s="205">
        <v>13390</v>
      </c>
      <c r="D34" s="205">
        <f t="shared" si="0"/>
        <v>515</v>
      </c>
      <c r="E34" s="229">
        <f t="shared" si="1"/>
        <v>3.7037037037037035E-2</v>
      </c>
    </row>
    <row r="35" spans="1:5" x14ac:dyDescent="0.25">
      <c r="A35" s="204" t="s">
        <v>101</v>
      </c>
      <c r="B35" s="205">
        <v>7248</v>
      </c>
      <c r="C35" s="205">
        <v>14010</v>
      </c>
      <c r="D35" s="205">
        <f t="shared" si="0"/>
        <v>-6762</v>
      </c>
      <c r="E35" s="229">
        <f t="shared" si="1"/>
        <v>-0.93294701986754969</v>
      </c>
    </row>
    <row r="36" spans="1:5" x14ac:dyDescent="0.25">
      <c r="A36" s="204" t="s">
        <v>102</v>
      </c>
      <c r="B36" s="205">
        <v>10710</v>
      </c>
      <c r="C36" s="205">
        <v>6380</v>
      </c>
      <c r="D36" s="205">
        <f t="shared" si="0"/>
        <v>4330</v>
      </c>
      <c r="E36" s="229">
        <f t="shared" si="1"/>
        <v>0.40429505135387489</v>
      </c>
    </row>
    <row r="37" spans="1:5" x14ac:dyDescent="0.25">
      <c r="A37" s="204" t="s">
        <v>103</v>
      </c>
      <c r="B37" s="205">
        <v>3421</v>
      </c>
      <c r="C37" s="205">
        <v>1935</v>
      </c>
      <c r="D37" s="205">
        <f t="shared" si="0"/>
        <v>1486</v>
      </c>
      <c r="E37" s="229">
        <f t="shared" si="1"/>
        <v>0.43437591347559196</v>
      </c>
    </row>
    <row r="38" spans="1:5" x14ac:dyDescent="0.25">
      <c r="A38" s="204" t="s">
        <v>104</v>
      </c>
      <c r="B38" s="205">
        <v>2525</v>
      </c>
      <c r="C38" s="205">
        <v>550</v>
      </c>
      <c r="D38" s="205">
        <f t="shared" si="0"/>
        <v>1975</v>
      </c>
      <c r="E38" s="229">
        <f t="shared" si="1"/>
        <v>0.78217821782178221</v>
      </c>
    </row>
    <row r="39" spans="1:5" x14ac:dyDescent="0.25">
      <c r="A39" s="204" t="s">
        <v>105</v>
      </c>
      <c r="B39" s="205">
        <v>5971</v>
      </c>
      <c r="C39" s="205">
        <v>1760</v>
      </c>
      <c r="D39" s="205">
        <f t="shared" si="0"/>
        <v>4211</v>
      </c>
      <c r="E39" s="229">
        <f t="shared" si="1"/>
        <v>0.70524200301457041</v>
      </c>
    </row>
    <row r="40" spans="1:5" x14ac:dyDescent="0.25">
      <c r="A40" s="204" t="s">
        <v>106</v>
      </c>
      <c r="B40" s="205">
        <v>26639</v>
      </c>
      <c r="C40" s="205">
        <v>15945</v>
      </c>
      <c r="D40" s="205">
        <f t="shared" si="0"/>
        <v>10694</v>
      </c>
      <c r="E40" s="229">
        <f t="shared" si="1"/>
        <v>0.40144149555163483</v>
      </c>
    </row>
    <row r="41" spans="1:5" ht="17.25" customHeight="1" x14ac:dyDescent="0.25">
      <c r="A41" s="206" t="s">
        <v>107</v>
      </c>
      <c r="B41" s="207">
        <v>322410</v>
      </c>
      <c r="C41" s="207">
        <v>291130</v>
      </c>
      <c r="D41" s="230">
        <f t="shared" si="0"/>
        <v>31280</v>
      </c>
      <c r="E41" s="231">
        <f t="shared" si="1"/>
        <v>9.7019323221984435E-2</v>
      </c>
    </row>
    <row r="42" spans="1:5" x14ac:dyDescent="0.25">
      <c r="A42" s="208" t="s">
        <v>359</v>
      </c>
    </row>
  </sheetData>
  <mergeCells count="5">
    <mergeCell ref="E9:E10"/>
    <mergeCell ref="A9:A10"/>
    <mergeCell ref="B9:B10"/>
    <mergeCell ref="C9:C10"/>
    <mergeCell ref="D9:D10"/>
  </mergeCells>
  <conditionalFormatting sqref="D11:D41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{DE468179-3860-4658-AAEB-896E3C4C6650}</x14:id>
        </ext>
      </extLst>
    </cfRule>
  </conditionalFormatting>
  <conditionalFormatting sqref="E11:E41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{6F22B501-4A3D-4808-953D-3C4B0A315E7D}</x14:id>
        </ext>
      </extLst>
    </cfRule>
  </conditionalFormatting>
  <hyperlinks>
    <hyperlink ref="A1" location="Índex!A1" display="TORNAR A L'ÍNDEX" xr:uid="{D972AA6D-9BF1-4AA5-AFBB-FF976A899ED1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468179-3860-4658-AAEB-896E3C4C6650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D11:D41</xm:sqref>
        </x14:conditionalFormatting>
        <x14:conditionalFormatting xmlns:xm="http://schemas.microsoft.com/office/excel/2006/main">
          <x14:cfRule type="dataBar" id="{6F22B501-4A3D-4808-953D-3C4B0A315E7D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E11:E41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3B78-9347-4BF8-98D6-38E4DAECB817}">
  <dimension ref="A1:F50"/>
  <sheetViews>
    <sheetView topLeftCell="A4" zoomScaleNormal="100" workbookViewId="0">
      <selection activeCell="F10" sqref="F10"/>
    </sheetView>
  </sheetViews>
  <sheetFormatPr baseColWidth="10" defaultColWidth="11.42578125" defaultRowHeight="15" x14ac:dyDescent="0.25"/>
  <cols>
    <col min="1" max="1" width="22" style="1" customWidth="1"/>
    <col min="2" max="2" width="15.28515625" style="1" customWidth="1"/>
    <col min="3" max="3" width="12.42578125" style="1" customWidth="1"/>
    <col min="4" max="16384" width="11.42578125" style="1"/>
  </cols>
  <sheetData>
    <row r="1" spans="1:6" x14ac:dyDescent="0.25">
      <c r="A1" s="2" t="s">
        <v>28</v>
      </c>
      <c r="B1" s="235" t="s">
        <v>262</v>
      </c>
    </row>
    <row r="2" spans="1:6" ht="15" customHeight="1" x14ac:dyDescent="0.25"/>
    <row r="3" spans="1:6" ht="18.75" customHeight="1" x14ac:dyDescent="0.3">
      <c r="A3" s="30" t="str">
        <f>TRGSS1!A3</f>
        <v>LLOCS DE TREBALL. RÈGIM GENERAL SEGURETAT SOCIAL.</v>
      </c>
    </row>
    <row r="5" spans="1:6" x14ac:dyDescent="0.25">
      <c r="A5" s="29" t="str">
        <f>Índex!A35</f>
        <v>TRGSS6</v>
      </c>
      <c r="C5" s="29" t="s">
        <v>316</v>
      </c>
    </row>
    <row r="6" spans="1:6" ht="15.75" thickBot="1" x14ac:dyDescent="0.3">
      <c r="A6" s="31" t="str">
        <f>Índex!B35</f>
        <v>Dades municipals. Llocs de treball assalariat ocupats per dones.</v>
      </c>
      <c r="B6" s="32"/>
      <c r="C6" s="32"/>
      <c r="D6" s="32"/>
      <c r="E6" s="32"/>
      <c r="F6" s="32"/>
    </row>
    <row r="8" spans="1:6" ht="15" customHeight="1" x14ac:dyDescent="0.25">
      <c r="B8" s="264" t="s">
        <v>302</v>
      </c>
      <c r="C8" s="264" t="s">
        <v>303</v>
      </c>
    </row>
    <row r="9" spans="1:6" ht="29.25" customHeight="1" x14ac:dyDescent="0.25">
      <c r="B9" s="265"/>
      <c r="C9" s="265" t="s">
        <v>187</v>
      </c>
    </row>
    <row r="10" spans="1:6" x14ac:dyDescent="0.25">
      <c r="A10" s="56" t="s">
        <v>77</v>
      </c>
      <c r="B10" s="57">
        <v>1833</v>
      </c>
      <c r="C10" s="202">
        <v>0.27848678213309025</v>
      </c>
      <c r="F10" s="225"/>
    </row>
    <row r="11" spans="1:6" x14ac:dyDescent="0.25">
      <c r="A11" s="56" t="s">
        <v>78</v>
      </c>
      <c r="B11" s="57">
        <v>354</v>
      </c>
      <c r="C11" s="202">
        <v>0.4732620320855615</v>
      </c>
      <c r="F11" s="225"/>
    </row>
    <row r="12" spans="1:6" x14ac:dyDescent="0.25">
      <c r="A12" s="56" t="s">
        <v>79</v>
      </c>
      <c r="B12" s="57">
        <v>6124</v>
      </c>
      <c r="C12" s="202">
        <v>0.490194508924998</v>
      </c>
      <c r="F12" s="225"/>
    </row>
    <row r="13" spans="1:6" x14ac:dyDescent="0.25">
      <c r="A13" s="56" t="s">
        <v>80</v>
      </c>
      <c r="B13" s="57">
        <v>379</v>
      </c>
      <c r="C13" s="202">
        <v>0.35420560747663549</v>
      </c>
      <c r="F13" s="225"/>
    </row>
    <row r="14" spans="1:6" x14ac:dyDescent="0.25">
      <c r="A14" s="56" t="s">
        <v>81</v>
      </c>
      <c r="B14" s="57">
        <v>1059</v>
      </c>
      <c r="C14" s="202">
        <v>0.4533390410958904</v>
      </c>
      <c r="F14" s="225"/>
    </row>
    <row r="15" spans="1:6" x14ac:dyDescent="0.25">
      <c r="A15" s="56" t="s">
        <v>82</v>
      </c>
      <c r="B15" s="57">
        <v>263</v>
      </c>
      <c r="C15" s="202">
        <v>0.47217235188509876</v>
      </c>
      <c r="F15" s="225"/>
    </row>
    <row r="16" spans="1:6" x14ac:dyDescent="0.25">
      <c r="A16" s="56" t="s">
        <v>83</v>
      </c>
      <c r="B16" s="57">
        <v>760</v>
      </c>
      <c r="C16" s="202">
        <v>0.54131054131054135</v>
      </c>
      <c r="F16" s="225"/>
    </row>
    <row r="17" spans="1:6" x14ac:dyDescent="0.25">
      <c r="A17" s="56" t="s">
        <v>84</v>
      </c>
      <c r="B17" s="57">
        <v>17070</v>
      </c>
      <c r="C17" s="202">
        <v>0.40996205389307844</v>
      </c>
      <c r="F17" s="225"/>
    </row>
    <row r="18" spans="1:6" x14ac:dyDescent="0.25">
      <c r="A18" s="56" t="s">
        <v>87</v>
      </c>
      <c r="B18" s="57">
        <v>1971</v>
      </c>
      <c r="C18" s="202">
        <v>0.40069119739784509</v>
      </c>
      <c r="F18" s="225"/>
    </row>
    <row r="19" spans="1:6" x14ac:dyDescent="0.25">
      <c r="A19" s="56" t="s">
        <v>88</v>
      </c>
      <c r="B19" s="57">
        <v>10459</v>
      </c>
      <c r="C19" s="202">
        <v>0.53934612211221122</v>
      </c>
      <c r="F19" s="225"/>
    </row>
    <row r="20" spans="1:6" x14ac:dyDescent="0.25">
      <c r="A20" s="56" t="s">
        <v>89</v>
      </c>
      <c r="B20" s="57">
        <v>5614</v>
      </c>
      <c r="C20" s="202">
        <v>0.43274493178139212</v>
      </c>
      <c r="F20" s="225"/>
    </row>
    <row r="21" spans="1:6" x14ac:dyDescent="0.25">
      <c r="A21" s="56" t="s">
        <v>91</v>
      </c>
      <c r="B21" s="57">
        <v>4024</v>
      </c>
      <c r="C21" s="202">
        <v>0.40381334671349722</v>
      </c>
      <c r="F21" s="225"/>
    </row>
    <row r="22" spans="1:6" x14ac:dyDescent="0.25">
      <c r="A22" s="56" t="s">
        <v>92</v>
      </c>
      <c r="B22" s="57">
        <v>2890</v>
      </c>
      <c r="C22" s="202">
        <v>0.41144646924829159</v>
      </c>
      <c r="F22" s="225"/>
    </row>
    <row r="23" spans="1:6" x14ac:dyDescent="0.25">
      <c r="A23" s="56" t="s">
        <v>93</v>
      </c>
      <c r="B23" s="57">
        <v>1818</v>
      </c>
      <c r="C23" s="202">
        <v>0.47930398101766414</v>
      </c>
      <c r="F23" s="225"/>
    </row>
    <row r="24" spans="1:6" x14ac:dyDescent="0.25">
      <c r="A24" s="56" t="s">
        <v>94</v>
      </c>
      <c r="B24" s="57">
        <v>1045</v>
      </c>
      <c r="C24" s="202">
        <v>0.39285714285714285</v>
      </c>
      <c r="F24" s="225"/>
    </row>
    <row r="25" spans="1:6" x14ac:dyDescent="0.25">
      <c r="A25" s="56" t="s">
        <v>190</v>
      </c>
      <c r="B25" s="57">
        <v>268</v>
      </c>
      <c r="C25" s="202">
        <v>0.44444444444444442</v>
      </c>
      <c r="F25" s="225"/>
    </row>
    <row r="26" spans="1:6" x14ac:dyDescent="0.25">
      <c r="A26" s="56" t="s">
        <v>191</v>
      </c>
      <c r="B26" s="57">
        <v>709</v>
      </c>
      <c r="C26" s="202">
        <v>0.34037445991358617</v>
      </c>
      <c r="F26" s="225"/>
    </row>
    <row r="27" spans="1:6" x14ac:dyDescent="0.25">
      <c r="A27" s="56" t="s">
        <v>192</v>
      </c>
      <c r="B27" s="57">
        <v>25122</v>
      </c>
      <c r="C27" s="202">
        <v>0.46935953964576638</v>
      </c>
      <c r="F27" s="225"/>
    </row>
    <row r="28" spans="1:6" x14ac:dyDescent="0.25">
      <c r="A28" s="56" t="s">
        <v>95</v>
      </c>
      <c r="B28" s="57">
        <v>5059</v>
      </c>
      <c r="C28" s="202">
        <v>0.45519165017095553</v>
      </c>
      <c r="F28" s="225"/>
    </row>
    <row r="29" spans="1:6" x14ac:dyDescent="0.25">
      <c r="A29" s="56" t="s">
        <v>96</v>
      </c>
      <c r="B29" s="57">
        <v>10818</v>
      </c>
      <c r="C29" s="202">
        <v>0.45780787134997886</v>
      </c>
      <c r="F29" s="225"/>
    </row>
    <row r="30" spans="1:6" x14ac:dyDescent="0.25">
      <c r="A30" s="56" t="s">
        <v>97</v>
      </c>
      <c r="B30" s="57">
        <v>225</v>
      </c>
      <c r="C30" s="202">
        <v>0.36764705882352944</v>
      </c>
      <c r="F30" s="225"/>
    </row>
    <row r="31" spans="1:6" x14ac:dyDescent="0.25">
      <c r="A31" s="56" t="s">
        <v>98</v>
      </c>
      <c r="B31" s="57">
        <v>1730</v>
      </c>
      <c r="C31" s="202">
        <v>0.32192035727577223</v>
      </c>
      <c r="F31" s="225"/>
    </row>
    <row r="32" spans="1:6" x14ac:dyDescent="0.25">
      <c r="A32" s="56" t="s">
        <v>99</v>
      </c>
      <c r="B32" s="57">
        <v>8271</v>
      </c>
      <c r="C32" s="202">
        <v>0.54829300629764666</v>
      </c>
      <c r="F32" s="225"/>
    </row>
    <row r="33" spans="1:6" x14ac:dyDescent="0.25">
      <c r="A33" s="56" t="s">
        <v>100</v>
      </c>
      <c r="B33" s="57">
        <v>5814</v>
      </c>
      <c r="C33" s="202">
        <v>0.43197860167917379</v>
      </c>
      <c r="F33" s="225"/>
    </row>
    <row r="34" spans="1:6" x14ac:dyDescent="0.25">
      <c r="A34" s="56" t="s">
        <v>101</v>
      </c>
      <c r="B34" s="57">
        <v>6926</v>
      </c>
      <c r="C34" s="202">
        <v>0.49169388044867246</v>
      </c>
      <c r="F34" s="225"/>
    </row>
    <row r="35" spans="1:6" x14ac:dyDescent="0.25">
      <c r="A35" s="56" t="s">
        <v>102</v>
      </c>
      <c r="B35" s="57">
        <v>2729</v>
      </c>
      <c r="C35" s="202">
        <v>0.42172770823674854</v>
      </c>
      <c r="F35" s="225"/>
    </row>
    <row r="36" spans="1:6" x14ac:dyDescent="0.25">
      <c r="A36" s="56" t="s">
        <v>103</v>
      </c>
      <c r="B36" s="57">
        <v>1174</v>
      </c>
      <c r="C36" s="202">
        <v>0.57889546351084809</v>
      </c>
      <c r="F36" s="225"/>
    </row>
    <row r="37" spans="1:6" x14ac:dyDescent="0.25">
      <c r="A37" s="56" t="s">
        <v>104</v>
      </c>
      <c r="B37" s="57">
        <v>317</v>
      </c>
      <c r="C37" s="202">
        <v>0.50801282051282048</v>
      </c>
      <c r="F37" s="225"/>
    </row>
    <row r="38" spans="1:6" x14ac:dyDescent="0.25">
      <c r="A38" s="56" t="s">
        <v>105</v>
      </c>
      <c r="B38" s="57">
        <v>742</v>
      </c>
      <c r="C38" s="202">
        <v>0.39510117145899892</v>
      </c>
      <c r="F38" s="225"/>
    </row>
    <row r="39" spans="1:6" x14ac:dyDescent="0.25">
      <c r="A39" s="56" t="s">
        <v>106</v>
      </c>
      <c r="B39" s="57">
        <v>7896</v>
      </c>
      <c r="C39" s="202">
        <v>0.49156446491937994</v>
      </c>
      <c r="F39" s="225"/>
    </row>
    <row r="40" spans="1:6" x14ac:dyDescent="0.25">
      <c r="A40" s="60" t="s">
        <v>107</v>
      </c>
      <c r="B40" s="61">
        <v>133463</v>
      </c>
      <c r="C40" s="203">
        <v>0.45366568316858608</v>
      </c>
      <c r="F40" s="225"/>
    </row>
    <row r="41" spans="1:6" ht="17.25" customHeight="1" x14ac:dyDescent="0.25"/>
    <row r="42" spans="1:6" x14ac:dyDescent="0.25">
      <c r="A42" s="44" t="s">
        <v>34</v>
      </c>
    </row>
    <row r="48" spans="1:6" x14ac:dyDescent="0.25">
      <c r="D48" s="236">
        <v>287516</v>
      </c>
    </row>
    <row r="49" spans="4:4" x14ac:dyDescent="0.25">
      <c r="D49" s="156">
        <f>D48-B40</f>
        <v>154053</v>
      </c>
    </row>
    <row r="50" spans="4:4" x14ac:dyDescent="0.25">
      <c r="D50" s="236"/>
    </row>
  </sheetData>
  <mergeCells count="2">
    <mergeCell ref="B8:B9"/>
    <mergeCell ref="C8:C9"/>
  </mergeCells>
  <conditionalFormatting sqref="C10:C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Índex!A1" display="TORNAR A L'ÍNDEX" xr:uid="{87850EAF-CCEC-4191-A2D8-AB2F9780E8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10371-2B8A-4019-B679-54CB38590EEC}">
  <dimension ref="A1:I66"/>
  <sheetViews>
    <sheetView topLeftCell="A34" workbookViewId="0">
      <selection activeCell="H33" sqref="H33"/>
    </sheetView>
  </sheetViews>
  <sheetFormatPr baseColWidth="10" defaultColWidth="11.42578125" defaultRowHeight="15" x14ac:dyDescent="0.25"/>
  <cols>
    <col min="1" max="1" width="31" style="1" customWidth="1"/>
    <col min="2" max="16384" width="11.42578125" style="1"/>
  </cols>
  <sheetData>
    <row r="1" spans="1:9" x14ac:dyDescent="0.25">
      <c r="A1" s="2" t="s">
        <v>28</v>
      </c>
      <c r="B1" s="220" t="s">
        <v>262</v>
      </c>
    </row>
    <row r="3" spans="1:9" ht="18.75" x14ac:dyDescent="0.3">
      <c r="A3" s="30" t="s">
        <v>200</v>
      </c>
    </row>
    <row r="5" spans="1:9" x14ac:dyDescent="0.25">
      <c r="A5" s="29" t="s">
        <v>284</v>
      </c>
      <c r="C5" s="29" t="str">
        <f>Índex!A7</f>
        <v>3r trimestre 2022</v>
      </c>
    </row>
    <row r="6" spans="1:9" x14ac:dyDescent="0.25">
      <c r="A6" s="29"/>
      <c r="C6" s="29"/>
    </row>
    <row r="7" spans="1:9" ht="22.5" customHeight="1" thickBot="1" x14ac:dyDescent="0.3">
      <c r="A7" s="145" t="s">
        <v>199</v>
      </c>
      <c r="B7" s="32"/>
      <c r="C7" s="32"/>
      <c r="D7" s="32"/>
      <c r="E7" s="32"/>
      <c r="F7" s="32"/>
      <c r="G7" s="32"/>
      <c r="H7" s="32"/>
      <c r="I7" s="32"/>
    </row>
    <row r="30" spans="1:5" x14ac:dyDescent="0.25">
      <c r="A30" s="44" t="s">
        <v>34</v>
      </c>
    </row>
    <row r="31" spans="1:5" x14ac:dyDescent="0.25">
      <c r="A31" s="44"/>
    </row>
    <row r="32" spans="1:5" ht="30" x14ac:dyDescent="0.25">
      <c r="B32" s="146" t="s">
        <v>33</v>
      </c>
      <c r="C32" s="150" t="s">
        <v>198</v>
      </c>
      <c r="D32" s="146" t="s">
        <v>36</v>
      </c>
      <c r="E32" s="146" t="s">
        <v>38</v>
      </c>
    </row>
    <row r="33" spans="1:8" x14ac:dyDescent="0.25">
      <c r="A33" s="147" t="s">
        <v>29</v>
      </c>
      <c r="B33" s="47">
        <v>-3.5423647678315406E-3</v>
      </c>
      <c r="C33" s="47">
        <v>4.2758917060593093E-2</v>
      </c>
      <c r="D33" s="47">
        <v>5.1295477114742249E-2</v>
      </c>
      <c r="E33" s="47">
        <v>-5.628901852420376E-3</v>
      </c>
      <c r="G33" s="74"/>
      <c r="H33" s="74"/>
    </row>
    <row r="34" spans="1:8" x14ac:dyDescent="0.25">
      <c r="A34" s="147" t="s">
        <v>30</v>
      </c>
      <c r="B34" s="47">
        <v>8.1862533420309358E-3</v>
      </c>
      <c r="C34" s="148">
        <v>4.2009433880312974E-2</v>
      </c>
      <c r="D34" s="148">
        <v>4.8355549601446945E-2</v>
      </c>
      <c r="E34" s="47">
        <v>1.496653909473844E-3</v>
      </c>
      <c r="G34" s="74"/>
      <c r="H34" s="74"/>
    </row>
    <row r="35" spans="1:8" x14ac:dyDescent="0.25">
      <c r="A35" s="147" t="s">
        <v>31</v>
      </c>
      <c r="B35" s="47">
        <v>7.0255604740825373E-3</v>
      </c>
      <c r="C35" s="148">
        <v>3.8569858015017111E-2</v>
      </c>
      <c r="D35" s="148">
        <v>4.5186521932302437E-2</v>
      </c>
      <c r="E35" s="47">
        <v>2.0671670270955289E-4</v>
      </c>
      <c r="G35" s="74"/>
      <c r="H35" s="74"/>
    </row>
    <row r="36" spans="1:8" x14ac:dyDescent="0.25">
      <c r="A36" s="147" t="s">
        <v>32</v>
      </c>
      <c r="B36" s="149">
        <v>8.9749451165013205E-3</v>
      </c>
      <c r="C36" s="148">
        <v>3.6371013165970911E-2</v>
      </c>
      <c r="D36" s="148">
        <v>4.3723930934667754E-2</v>
      </c>
      <c r="E36" s="47">
        <v>-7.9177988519196774E-4</v>
      </c>
      <c r="G36" s="74"/>
      <c r="H36" s="74"/>
    </row>
    <row r="62" spans="1:5" x14ac:dyDescent="0.25">
      <c r="A62" s="44" t="s">
        <v>34</v>
      </c>
    </row>
    <row r="63" spans="1:5" x14ac:dyDescent="0.25">
      <c r="A63" s="44"/>
    </row>
    <row r="64" spans="1:5" ht="30" x14ac:dyDescent="0.25">
      <c r="B64" s="146" t="s">
        <v>33</v>
      </c>
      <c r="C64" s="150" t="s">
        <v>198</v>
      </c>
      <c r="D64" s="146" t="s">
        <v>36</v>
      </c>
      <c r="E64" s="146" t="s">
        <v>38</v>
      </c>
    </row>
    <row r="65" spans="1:5" x14ac:dyDescent="0.25">
      <c r="A65" s="147" t="s">
        <v>58</v>
      </c>
      <c r="B65" s="47">
        <f>+B33</f>
        <v>-3.5423647678315406E-3</v>
      </c>
      <c r="C65" s="47">
        <f t="shared" ref="C65:E65" si="0">+C33</f>
        <v>4.2758917060593093E-2</v>
      </c>
      <c r="D65" s="47">
        <f t="shared" si="0"/>
        <v>5.1295477114742249E-2</v>
      </c>
      <c r="E65" s="47">
        <f t="shared" si="0"/>
        <v>-5.628901852420376E-3</v>
      </c>
    </row>
    <row r="66" spans="1:5" x14ac:dyDescent="0.25">
      <c r="A66" s="147" t="s">
        <v>201</v>
      </c>
      <c r="B66" s="47">
        <v>-5.5706768281618579E-2</v>
      </c>
      <c r="C66" s="148">
        <v>6.7370894969019712E-2</v>
      </c>
      <c r="D66" s="148">
        <v>8.5669961999873312E-2</v>
      </c>
      <c r="E66" s="47">
        <v>-3.0552174173335223E-2</v>
      </c>
    </row>
  </sheetData>
  <hyperlinks>
    <hyperlink ref="A1" location="Índex!A1" display="TORNAR A L'ÍNDEX" xr:uid="{7F36602A-F66B-4761-A801-25A991102DF1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361E-D1A9-43C1-B613-D5402D1F50AF}">
  <dimension ref="A1:I35"/>
  <sheetViews>
    <sheetView workbookViewId="0">
      <selection activeCell="K14" sqref="K14"/>
    </sheetView>
  </sheetViews>
  <sheetFormatPr baseColWidth="10" defaultColWidth="11.42578125" defaultRowHeight="15" x14ac:dyDescent="0.25"/>
  <cols>
    <col min="1" max="1" width="31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">
        <v>43</v>
      </c>
    </row>
    <row r="5" spans="1:9" x14ac:dyDescent="0.25">
      <c r="A5" s="29" t="s">
        <v>22</v>
      </c>
      <c r="C5" s="29" t="s">
        <v>316</v>
      </c>
    </row>
    <row r="6" spans="1:9" ht="15.75" thickBot="1" x14ac:dyDescent="0.3">
      <c r="A6" s="31" t="s">
        <v>37</v>
      </c>
      <c r="B6" s="32"/>
      <c r="C6" s="32"/>
      <c r="D6" s="32"/>
      <c r="E6" s="32"/>
      <c r="F6" s="32"/>
      <c r="G6" s="32"/>
      <c r="H6" s="32"/>
      <c r="I6" s="32"/>
    </row>
    <row r="29" spans="1:6" x14ac:dyDescent="0.25">
      <c r="A29" s="44" t="s">
        <v>34</v>
      </c>
    </row>
    <row r="30" spans="1:6" x14ac:dyDescent="0.25">
      <c r="A30" s="44"/>
    </row>
    <row r="31" spans="1:6" ht="30" x14ac:dyDescent="0.25">
      <c r="B31" s="146" t="s">
        <v>38</v>
      </c>
      <c r="C31" s="150" t="s">
        <v>203</v>
      </c>
      <c r="D31" s="150" t="s">
        <v>211</v>
      </c>
      <c r="E31" s="150" t="s">
        <v>204</v>
      </c>
      <c r="F31" s="150" t="s">
        <v>205</v>
      </c>
    </row>
    <row r="32" spans="1:6" x14ac:dyDescent="0.25">
      <c r="A32" s="147" t="s">
        <v>29</v>
      </c>
      <c r="B32" s="151">
        <v>48580</v>
      </c>
      <c r="C32" s="47">
        <v>-5.628901852420376E-3</v>
      </c>
      <c r="D32" s="47">
        <v>-2.7446897960000771E-2</v>
      </c>
      <c r="E32" s="47">
        <v>-3.0552174173335223E-2</v>
      </c>
      <c r="F32" s="47">
        <v>-0.11030529458088378</v>
      </c>
    </row>
    <row r="33" spans="1:6" x14ac:dyDescent="0.25">
      <c r="A33" s="147" t="s">
        <v>30</v>
      </c>
      <c r="B33" s="151">
        <v>234205</v>
      </c>
      <c r="C33" s="47">
        <v>1.496653909473844E-3</v>
      </c>
      <c r="D33" s="47">
        <v>5.6090654112893823E-2</v>
      </c>
      <c r="E33" s="47">
        <v>5.3724399812835166E-2</v>
      </c>
      <c r="F33" s="47">
        <v>3.271365957334238E-2</v>
      </c>
    </row>
    <row r="34" spans="1:6" x14ac:dyDescent="0.25">
      <c r="A34" s="147" t="s">
        <v>31</v>
      </c>
      <c r="B34" s="151">
        <v>343675</v>
      </c>
      <c r="C34" s="47">
        <v>-7.2737852778614887E-5</v>
      </c>
      <c r="D34" s="47">
        <v>3.3403895768058023E-2</v>
      </c>
      <c r="E34" s="47">
        <v>3.0376892934344202E-2</v>
      </c>
      <c r="F34" s="47">
        <v>-9.2794917179310765E-3</v>
      </c>
    </row>
    <row r="35" spans="1:6" x14ac:dyDescent="0.25">
      <c r="A35" s="147" t="s">
        <v>32</v>
      </c>
      <c r="B35" s="151">
        <v>555270</v>
      </c>
      <c r="C35" s="47">
        <v>-7.9177988519196774E-4</v>
      </c>
      <c r="D35" s="47">
        <v>1.7451341833014E-2</v>
      </c>
      <c r="E35" s="47">
        <v>1.2045689414775351E-2</v>
      </c>
      <c r="F35" s="47">
        <v>-5.3548235342244399E-2</v>
      </c>
    </row>
  </sheetData>
  <hyperlinks>
    <hyperlink ref="A1" location="Índex!A1" display="TORNAR A L'ÍNDEX" xr:uid="{F8A9A8E2-2F02-4F95-9CB5-967793F23C5D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9832-89B4-481C-BB66-2E7A43DAC8F1}">
  <dimension ref="A1:I41"/>
  <sheetViews>
    <sheetView topLeftCell="A10" workbookViewId="0">
      <selection activeCell="L21" sqref="L21"/>
    </sheetView>
  </sheetViews>
  <sheetFormatPr baseColWidth="10" defaultColWidth="11.42578125" defaultRowHeight="15" x14ac:dyDescent="0.25"/>
  <cols>
    <col min="1" max="1" width="8.140625" style="1" customWidth="1"/>
    <col min="2" max="2" width="14.7109375" style="1" customWidth="1"/>
    <col min="3" max="3" width="13.42578125" style="1" customWidth="1"/>
    <col min="4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">
        <v>43</v>
      </c>
    </row>
    <row r="5" spans="1:9" x14ac:dyDescent="0.25">
      <c r="A5" s="29" t="str">
        <f>Índex!A40</f>
        <v>GRETA2</v>
      </c>
      <c r="C5" s="29" t="s">
        <v>316</v>
      </c>
    </row>
    <row r="6" spans="1:9" ht="15.75" thickBot="1" x14ac:dyDescent="0.3">
      <c r="A6" s="31" t="str">
        <f>Índex!B40</f>
        <v>Variació interanual llocs de treball autònom. Baix Llobregat.</v>
      </c>
      <c r="B6" s="32"/>
      <c r="C6" s="32"/>
      <c r="D6" s="32"/>
      <c r="E6" s="32"/>
      <c r="F6" s="32"/>
      <c r="G6" s="32"/>
      <c r="H6" s="32"/>
      <c r="I6" s="32"/>
    </row>
    <row r="29" spans="1:3" x14ac:dyDescent="0.25">
      <c r="A29" s="44" t="s">
        <v>212</v>
      </c>
    </row>
    <row r="30" spans="1:3" x14ac:dyDescent="0.25">
      <c r="A30" s="44"/>
    </row>
    <row r="31" spans="1:3" ht="30.75" customHeight="1" x14ac:dyDescent="0.25">
      <c r="B31" s="150" t="s">
        <v>44</v>
      </c>
      <c r="C31" s="150" t="s">
        <v>39</v>
      </c>
    </row>
    <row r="32" spans="1:3" x14ac:dyDescent="0.25">
      <c r="A32" s="154">
        <v>2016</v>
      </c>
      <c r="B32" s="151">
        <v>50215</v>
      </c>
      <c r="C32" s="47">
        <f>(B32-B40)/B40</f>
        <v>3.7579706958242548E-3</v>
      </c>
    </row>
    <row r="33" spans="1:6" x14ac:dyDescent="0.25">
      <c r="A33" s="154">
        <v>2017</v>
      </c>
      <c r="B33" s="151">
        <v>50345</v>
      </c>
      <c r="C33" s="47">
        <f t="shared" ref="C33:C37" si="0">(B33-B32)/B32</f>
        <v>2.5888678681668825E-3</v>
      </c>
    </row>
    <row r="34" spans="1:6" x14ac:dyDescent="0.25">
      <c r="A34" s="154">
        <v>2018</v>
      </c>
      <c r="B34" s="151">
        <v>50262</v>
      </c>
      <c r="C34" s="47">
        <f t="shared" si="0"/>
        <v>-1.6486244910120171E-3</v>
      </c>
    </row>
    <row r="35" spans="1:6" x14ac:dyDescent="0.25">
      <c r="A35" s="154">
        <v>2019</v>
      </c>
      <c r="B35" s="151">
        <v>50111</v>
      </c>
      <c r="C35" s="47">
        <f t="shared" si="0"/>
        <v>-3.004257689705941E-3</v>
      </c>
    </row>
    <row r="36" spans="1:6" x14ac:dyDescent="0.25">
      <c r="A36" s="154">
        <v>2020</v>
      </c>
      <c r="B36" s="151">
        <v>49951</v>
      </c>
      <c r="C36" s="47">
        <f t="shared" si="0"/>
        <v>-3.1929117359461995E-3</v>
      </c>
    </row>
    <row r="37" spans="1:6" x14ac:dyDescent="0.25">
      <c r="A37" s="154">
        <v>2021</v>
      </c>
      <c r="B37" s="151">
        <v>48855</v>
      </c>
      <c r="C37" s="47">
        <f t="shared" si="0"/>
        <v>-2.1941502672619167E-2</v>
      </c>
    </row>
    <row r="38" spans="1:6" x14ac:dyDescent="0.25">
      <c r="A38" s="154">
        <v>2022</v>
      </c>
      <c r="B38" s="151">
        <v>48580</v>
      </c>
      <c r="C38" s="47">
        <f>(B38-B37)/B37</f>
        <v>-5.628901852420428E-3</v>
      </c>
    </row>
    <row r="39" spans="1:6" hidden="1" x14ac:dyDescent="0.25">
      <c r="A39" s="37"/>
      <c r="B39" s="37"/>
    </row>
    <row r="40" spans="1:6" hidden="1" x14ac:dyDescent="0.25">
      <c r="A40" s="222">
        <v>2015</v>
      </c>
      <c r="B40" s="200">
        <v>50027</v>
      </c>
    </row>
    <row r="41" spans="1:6" hidden="1" x14ac:dyDescent="0.25">
      <c r="F41" s="74"/>
    </row>
  </sheetData>
  <hyperlinks>
    <hyperlink ref="A1" location="Índex!A1" display="TORNAR A L'ÍNDEX" xr:uid="{F66E3612-631C-43DE-BA30-3E13449EC2B6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CC16-F479-4AED-B411-237895246ADA}">
  <dimension ref="A1:I24"/>
  <sheetViews>
    <sheetView zoomScaleNormal="100" workbookViewId="0">
      <selection activeCell="L16" sqref="L16"/>
    </sheetView>
  </sheetViews>
  <sheetFormatPr baseColWidth="10" defaultColWidth="11.42578125" defaultRowHeight="15" x14ac:dyDescent="0.25"/>
  <cols>
    <col min="1" max="1" width="46" style="1" customWidth="1"/>
    <col min="2" max="2" width="11.42578125" style="1"/>
    <col min="3" max="3" width="8.140625" style="1" customWidth="1"/>
    <col min="4" max="16384" width="11.42578125" style="1"/>
  </cols>
  <sheetData>
    <row r="1" spans="1:9" x14ac:dyDescent="0.25">
      <c r="A1" s="2" t="s">
        <v>28</v>
      </c>
      <c r="C1" s="239" t="s">
        <v>262</v>
      </c>
    </row>
    <row r="3" spans="1:9" ht="18.75" x14ac:dyDescent="0.3">
      <c r="A3" s="30" t="str">
        <f>[1]GRETA1!A3</f>
        <v>LLOCS DE TREBALL. RÈGIM ESPECIAL TREBALLADORS AUTÒNOMS</v>
      </c>
    </row>
    <row r="5" spans="1:9" x14ac:dyDescent="0.25">
      <c r="A5" s="29" t="str">
        <f>[1]Índex!A36</f>
        <v>TRETA1</v>
      </c>
      <c r="C5" s="29" t="s">
        <v>316</v>
      </c>
    </row>
    <row r="6" spans="1:9" ht="15.75" thickBot="1" x14ac:dyDescent="0.3">
      <c r="A6" s="31" t="str">
        <f>[1]Índex!B27</f>
        <v>Activitats econòmiques més rellevants. Baix Llobregat.</v>
      </c>
      <c r="B6" s="32"/>
      <c r="C6" s="32"/>
      <c r="D6" s="32"/>
      <c r="E6" s="32"/>
      <c r="F6" s="32"/>
      <c r="G6" s="32"/>
      <c r="H6" s="32"/>
      <c r="I6" s="32"/>
    </row>
    <row r="8" spans="1:9" ht="15.75" x14ac:dyDescent="0.25">
      <c r="A8" s="7"/>
      <c r="B8" s="54"/>
      <c r="C8" s="54"/>
      <c r="D8" s="260" t="s">
        <v>130</v>
      </c>
      <c r="E8" s="260"/>
      <c r="F8" s="260"/>
      <c r="G8" s="260"/>
    </row>
    <row r="9" spans="1:9" ht="15.75" x14ac:dyDescent="0.25">
      <c r="A9" s="9"/>
      <c r="B9" s="27">
        <v>2022</v>
      </c>
      <c r="C9" s="27" t="s">
        <v>131</v>
      </c>
      <c r="D9" s="27" t="s">
        <v>207</v>
      </c>
      <c r="E9" s="27" t="s">
        <v>208</v>
      </c>
      <c r="F9" s="27" t="s">
        <v>209</v>
      </c>
      <c r="G9" s="27" t="s">
        <v>210</v>
      </c>
    </row>
    <row r="10" spans="1:9" x14ac:dyDescent="0.25">
      <c r="A10" s="11" t="s">
        <v>132</v>
      </c>
      <c r="B10" s="12">
        <v>48580</v>
      </c>
      <c r="C10" s="13"/>
      <c r="D10" s="13">
        <v>-5.628901852420376E-3</v>
      </c>
      <c r="E10" s="13">
        <v>-2.7446897960000771E-2</v>
      </c>
      <c r="F10" s="13">
        <v>-3.0552174173335223E-2</v>
      </c>
      <c r="G10" s="13">
        <v>-0.11030529458088378</v>
      </c>
    </row>
    <row r="11" spans="1:9" ht="29.25" customHeight="1" x14ac:dyDescent="0.25">
      <c r="A11" s="14" t="s">
        <v>327</v>
      </c>
      <c r="B11" s="15">
        <v>6545</v>
      </c>
      <c r="C11" s="16">
        <v>0.13472622478386168</v>
      </c>
      <c r="D11" s="16">
        <v>-1.8740629685157439E-2</v>
      </c>
      <c r="E11" s="16">
        <v>-7.5826037842417371E-2</v>
      </c>
      <c r="F11" s="16">
        <v>-8.8186124268598509E-2</v>
      </c>
      <c r="G11" s="16">
        <v>-0.20502854366573542</v>
      </c>
    </row>
    <row r="12" spans="1:9" x14ac:dyDescent="0.25">
      <c r="A12" s="14" t="s">
        <v>322</v>
      </c>
      <c r="B12" s="15">
        <v>5185</v>
      </c>
      <c r="C12" s="16">
        <v>0.1067311650885138</v>
      </c>
      <c r="D12" s="16">
        <v>-3.084112149532714E-2</v>
      </c>
      <c r="E12" s="16">
        <v>-3.6245353159851335E-2</v>
      </c>
      <c r="F12" s="16">
        <v>-3.6245353159851335E-2</v>
      </c>
      <c r="G12" s="16">
        <v>-0.20572916666666663</v>
      </c>
    </row>
    <row r="13" spans="1:9" ht="25.5" customHeight="1" x14ac:dyDescent="0.25">
      <c r="A13" s="14" t="s">
        <v>328</v>
      </c>
      <c r="B13" s="15">
        <v>4815</v>
      </c>
      <c r="C13" s="16">
        <v>9.9114862083161795E-2</v>
      </c>
      <c r="D13" s="16">
        <v>-2.4316109422492405E-2</v>
      </c>
      <c r="E13" s="16">
        <v>-5.8835027365129022E-2</v>
      </c>
      <c r="F13" s="16">
        <v>-4.7666139240506333E-2</v>
      </c>
      <c r="G13" s="16">
        <v>-0.33723331039229176</v>
      </c>
    </row>
    <row r="14" spans="1:9" ht="20.25" customHeight="1" x14ac:dyDescent="0.25">
      <c r="A14" s="14" t="s">
        <v>321</v>
      </c>
      <c r="B14" s="15">
        <v>4665</v>
      </c>
      <c r="C14" s="16">
        <v>9.6027171675586664E-2</v>
      </c>
      <c r="D14" s="16">
        <v>0</v>
      </c>
      <c r="E14" s="16">
        <v>1.9895059029296114E-2</v>
      </c>
      <c r="F14" s="16">
        <v>1.6561342340379204E-2</v>
      </c>
      <c r="G14" s="16">
        <v>-2.3036649214659644E-2</v>
      </c>
    </row>
    <row r="15" spans="1:9" ht="30" x14ac:dyDescent="0.25">
      <c r="A15" s="14" t="s">
        <v>360</v>
      </c>
      <c r="B15" s="15">
        <v>2970</v>
      </c>
      <c r="C15" s="16">
        <v>6.1136270069987647E-2</v>
      </c>
      <c r="D15" s="16">
        <v>-2.1416803953871466E-2</v>
      </c>
      <c r="E15" s="16">
        <v>-5.8935361216730042E-2</v>
      </c>
      <c r="F15" s="16">
        <v>-6.1314791403286995E-2</v>
      </c>
      <c r="G15" s="16">
        <v>-8.6153846153846136E-2</v>
      </c>
    </row>
    <row r="16" spans="1:9" ht="23.25" customHeight="1" x14ac:dyDescent="0.25">
      <c r="A16" s="14" t="s">
        <v>361</v>
      </c>
      <c r="B16" s="15">
        <v>2745</v>
      </c>
      <c r="C16" s="16">
        <v>5.6504734458624951E-2</v>
      </c>
      <c r="D16" s="16">
        <v>1.2915129151291449E-2</v>
      </c>
      <c r="E16" s="16">
        <v>-5.7950018109380608E-3</v>
      </c>
      <c r="F16" s="16">
        <v>1.0677466863033835E-2</v>
      </c>
      <c r="G16" s="16">
        <v>0.25917431192660545</v>
      </c>
    </row>
    <row r="17" spans="1:7" ht="18.75" customHeight="1" x14ac:dyDescent="0.25">
      <c r="A17" s="14" t="s">
        <v>318</v>
      </c>
      <c r="B17" s="15">
        <v>2005</v>
      </c>
      <c r="C17" s="16">
        <v>4.1272128447920955E-2</v>
      </c>
      <c r="D17" s="16">
        <v>4.9738219895288038E-2</v>
      </c>
      <c r="E17" s="16">
        <v>0.10346725371491461</v>
      </c>
      <c r="F17" s="16">
        <v>0.12830613393359602</v>
      </c>
      <c r="G17" s="16">
        <v>0.93907156673114112</v>
      </c>
    </row>
    <row r="18" spans="1:7" ht="21.75" customHeight="1" x14ac:dyDescent="0.25">
      <c r="A18" s="14" t="s">
        <v>325</v>
      </c>
      <c r="B18" s="15">
        <v>1565</v>
      </c>
      <c r="C18" s="16">
        <v>3.2214903252367227E-2</v>
      </c>
      <c r="D18" s="16">
        <v>3.3003300330032959E-2</v>
      </c>
      <c r="E18" s="16">
        <v>2.0874103065883887E-2</v>
      </c>
      <c r="F18" s="16">
        <v>7.1917808219178037E-2</v>
      </c>
      <c r="G18" s="16">
        <v>-0.20437214031520079</v>
      </c>
    </row>
    <row r="19" spans="1:7" ht="19.5" customHeight="1" x14ac:dyDescent="0.25">
      <c r="A19" s="14" t="s">
        <v>348</v>
      </c>
      <c r="B19" s="15">
        <v>1395</v>
      </c>
      <c r="C19" s="16">
        <v>2.8715520790448746E-2</v>
      </c>
      <c r="D19" s="16">
        <v>5.2830188679245271E-2</v>
      </c>
      <c r="E19" s="16">
        <v>6.8147013782542176E-2</v>
      </c>
      <c r="F19" s="16">
        <v>6.2452399086062371E-2</v>
      </c>
      <c r="G19" s="16">
        <v>0.61832946635730868</v>
      </c>
    </row>
    <row r="20" spans="1:7" ht="30" x14ac:dyDescent="0.25">
      <c r="A20" s="17" t="s">
        <v>329</v>
      </c>
      <c r="B20" s="18">
        <v>1175</v>
      </c>
      <c r="C20" s="19">
        <v>2.4186908192671882E-2</v>
      </c>
      <c r="D20" s="19">
        <v>-2.8925619834710758E-2</v>
      </c>
      <c r="E20" s="19">
        <v>-1.5088013411567514E-2</v>
      </c>
      <c r="F20" s="19">
        <v>-5.6982343499197396E-2</v>
      </c>
      <c r="G20" s="19">
        <v>-0.17543859649122806</v>
      </c>
    </row>
    <row r="23" spans="1:7" x14ac:dyDescent="0.25">
      <c r="A23" s="44" t="s">
        <v>212</v>
      </c>
    </row>
    <row r="24" spans="1:7" x14ac:dyDescent="0.25">
      <c r="A24" s="44"/>
    </row>
  </sheetData>
  <mergeCells count="1">
    <mergeCell ref="D8:G8"/>
  </mergeCells>
  <conditionalFormatting sqref="D10:F2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{693A9865-066D-4C48-BE76-402F01EA6D19}</x14:id>
        </ext>
      </extLst>
    </cfRule>
  </conditionalFormatting>
  <conditionalFormatting sqref="C11:C20">
    <cfRule type="colorScale" priority="3">
      <colorScale>
        <cfvo type="min"/>
        <cfvo type="max"/>
        <color rgb="FFFFEF9C"/>
        <color rgb="FF63BE7B"/>
      </colorScale>
    </cfRule>
  </conditionalFormatting>
  <conditionalFormatting sqref="G10:G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{3C0E587D-1EB0-4027-8127-FFEFB362B5D2}</x14:id>
        </ext>
      </extLst>
    </cfRule>
  </conditionalFormatting>
  <hyperlinks>
    <hyperlink ref="A1" location="Índex!A1" display="TORNAR A L'ÍNDEX" xr:uid="{732B3953-6ED5-4435-9718-AFE66C152493}"/>
  </hyperlink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3A9865-066D-4C48-BE76-402F01EA6D19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D10:F20</xm:sqref>
        </x14:conditionalFormatting>
        <x14:conditionalFormatting xmlns:xm="http://schemas.microsoft.com/office/excel/2006/main">
          <x14:cfRule type="dataBar" id="{3C0E587D-1EB0-4027-8127-FFEFB362B5D2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G10:G20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135B-1970-46C2-86EC-78EEDECABF88}">
  <dimension ref="A1:I33"/>
  <sheetViews>
    <sheetView zoomScale="85" zoomScaleNormal="85" workbookViewId="0">
      <selection activeCell="I20" sqref="I20"/>
    </sheetView>
  </sheetViews>
  <sheetFormatPr baseColWidth="10" defaultColWidth="11.42578125" defaultRowHeight="15" x14ac:dyDescent="0.25"/>
  <cols>
    <col min="1" max="1" width="62.140625" style="1" customWidth="1"/>
    <col min="2" max="16384" width="11.42578125" style="1"/>
  </cols>
  <sheetData>
    <row r="1" spans="1:9" x14ac:dyDescent="0.25">
      <c r="A1" s="2" t="s">
        <v>28</v>
      </c>
      <c r="B1" s="239" t="s">
        <v>262</v>
      </c>
    </row>
    <row r="3" spans="1:9" ht="18.75" x14ac:dyDescent="0.3">
      <c r="A3" s="30" t="str">
        <f>[3]TRETA1!A3</f>
        <v>LLOCS DE TREBALL. RÈGIM ESPECIAL TREBALLADORS AUTÒNOMS</v>
      </c>
    </row>
    <row r="5" spans="1:9" x14ac:dyDescent="0.25">
      <c r="A5" s="29" t="str">
        <f>[3]Índex!A37</f>
        <v>TRETA2</v>
      </c>
      <c r="C5" s="29" t="s">
        <v>316</v>
      </c>
    </row>
    <row r="6" spans="1:9" ht="15.75" thickBot="1" x14ac:dyDescent="0.3">
      <c r="A6" s="31" t="str">
        <f>[3]Índex!B28</f>
        <v>Dinamisme llocs de treball.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A7" s="250" t="s">
        <v>54</v>
      </c>
      <c r="B7" s="252" t="s">
        <v>55</v>
      </c>
      <c r="C7" s="254" t="s">
        <v>58</v>
      </c>
      <c r="D7" s="254"/>
    </row>
    <row r="8" spans="1:9" x14ac:dyDescent="0.25">
      <c r="A8" s="251"/>
      <c r="B8" s="253"/>
      <c r="C8" s="33" t="s">
        <v>55</v>
      </c>
      <c r="D8" s="33" t="s">
        <v>56</v>
      </c>
    </row>
    <row r="9" spans="1:9" x14ac:dyDescent="0.25">
      <c r="A9" s="34" t="s">
        <v>318</v>
      </c>
      <c r="B9" s="38">
        <v>2005</v>
      </c>
      <c r="C9" s="38">
        <v>95</v>
      </c>
      <c r="D9" s="36">
        <v>4.9738219895288038E-2</v>
      </c>
    </row>
    <row r="10" spans="1:9" x14ac:dyDescent="0.25">
      <c r="A10" s="34" t="s">
        <v>348</v>
      </c>
      <c r="B10" s="38">
        <v>1395</v>
      </c>
      <c r="C10" s="38">
        <v>70</v>
      </c>
      <c r="D10" s="36">
        <v>5.2830188679245271E-2</v>
      </c>
    </row>
    <row r="11" spans="1:9" x14ac:dyDescent="0.25">
      <c r="A11" s="34" t="s">
        <v>325</v>
      </c>
      <c r="B11" s="38">
        <v>1565</v>
      </c>
      <c r="C11" s="38">
        <v>50</v>
      </c>
      <c r="D11" s="36">
        <v>3.3003300330032959E-2</v>
      </c>
    </row>
    <row r="12" spans="1:9" x14ac:dyDescent="0.25">
      <c r="A12" s="34" t="s">
        <v>361</v>
      </c>
      <c r="B12" s="38">
        <v>2745</v>
      </c>
      <c r="C12" s="38">
        <v>35</v>
      </c>
      <c r="D12" s="36">
        <v>1.2915129151291449E-2</v>
      </c>
    </row>
    <row r="13" spans="1:9" x14ac:dyDescent="0.25">
      <c r="A13" s="34" t="s">
        <v>362</v>
      </c>
      <c r="B13" s="38">
        <v>615</v>
      </c>
      <c r="C13" s="38">
        <v>35</v>
      </c>
      <c r="D13" s="36">
        <v>6.0344827586206851E-2</v>
      </c>
    </row>
    <row r="14" spans="1:9" x14ac:dyDescent="0.25">
      <c r="A14" s="34" t="s">
        <v>363</v>
      </c>
      <c r="B14" s="38">
        <v>1095</v>
      </c>
      <c r="C14" s="38">
        <v>25</v>
      </c>
      <c r="D14" s="36">
        <v>2.3364485981308469E-2</v>
      </c>
    </row>
    <row r="15" spans="1:9" x14ac:dyDescent="0.25">
      <c r="A15" s="34" t="s">
        <v>330</v>
      </c>
      <c r="B15" s="38">
        <v>895</v>
      </c>
      <c r="C15" s="38">
        <v>25</v>
      </c>
      <c r="D15" s="36">
        <v>2.8735632183908066E-2</v>
      </c>
    </row>
    <row r="16" spans="1:9" x14ac:dyDescent="0.25">
      <c r="A16" s="34" t="s">
        <v>364</v>
      </c>
      <c r="B16" s="45">
        <v>225</v>
      </c>
      <c r="C16" s="38">
        <v>25</v>
      </c>
      <c r="D16" s="36">
        <v>0.125</v>
      </c>
    </row>
    <row r="17" spans="1:4" ht="16.5" customHeight="1" x14ac:dyDescent="0.25">
      <c r="A17" s="34" t="s">
        <v>365</v>
      </c>
      <c r="B17" s="38">
        <v>230</v>
      </c>
      <c r="C17" s="38">
        <v>20</v>
      </c>
      <c r="D17" s="36">
        <v>9.5238095238095344E-2</v>
      </c>
    </row>
    <row r="18" spans="1:4" ht="15" customHeight="1" x14ac:dyDescent="0.25">
      <c r="A18" s="34" t="s">
        <v>366</v>
      </c>
      <c r="B18" s="38">
        <v>205</v>
      </c>
      <c r="C18" s="38">
        <v>20</v>
      </c>
      <c r="D18" s="36">
        <v>0.10810810810810811</v>
      </c>
    </row>
    <row r="19" spans="1:4" x14ac:dyDescent="0.25">
      <c r="A19" s="255" t="s">
        <v>57</v>
      </c>
      <c r="B19" s="257" t="s">
        <v>55</v>
      </c>
      <c r="C19" s="258" t="s">
        <v>58</v>
      </c>
      <c r="D19" s="258"/>
    </row>
    <row r="20" spans="1:4" x14ac:dyDescent="0.25">
      <c r="A20" s="256"/>
      <c r="B20" s="253"/>
      <c r="C20" s="33" t="s">
        <v>55</v>
      </c>
      <c r="D20" s="33" t="s">
        <v>56</v>
      </c>
    </row>
    <row r="21" spans="1:4" x14ac:dyDescent="0.25">
      <c r="A21" s="34" t="s">
        <v>322</v>
      </c>
      <c r="B21" s="35">
        <v>5185</v>
      </c>
      <c r="C21" s="35">
        <v>-165</v>
      </c>
      <c r="D21" s="36">
        <v>-3.084112149532714E-2</v>
      </c>
    </row>
    <row r="22" spans="1:4" ht="30" x14ac:dyDescent="0.25">
      <c r="A22" s="34" t="s">
        <v>327</v>
      </c>
      <c r="B22" s="35">
        <v>6545</v>
      </c>
      <c r="C22" s="35">
        <v>-125</v>
      </c>
      <c r="D22" s="36">
        <v>-1.8740629685157439E-2</v>
      </c>
    </row>
    <row r="23" spans="1:4" x14ac:dyDescent="0.25">
      <c r="A23" s="34" t="s">
        <v>328</v>
      </c>
      <c r="B23" s="35">
        <v>4815</v>
      </c>
      <c r="C23" s="35">
        <v>-120</v>
      </c>
      <c r="D23" s="36">
        <v>-2.4316109422492405E-2</v>
      </c>
    </row>
    <row r="24" spans="1:4" ht="30" x14ac:dyDescent="0.25">
      <c r="A24" s="34" t="s">
        <v>360</v>
      </c>
      <c r="B24" s="35">
        <v>2970</v>
      </c>
      <c r="C24" s="35">
        <v>-65</v>
      </c>
      <c r="D24" s="36">
        <v>-2.1416803953871466E-2</v>
      </c>
    </row>
    <row r="25" spans="1:4" x14ac:dyDescent="0.25">
      <c r="A25" s="34" t="s">
        <v>329</v>
      </c>
      <c r="B25" s="35">
        <v>1175</v>
      </c>
      <c r="C25" s="35">
        <v>-35</v>
      </c>
      <c r="D25" s="36">
        <v>-2.8925619834710758E-2</v>
      </c>
    </row>
    <row r="26" spans="1:4" x14ac:dyDescent="0.25">
      <c r="A26" s="34" t="s">
        <v>367</v>
      </c>
      <c r="B26" s="35">
        <v>575</v>
      </c>
      <c r="C26" s="35">
        <v>-35</v>
      </c>
      <c r="D26" s="36">
        <v>-5.7377049180327822E-2</v>
      </c>
    </row>
    <row r="27" spans="1:4" x14ac:dyDescent="0.25">
      <c r="A27" s="34" t="s">
        <v>368</v>
      </c>
      <c r="B27" s="35">
        <v>675</v>
      </c>
      <c r="C27" s="35">
        <v>-25</v>
      </c>
      <c r="D27" s="36">
        <v>-3.5714285714285698E-2</v>
      </c>
    </row>
    <row r="28" spans="1:4" x14ac:dyDescent="0.25">
      <c r="A28" s="34" t="s">
        <v>335</v>
      </c>
      <c r="B28" s="35">
        <v>665</v>
      </c>
      <c r="C28" s="35">
        <v>-25</v>
      </c>
      <c r="D28" s="36">
        <v>-3.6231884057971064E-2</v>
      </c>
    </row>
    <row r="29" spans="1:4" x14ac:dyDescent="0.25">
      <c r="A29" s="34" t="s">
        <v>349</v>
      </c>
      <c r="B29" s="35">
        <v>10</v>
      </c>
      <c r="C29" s="35">
        <v>-20</v>
      </c>
      <c r="D29" s="36">
        <v>-0.66666666666666674</v>
      </c>
    </row>
    <row r="30" spans="1:4" x14ac:dyDescent="0.25">
      <c r="A30" s="41" t="s">
        <v>369</v>
      </c>
      <c r="B30" s="46">
        <v>340</v>
      </c>
      <c r="C30" s="46">
        <v>-15</v>
      </c>
      <c r="D30" s="223">
        <v>-4.2253521126760618E-2</v>
      </c>
    </row>
    <row r="32" spans="1:4" x14ac:dyDescent="0.25">
      <c r="A32" s="44" t="s">
        <v>212</v>
      </c>
    </row>
    <row r="33" spans="1:1" x14ac:dyDescent="0.25">
      <c r="A33" s="44"/>
    </row>
  </sheetData>
  <mergeCells count="6">
    <mergeCell ref="A7:A8"/>
    <mergeCell ref="B7:B8"/>
    <mergeCell ref="C7:D7"/>
    <mergeCell ref="A19:A20"/>
    <mergeCell ref="B19:B20"/>
    <mergeCell ref="C19:D19"/>
  </mergeCells>
  <conditionalFormatting sqref="D9:D18 D21:D30">
    <cfRule type="colorScale" priority="7">
      <colorScale>
        <cfvo type="min"/>
        <cfvo type="max"/>
        <color rgb="FFFFEF9C"/>
        <color rgb="FF63BE7B"/>
      </colorScale>
    </cfRule>
  </conditionalFormatting>
  <conditionalFormatting sqref="B21:B30 B9:B1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{F553515C-9BE6-4263-A5D8-7788C85BA0A5}</x14:id>
        </ext>
      </extLst>
    </cfRule>
  </conditionalFormatting>
  <conditionalFormatting sqref="D21:D30">
    <cfRule type="colorScale" priority="4">
      <colorScale>
        <cfvo type="min"/>
        <cfvo type="max"/>
        <color rgb="FFF8696B"/>
        <color rgb="FFFCFCFF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D18">
    <cfRule type="colorScale" priority="1">
      <colorScale>
        <cfvo type="min"/>
        <cfvo type="max"/>
        <color rgb="FFFCFCFF"/>
        <color rgb="FF92D050"/>
      </colorScale>
    </cfRule>
  </conditionalFormatting>
  <conditionalFormatting sqref="B10:B30">
    <cfRule type="dataBar" priority="3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{8555D86E-D325-4D33-B8A5-4EF2D5EDE464}</x14:id>
        </ext>
      </extLst>
    </cfRule>
  </conditionalFormatting>
  <conditionalFormatting sqref="B9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{CEB61234-D1DC-4CDE-89EB-E45507C76514}</x14:id>
        </ext>
      </extLst>
    </cfRule>
  </conditionalFormatting>
  <hyperlinks>
    <hyperlink ref="A1" location="Índex!A1" display="TORNAR A L'ÍNDEX" xr:uid="{FE54E8EB-7CEC-4FF4-A588-BE30A663BD8E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3515C-9BE6-4263-A5D8-7788C85BA0A5}">
            <x14:dataBar minLength="0" maxLength="100" negativeBarColorSameAsPositive="1" axisPosition="none">
              <x14:cfvo type="min"/>
              <x14:cfvo type="max"/>
            </x14:dataBar>
          </x14:cfRule>
          <xm:sqref>B21:B30 B9:B18</xm:sqref>
        </x14:conditionalFormatting>
        <x14:conditionalFormatting xmlns:xm="http://schemas.microsoft.com/office/excel/2006/main">
          <x14:cfRule type="dataBar" id="{8555D86E-D325-4D33-B8A5-4EF2D5EDE46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B10:B30</xm:sqref>
        </x14:conditionalFormatting>
        <x14:conditionalFormatting xmlns:xm="http://schemas.microsoft.com/office/excel/2006/main">
          <x14:cfRule type="dataBar" id="{CEB61234-D1DC-4CDE-89EB-E45507C7651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6126-12C2-4B81-B9FF-BA02C716E101}">
  <sheetPr>
    <tabColor theme="4"/>
  </sheetPr>
  <dimension ref="A1:R92"/>
  <sheetViews>
    <sheetView workbookViewId="0">
      <selection sqref="A1:XFD1048576"/>
    </sheetView>
  </sheetViews>
  <sheetFormatPr baseColWidth="10" defaultRowHeight="15" x14ac:dyDescent="0.25"/>
  <sheetData>
    <row r="1" spans="1:18" x14ac:dyDescent="0.25">
      <c r="B1" s="132" t="s">
        <v>262</v>
      </c>
      <c r="G1" s="25">
        <v>3.0000000000000001E-3</v>
      </c>
      <c r="M1" s="26" t="s">
        <v>182</v>
      </c>
      <c r="Q1" s="26" t="s">
        <v>185</v>
      </c>
    </row>
    <row r="3" spans="1:18" x14ac:dyDescent="0.25">
      <c r="B3">
        <v>2022</v>
      </c>
      <c r="C3" s="22">
        <v>20.22</v>
      </c>
      <c r="D3">
        <v>2021</v>
      </c>
      <c r="G3">
        <v>2022</v>
      </c>
      <c r="H3" s="22">
        <v>20.22</v>
      </c>
      <c r="I3">
        <v>2021</v>
      </c>
      <c r="J3" t="s">
        <v>183</v>
      </c>
      <c r="K3" t="s">
        <v>184</v>
      </c>
      <c r="N3">
        <v>2022</v>
      </c>
      <c r="O3" s="22">
        <v>20.22</v>
      </c>
      <c r="P3">
        <v>2021</v>
      </c>
      <c r="Q3" t="s">
        <v>183</v>
      </c>
      <c r="R3" t="s">
        <v>263</v>
      </c>
    </row>
    <row r="4" spans="1:18" x14ac:dyDescent="0.25">
      <c r="A4" t="s">
        <v>64</v>
      </c>
      <c r="B4">
        <v>328</v>
      </c>
      <c r="C4" s="23">
        <v>6.7261355480365019E-3</v>
      </c>
      <c r="D4">
        <v>360</v>
      </c>
      <c r="F4" t="s">
        <v>64</v>
      </c>
      <c r="G4">
        <v>328</v>
      </c>
      <c r="H4" s="23">
        <v>6.7261355480365019E-3</v>
      </c>
      <c r="I4">
        <v>360</v>
      </c>
      <c r="J4">
        <f t="shared" ref="J4:J46" si="0">G4-I4</f>
        <v>-32</v>
      </c>
      <c r="K4" s="20">
        <f t="shared" ref="K4:K46" si="1">J4/I4</f>
        <v>-8.8888888888888892E-2</v>
      </c>
      <c r="M4" t="s">
        <v>68</v>
      </c>
      <c r="N4">
        <v>2022</v>
      </c>
      <c r="O4" s="23">
        <v>4.146416487234697E-2</v>
      </c>
      <c r="P4">
        <v>1916</v>
      </c>
      <c r="Q4">
        <v>106</v>
      </c>
      <c r="R4">
        <v>5.5323590814196244E-2</v>
      </c>
    </row>
    <row r="5" spans="1:18" x14ac:dyDescent="0.25">
      <c r="A5" t="s">
        <v>133</v>
      </c>
      <c r="B5">
        <v>0</v>
      </c>
      <c r="C5" s="23">
        <v>0</v>
      </c>
      <c r="D5">
        <v>20</v>
      </c>
      <c r="F5" t="s">
        <v>140</v>
      </c>
      <c r="G5">
        <v>162</v>
      </c>
      <c r="H5" s="23">
        <v>3.3220547523838818E-3</v>
      </c>
      <c r="I5">
        <v>208</v>
      </c>
      <c r="J5">
        <f t="shared" si="0"/>
        <v>-46</v>
      </c>
      <c r="K5" s="20">
        <f t="shared" si="1"/>
        <v>-0.22115384615384615</v>
      </c>
      <c r="M5" t="s">
        <v>53</v>
      </c>
      <c r="N5">
        <v>1410</v>
      </c>
      <c r="O5" s="23">
        <v>2.8914180252230082E-2</v>
      </c>
      <c r="P5">
        <v>1354</v>
      </c>
      <c r="Q5">
        <v>56</v>
      </c>
      <c r="R5">
        <v>4.1358936484490398E-2</v>
      </c>
    </row>
    <row r="6" spans="1:18" x14ac:dyDescent="0.25">
      <c r="A6" t="s">
        <v>134</v>
      </c>
      <c r="B6">
        <v>0</v>
      </c>
      <c r="C6" s="23">
        <v>0</v>
      </c>
      <c r="D6" t="s">
        <v>206</v>
      </c>
      <c r="F6" t="s">
        <v>147</v>
      </c>
      <c r="G6">
        <v>326</v>
      </c>
      <c r="H6" s="23">
        <v>6.6851225264021328E-3</v>
      </c>
      <c r="I6">
        <v>353</v>
      </c>
      <c r="J6">
        <f t="shared" si="0"/>
        <v>-27</v>
      </c>
      <c r="K6" s="20">
        <f t="shared" si="1"/>
        <v>-7.6487252124645896E-2</v>
      </c>
      <c r="M6" t="s">
        <v>50</v>
      </c>
      <c r="N6">
        <v>1645</v>
      </c>
      <c r="O6" s="23">
        <v>3.3733210294268429E-2</v>
      </c>
      <c r="P6">
        <v>1606</v>
      </c>
      <c r="Q6">
        <v>39</v>
      </c>
      <c r="R6">
        <v>2.4283935242839352E-2</v>
      </c>
    </row>
    <row r="7" spans="1:18" x14ac:dyDescent="0.25">
      <c r="A7" t="s">
        <v>135</v>
      </c>
      <c r="B7">
        <v>0</v>
      </c>
      <c r="C7" s="23">
        <v>0</v>
      </c>
      <c r="D7">
        <v>0</v>
      </c>
      <c r="F7" t="s">
        <v>63</v>
      </c>
      <c r="G7">
        <v>673</v>
      </c>
      <c r="H7" s="23">
        <v>1.3800881779965139E-2</v>
      </c>
      <c r="I7">
        <v>711</v>
      </c>
      <c r="J7">
        <f t="shared" si="0"/>
        <v>-38</v>
      </c>
      <c r="K7" s="20">
        <f t="shared" si="1"/>
        <v>-5.3445850914205346E-2</v>
      </c>
      <c r="M7" t="s">
        <v>67</v>
      </c>
      <c r="N7">
        <v>896</v>
      </c>
      <c r="O7" s="23">
        <v>1.8373833692197274E-2</v>
      </c>
      <c r="P7">
        <v>865</v>
      </c>
      <c r="Q7">
        <v>31</v>
      </c>
      <c r="R7">
        <v>3.5838150289017344E-2</v>
      </c>
    </row>
    <row r="8" spans="1:18" x14ac:dyDescent="0.25">
      <c r="A8" t="s">
        <v>136</v>
      </c>
      <c r="B8">
        <v>0</v>
      </c>
      <c r="C8" s="23">
        <v>0</v>
      </c>
      <c r="D8">
        <v>0</v>
      </c>
      <c r="F8" t="s">
        <v>62</v>
      </c>
      <c r="G8">
        <v>158</v>
      </c>
      <c r="H8" s="23">
        <v>3.240028709115144E-3</v>
      </c>
      <c r="I8">
        <v>199</v>
      </c>
      <c r="J8">
        <f t="shared" si="0"/>
        <v>-41</v>
      </c>
      <c r="K8" s="20">
        <f t="shared" si="1"/>
        <v>-0.20603015075376885</v>
      </c>
      <c r="M8" t="s">
        <v>122</v>
      </c>
      <c r="N8">
        <v>1135</v>
      </c>
      <c r="O8" s="23">
        <v>2.3274889777504356E-2</v>
      </c>
      <c r="P8">
        <v>1109</v>
      </c>
      <c r="Q8">
        <v>26</v>
      </c>
      <c r="R8">
        <v>2.3444544634806132E-2</v>
      </c>
    </row>
    <row r="9" spans="1:18" x14ac:dyDescent="0.25">
      <c r="A9" t="s">
        <v>137</v>
      </c>
      <c r="B9">
        <v>0</v>
      </c>
      <c r="C9" s="23">
        <v>0</v>
      </c>
      <c r="D9">
        <v>0</v>
      </c>
      <c r="F9" t="s">
        <v>156</v>
      </c>
      <c r="G9">
        <v>150</v>
      </c>
      <c r="H9" s="23">
        <v>3.0759766225776685E-3</v>
      </c>
      <c r="I9">
        <v>182</v>
      </c>
      <c r="J9">
        <f t="shared" si="0"/>
        <v>-32</v>
      </c>
      <c r="K9" s="20">
        <f t="shared" si="1"/>
        <v>-0.17582417582417584</v>
      </c>
      <c r="M9" t="s">
        <v>119</v>
      </c>
      <c r="N9">
        <v>463</v>
      </c>
      <c r="O9" s="23">
        <v>9.4945145083564029E-3</v>
      </c>
      <c r="P9">
        <v>450</v>
      </c>
      <c r="Q9">
        <v>13</v>
      </c>
      <c r="R9">
        <v>2.8888888888888888E-2</v>
      </c>
    </row>
    <row r="10" spans="1:18" x14ac:dyDescent="0.25">
      <c r="A10" t="s">
        <v>138</v>
      </c>
      <c r="B10">
        <v>0</v>
      </c>
      <c r="C10" s="23">
        <v>0</v>
      </c>
      <c r="D10">
        <v>8</v>
      </c>
      <c r="F10" t="s">
        <v>157</v>
      </c>
      <c r="G10">
        <v>460</v>
      </c>
      <c r="H10" s="23">
        <v>9.4329949759048501E-3</v>
      </c>
      <c r="I10">
        <v>472</v>
      </c>
      <c r="J10">
        <f t="shared" si="0"/>
        <v>-12</v>
      </c>
      <c r="K10" s="20">
        <f t="shared" si="1"/>
        <v>-2.5423728813559324E-2</v>
      </c>
      <c r="M10" t="s">
        <v>61</v>
      </c>
      <c r="N10">
        <v>254</v>
      </c>
      <c r="O10" s="23">
        <v>5.2086537475648518E-3</v>
      </c>
      <c r="P10">
        <v>247</v>
      </c>
      <c r="Q10">
        <v>7</v>
      </c>
      <c r="R10">
        <v>2.8340080971659919E-2</v>
      </c>
    </row>
    <row r="11" spans="1:18" x14ac:dyDescent="0.25">
      <c r="A11" t="s">
        <v>139</v>
      </c>
      <c r="B11">
        <v>0</v>
      </c>
      <c r="C11" s="23">
        <v>0</v>
      </c>
      <c r="D11" t="s">
        <v>206</v>
      </c>
      <c r="F11" t="s">
        <v>50</v>
      </c>
      <c r="G11">
        <v>1645</v>
      </c>
      <c r="H11" s="23">
        <v>3.3733210294268429E-2</v>
      </c>
      <c r="I11">
        <v>1606</v>
      </c>
      <c r="J11">
        <f t="shared" si="0"/>
        <v>39</v>
      </c>
      <c r="K11" s="20">
        <f t="shared" si="1"/>
        <v>2.4283935242839352E-2</v>
      </c>
      <c r="M11" t="s">
        <v>51</v>
      </c>
      <c r="N11">
        <v>2901</v>
      </c>
      <c r="O11" s="23">
        <v>5.9489387880652105E-2</v>
      </c>
      <c r="P11">
        <v>2896</v>
      </c>
      <c r="Q11">
        <v>5</v>
      </c>
      <c r="R11">
        <v>1.7265193370165745E-3</v>
      </c>
    </row>
    <row r="12" spans="1:18" x14ac:dyDescent="0.25">
      <c r="A12" t="s">
        <v>140</v>
      </c>
      <c r="B12">
        <v>162</v>
      </c>
      <c r="C12" s="23">
        <v>3.3220547523838818E-3</v>
      </c>
      <c r="D12">
        <v>208</v>
      </c>
      <c r="F12" t="s">
        <v>125</v>
      </c>
      <c r="G12">
        <v>176</v>
      </c>
      <c r="H12" s="23">
        <v>3.6091459038244643E-3</v>
      </c>
      <c r="I12">
        <v>212</v>
      </c>
      <c r="J12">
        <f t="shared" si="0"/>
        <v>-36</v>
      </c>
      <c r="K12" s="20">
        <f t="shared" si="1"/>
        <v>-0.16981132075471697</v>
      </c>
      <c r="M12" t="s">
        <v>173</v>
      </c>
      <c r="N12">
        <v>211</v>
      </c>
      <c r="O12" s="23">
        <v>4.3268737824259202E-3</v>
      </c>
      <c r="P12">
        <v>207</v>
      </c>
      <c r="Q12">
        <v>4</v>
      </c>
      <c r="R12">
        <v>1.932367149758454E-2</v>
      </c>
    </row>
    <row r="13" spans="1:18" x14ac:dyDescent="0.25">
      <c r="A13" t="s">
        <v>112</v>
      </c>
      <c r="B13">
        <v>0</v>
      </c>
      <c r="C13" s="23">
        <v>0</v>
      </c>
      <c r="D13">
        <v>15</v>
      </c>
      <c r="F13" t="s">
        <v>48</v>
      </c>
      <c r="G13">
        <v>4996</v>
      </c>
      <c r="H13" s="23">
        <v>0.10245052804265355</v>
      </c>
      <c r="I13">
        <v>5120</v>
      </c>
      <c r="J13">
        <f t="shared" si="0"/>
        <v>-124</v>
      </c>
      <c r="K13" s="20">
        <f t="shared" si="1"/>
        <v>-2.4218750000000001E-2</v>
      </c>
      <c r="M13" t="s">
        <v>69</v>
      </c>
      <c r="N13">
        <v>526</v>
      </c>
      <c r="O13" s="23">
        <v>1.0786424689839024E-2</v>
      </c>
      <c r="P13">
        <v>522</v>
      </c>
      <c r="Q13">
        <v>4</v>
      </c>
      <c r="R13">
        <v>7.6628352490421452E-3</v>
      </c>
    </row>
    <row r="14" spans="1:18" x14ac:dyDescent="0.25">
      <c r="A14" t="s">
        <v>141</v>
      </c>
      <c r="B14">
        <v>0</v>
      </c>
      <c r="C14" s="23">
        <v>0</v>
      </c>
      <c r="D14">
        <v>0</v>
      </c>
      <c r="F14" t="s">
        <v>52</v>
      </c>
      <c r="G14">
        <v>1193</v>
      </c>
      <c r="H14" s="23">
        <v>2.4464267404901055E-2</v>
      </c>
      <c r="I14">
        <v>1230</v>
      </c>
      <c r="J14">
        <f t="shared" si="0"/>
        <v>-37</v>
      </c>
      <c r="K14" s="20">
        <f t="shared" si="1"/>
        <v>-3.0081300813008131E-2</v>
      </c>
      <c r="M14" t="s">
        <v>66</v>
      </c>
      <c r="N14">
        <v>645</v>
      </c>
      <c r="O14" s="23">
        <v>1.3226699477083975E-2</v>
      </c>
      <c r="P14">
        <v>642</v>
      </c>
      <c r="Q14">
        <v>3</v>
      </c>
      <c r="R14">
        <v>4.6728971962616819E-3</v>
      </c>
    </row>
    <row r="15" spans="1:18" x14ac:dyDescent="0.25">
      <c r="A15" t="s">
        <v>142</v>
      </c>
      <c r="B15">
        <v>37</v>
      </c>
      <c r="C15" s="23">
        <v>7.5874090023582484E-4</v>
      </c>
      <c r="D15">
        <v>72</v>
      </c>
      <c r="F15" t="s">
        <v>47</v>
      </c>
      <c r="G15">
        <v>3121</v>
      </c>
      <c r="H15" s="23">
        <v>6.4000820260432689E-2</v>
      </c>
      <c r="I15">
        <v>3215</v>
      </c>
      <c r="J15">
        <f t="shared" si="0"/>
        <v>-94</v>
      </c>
      <c r="K15" s="20">
        <f t="shared" si="1"/>
        <v>-2.9237947122861586E-2</v>
      </c>
      <c r="M15" t="s">
        <v>114</v>
      </c>
      <c r="N15">
        <v>771</v>
      </c>
      <c r="O15" s="23">
        <v>1.5810519840049216E-2</v>
      </c>
      <c r="P15">
        <v>769</v>
      </c>
      <c r="Q15">
        <v>2</v>
      </c>
      <c r="R15">
        <v>2.6007802340702211E-3</v>
      </c>
    </row>
    <row r="16" spans="1:18" x14ac:dyDescent="0.25">
      <c r="A16" t="s">
        <v>143</v>
      </c>
      <c r="B16">
        <v>144</v>
      </c>
      <c r="C16" s="23">
        <v>2.9529375576745616E-3</v>
      </c>
      <c r="D16">
        <v>162</v>
      </c>
      <c r="F16" t="s">
        <v>45</v>
      </c>
      <c r="G16">
        <v>6928</v>
      </c>
      <c r="H16" s="23">
        <v>0.14206910694145392</v>
      </c>
      <c r="I16">
        <v>7138</v>
      </c>
      <c r="J16">
        <f t="shared" si="0"/>
        <v>-210</v>
      </c>
      <c r="K16" s="20">
        <f t="shared" si="1"/>
        <v>-2.9420005603810591E-2</v>
      </c>
      <c r="M16" t="s">
        <v>121</v>
      </c>
      <c r="N16">
        <v>846</v>
      </c>
      <c r="O16" s="23">
        <v>1.7348508151338048E-2</v>
      </c>
      <c r="P16">
        <v>845</v>
      </c>
      <c r="Q16">
        <v>1</v>
      </c>
      <c r="R16">
        <v>1.1834319526627219E-3</v>
      </c>
    </row>
    <row r="17" spans="1:18" x14ac:dyDescent="0.25">
      <c r="A17" t="s">
        <v>144</v>
      </c>
      <c r="B17">
        <v>0</v>
      </c>
      <c r="C17" s="23">
        <v>0</v>
      </c>
      <c r="D17">
        <v>16</v>
      </c>
      <c r="F17" t="s">
        <v>49</v>
      </c>
      <c r="G17">
        <v>5188</v>
      </c>
      <c r="H17" s="23">
        <v>0.10638777811955295</v>
      </c>
      <c r="I17">
        <v>5337</v>
      </c>
      <c r="J17">
        <f t="shared" si="0"/>
        <v>-149</v>
      </c>
      <c r="K17" s="20">
        <f t="shared" si="1"/>
        <v>-2.7918306164511898E-2</v>
      </c>
      <c r="M17" t="s">
        <v>120</v>
      </c>
      <c r="N17">
        <v>1098</v>
      </c>
      <c r="O17" s="23">
        <v>2.2516148877268532E-2</v>
      </c>
      <c r="P17">
        <v>1100</v>
      </c>
      <c r="Q17">
        <v>-2</v>
      </c>
      <c r="R17">
        <v>-1.8181818181818182E-3</v>
      </c>
    </row>
    <row r="18" spans="1:18" x14ac:dyDescent="0.25">
      <c r="A18" t="s">
        <v>145</v>
      </c>
      <c r="B18">
        <v>98</v>
      </c>
      <c r="C18" s="23">
        <v>2.0096380600840768E-3</v>
      </c>
      <c r="D18">
        <v>145</v>
      </c>
      <c r="F18" t="s">
        <v>70</v>
      </c>
      <c r="G18">
        <v>158</v>
      </c>
      <c r="H18" s="23">
        <v>3.240028709115144E-3</v>
      </c>
      <c r="I18">
        <v>185</v>
      </c>
      <c r="J18">
        <f t="shared" si="0"/>
        <v>-27</v>
      </c>
      <c r="K18" s="20">
        <f t="shared" si="1"/>
        <v>-0.14594594594594595</v>
      </c>
      <c r="M18" t="s">
        <v>117</v>
      </c>
      <c r="N18">
        <v>744</v>
      </c>
      <c r="O18" s="23">
        <v>1.5256844047985236E-2</v>
      </c>
      <c r="P18">
        <v>746</v>
      </c>
      <c r="Q18">
        <v>-2</v>
      </c>
      <c r="R18">
        <v>-2.6809651474530832E-3</v>
      </c>
    </row>
    <row r="19" spans="1:18" x14ac:dyDescent="0.25">
      <c r="A19" t="s">
        <v>146</v>
      </c>
      <c r="B19">
        <v>0</v>
      </c>
      <c r="C19" s="23">
        <v>0</v>
      </c>
      <c r="D19">
        <v>35</v>
      </c>
      <c r="F19" t="s">
        <v>164</v>
      </c>
      <c r="G19">
        <v>207</v>
      </c>
      <c r="H19" s="23">
        <v>4.244847739157182E-3</v>
      </c>
      <c r="I19">
        <v>231</v>
      </c>
      <c r="J19">
        <f t="shared" si="0"/>
        <v>-24</v>
      </c>
      <c r="K19" s="20">
        <f t="shared" si="1"/>
        <v>-0.1038961038961039</v>
      </c>
      <c r="M19" t="s">
        <v>157</v>
      </c>
      <c r="N19">
        <v>460</v>
      </c>
      <c r="O19" s="23">
        <v>9.4329949759048501E-3</v>
      </c>
      <c r="P19">
        <v>472</v>
      </c>
      <c r="Q19">
        <v>-12</v>
      </c>
      <c r="R19">
        <v>-2.5423728813559324E-2</v>
      </c>
    </row>
    <row r="20" spans="1:18" x14ac:dyDescent="0.25">
      <c r="A20" t="s">
        <v>147</v>
      </c>
      <c r="B20">
        <v>326</v>
      </c>
      <c r="C20" s="23">
        <v>6.6851225264021328E-3</v>
      </c>
      <c r="D20">
        <v>353</v>
      </c>
      <c r="F20" t="s">
        <v>46</v>
      </c>
      <c r="G20">
        <v>4471</v>
      </c>
      <c r="H20" s="23">
        <v>9.1684609863631708E-2</v>
      </c>
      <c r="I20">
        <v>4488</v>
      </c>
      <c r="J20">
        <f t="shared" si="0"/>
        <v>-17</v>
      </c>
      <c r="K20" s="20">
        <f t="shared" si="1"/>
        <v>-3.787878787878788E-3</v>
      </c>
      <c r="M20" t="s">
        <v>46</v>
      </c>
      <c r="N20">
        <v>4471</v>
      </c>
      <c r="O20" s="23">
        <v>9.1684609863631708E-2</v>
      </c>
      <c r="P20">
        <v>4488</v>
      </c>
      <c r="Q20">
        <v>-17</v>
      </c>
      <c r="R20">
        <v>-3.787878787878788E-3</v>
      </c>
    </row>
    <row r="21" spans="1:18" x14ac:dyDescent="0.25">
      <c r="A21" t="s">
        <v>148</v>
      </c>
      <c r="B21">
        <v>0</v>
      </c>
      <c r="C21" s="23">
        <v>0</v>
      </c>
      <c r="D21">
        <v>0</v>
      </c>
      <c r="F21" t="s">
        <v>167</v>
      </c>
      <c r="G21">
        <v>172</v>
      </c>
      <c r="H21" s="23">
        <v>3.5271198605557265E-3</v>
      </c>
      <c r="I21">
        <v>200</v>
      </c>
      <c r="J21">
        <f t="shared" si="0"/>
        <v>-28</v>
      </c>
      <c r="K21" s="20">
        <f t="shared" si="1"/>
        <v>-0.14000000000000001</v>
      </c>
      <c r="M21" t="s">
        <v>65</v>
      </c>
      <c r="N21">
        <v>412</v>
      </c>
      <c r="O21" s="23">
        <v>8.4486824566799967E-3</v>
      </c>
      <c r="P21">
        <v>435</v>
      </c>
      <c r="Q21">
        <v>-23</v>
      </c>
      <c r="R21">
        <v>-5.2873563218390804E-2</v>
      </c>
    </row>
    <row r="22" spans="1:18" x14ac:dyDescent="0.25">
      <c r="A22" t="s">
        <v>127</v>
      </c>
      <c r="B22">
        <v>34</v>
      </c>
      <c r="C22" s="23">
        <v>6.972213677842715E-4</v>
      </c>
      <c r="D22">
        <v>65</v>
      </c>
      <c r="F22" t="s">
        <v>67</v>
      </c>
      <c r="G22">
        <v>896</v>
      </c>
      <c r="H22" s="23">
        <v>1.8373833692197274E-2</v>
      </c>
      <c r="I22">
        <v>865</v>
      </c>
      <c r="J22">
        <f t="shared" si="0"/>
        <v>31</v>
      </c>
      <c r="K22" s="20">
        <f t="shared" si="1"/>
        <v>3.5838150289017344E-2</v>
      </c>
      <c r="M22" t="s">
        <v>164</v>
      </c>
      <c r="N22">
        <v>207</v>
      </c>
      <c r="O22" s="23">
        <v>4.244847739157182E-3</v>
      </c>
      <c r="P22">
        <v>231</v>
      </c>
      <c r="Q22">
        <v>-24</v>
      </c>
      <c r="R22">
        <v>-0.1038961038961039</v>
      </c>
    </row>
    <row r="23" spans="1:18" x14ac:dyDescent="0.25">
      <c r="A23" t="s">
        <v>149</v>
      </c>
      <c r="B23">
        <v>0</v>
      </c>
      <c r="C23" s="23">
        <v>0</v>
      </c>
      <c r="D23" t="s">
        <v>206</v>
      </c>
      <c r="F23" t="s">
        <v>172</v>
      </c>
      <c r="G23">
        <v>715</v>
      </c>
      <c r="H23" s="23">
        <v>1.4662155234286886E-2</v>
      </c>
      <c r="I23">
        <v>746</v>
      </c>
      <c r="J23">
        <f t="shared" si="0"/>
        <v>-31</v>
      </c>
      <c r="K23" s="20">
        <f t="shared" si="1"/>
        <v>-4.1554959785522788E-2</v>
      </c>
      <c r="M23" t="s">
        <v>147</v>
      </c>
      <c r="N23">
        <v>326</v>
      </c>
      <c r="O23" s="23">
        <v>6.6851225264021328E-3</v>
      </c>
      <c r="P23">
        <v>353</v>
      </c>
      <c r="Q23">
        <v>-27</v>
      </c>
      <c r="R23">
        <v>-7.6487252124645896E-2</v>
      </c>
    </row>
    <row r="24" spans="1:18" x14ac:dyDescent="0.25">
      <c r="A24" t="s">
        <v>150</v>
      </c>
      <c r="B24">
        <v>71</v>
      </c>
      <c r="C24" s="23">
        <v>1.4559622680200964E-3</v>
      </c>
      <c r="D24">
        <v>110</v>
      </c>
      <c r="F24" t="s">
        <v>121</v>
      </c>
      <c r="G24">
        <v>846</v>
      </c>
      <c r="H24" s="23">
        <v>1.7348508151338048E-2</v>
      </c>
      <c r="I24">
        <v>845</v>
      </c>
      <c r="J24">
        <f t="shared" si="0"/>
        <v>1</v>
      </c>
      <c r="K24" s="20">
        <f t="shared" si="1"/>
        <v>1.1834319526627219E-3</v>
      </c>
      <c r="M24" t="s">
        <v>70</v>
      </c>
      <c r="N24">
        <v>158</v>
      </c>
      <c r="O24" s="23">
        <v>3.240028709115144E-3</v>
      </c>
      <c r="P24">
        <v>185</v>
      </c>
      <c r="Q24">
        <v>-27</v>
      </c>
      <c r="R24">
        <v>-0.14594594594594595</v>
      </c>
    </row>
    <row r="25" spans="1:18" x14ac:dyDescent="0.25">
      <c r="A25" t="s">
        <v>151</v>
      </c>
      <c r="B25">
        <v>33</v>
      </c>
      <c r="C25" s="23">
        <v>6.7671485696708705E-4</v>
      </c>
      <c r="D25">
        <v>89</v>
      </c>
      <c r="F25" t="s">
        <v>120</v>
      </c>
      <c r="G25">
        <v>1098</v>
      </c>
      <c r="H25" s="23">
        <v>2.2516148877268532E-2</v>
      </c>
      <c r="I25">
        <v>1100</v>
      </c>
      <c r="J25">
        <f t="shared" si="0"/>
        <v>-2</v>
      </c>
      <c r="K25" s="20">
        <f t="shared" si="1"/>
        <v>-1.8181818181818182E-3</v>
      </c>
      <c r="M25" t="s">
        <v>167</v>
      </c>
      <c r="N25">
        <v>172</v>
      </c>
      <c r="O25" s="23">
        <v>3.5271198605557265E-3</v>
      </c>
      <c r="P25">
        <v>200</v>
      </c>
      <c r="Q25">
        <v>-28</v>
      </c>
      <c r="R25">
        <v>-0.14000000000000001</v>
      </c>
    </row>
    <row r="26" spans="1:18" x14ac:dyDescent="0.25">
      <c r="A26" t="s">
        <v>152</v>
      </c>
      <c r="B26">
        <v>66</v>
      </c>
      <c r="C26" s="23">
        <v>1.3534297139341741E-3</v>
      </c>
      <c r="D26">
        <v>103</v>
      </c>
      <c r="F26" t="s">
        <v>65</v>
      </c>
      <c r="G26">
        <v>412</v>
      </c>
      <c r="H26" s="23">
        <v>8.4486824566799967E-3</v>
      </c>
      <c r="I26">
        <v>435</v>
      </c>
      <c r="J26">
        <f t="shared" si="0"/>
        <v>-23</v>
      </c>
      <c r="K26" s="20">
        <f t="shared" si="1"/>
        <v>-5.2873563218390804E-2</v>
      </c>
      <c r="M26" t="s">
        <v>60</v>
      </c>
      <c r="N26">
        <v>279</v>
      </c>
      <c r="O26" s="23">
        <v>5.721316517994463E-3</v>
      </c>
      <c r="P26">
        <v>308</v>
      </c>
      <c r="Q26">
        <v>-29</v>
      </c>
      <c r="R26">
        <v>-9.4155844155844159E-2</v>
      </c>
    </row>
    <row r="27" spans="1:18" x14ac:dyDescent="0.25">
      <c r="A27" t="s">
        <v>63</v>
      </c>
      <c r="B27">
        <v>673</v>
      </c>
      <c r="C27" s="23">
        <v>1.3800881779965139E-2</v>
      </c>
      <c r="D27">
        <v>711</v>
      </c>
      <c r="F27" t="s">
        <v>126</v>
      </c>
      <c r="G27">
        <v>934</v>
      </c>
      <c r="H27" s="23">
        <v>1.9153081103250282E-2</v>
      </c>
      <c r="I27">
        <v>973</v>
      </c>
      <c r="J27">
        <f t="shared" si="0"/>
        <v>-39</v>
      </c>
      <c r="K27" s="20">
        <f t="shared" si="1"/>
        <v>-4.0082219938335044E-2</v>
      </c>
      <c r="M27" t="s">
        <v>172</v>
      </c>
      <c r="N27">
        <v>715</v>
      </c>
      <c r="O27" s="23">
        <v>1.4662155234286886E-2</v>
      </c>
      <c r="P27">
        <v>746</v>
      </c>
      <c r="Q27">
        <v>-31</v>
      </c>
      <c r="R27">
        <v>-4.1554959785522788E-2</v>
      </c>
    </row>
    <row r="28" spans="1:18" x14ac:dyDescent="0.25">
      <c r="A28" t="s">
        <v>153</v>
      </c>
      <c r="B28">
        <v>25</v>
      </c>
      <c r="C28" s="23">
        <v>5.1266277042961138E-4</v>
      </c>
      <c r="D28">
        <v>74</v>
      </c>
      <c r="F28" t="s">
        <v>173</v>
      </c>
      <c r="G28">
        <v>211</v>
      </c>
      <c r="H28" s="23">
        <v>4.3268737824259202E-3</v>
      </c>
      <c r="I28">
        <v>207</v>
      </c>
      <c r="J28">
        <f t="shared" si="0"/>
        <v>4</v>
      </c>
      <c r="K28" s="20">
        <f t="shared" si="1"/>
        <v>1.932367149758454E-2</v>
      </c>
      <c r="M28" t="s">
        <v>64</v>
      </c>
      <c r="N28">
        <v>328</v>
      </c>
      <c r="O28" s="23">
        <v>6.7261355480365019E-3</v>
      </c>
      <c r="P28">
        <v>360</v>
      </c>
      <c r="Q28">
        <v>-32</v>
      </c>
      <c r="R28">
        <v>-8.8888888888888892E-2</v>
      </c>
    </row>
    <row r="29" spans="1:18" x14ac:dyDescent="0.25">
      <c r="A29" t="s">
        <v>154</v>
      </c>
      <c r="B29">
        <v>0</v>
      </c>
      <c r="C29" s="23">
        <v>0</v>
      </c>
      <c r="D29">
        <v>36</v>
      </c>
      <c r="F29" t="s">
        <v>66</v>
      </c>
      <c r="G29">
        <v>645</v>
      </c>
      <c r="H29" s="23">
        <v>1.3226699477083975E-2</v>
      </c>
      <c r="I29">
        <v>642</v>
      </c>
      <c r="J29">
        <f t="shared" si="0"/>
        <v>3</v>
      </c>
      <c r="K29" s="20">
        <f t="shared" si="1"/>
        <v>4.6728971962616819E-3</v>
      </c>
      <c r="M29" t="s">
        <v>156</v>
      </c>
      <c r="N29">
        <v>150</v>
      </c>
      <c r="O29" s="23">
        <v>3.0759766225776685E-3</v>
      </c>
      <c r="P29">
        <v>182</v>
      </c>
      <c r="Q29">
        <v>-32</v>
      </c>
      <c r="R29">
        <v>-0.17582417582417584</v>
      </c>
    </row>
    <row r="30" spans="1:18" x14ac:dyDescent="0.25">
      <c r="A30" t="s">
        <v>62</v>
      </c>
      <c r="B30">
        <v>158</v>
      </c>
      <c r="C30" s="23">
        <v>3.240028709115144E-3</v>
      </c>
      <c r="D30">
        <v>199</v>
      </c>
      <c r="F30" t="s">
        <v>122</v>
      </c>
      <c r="G30">
        <v>1135</v>
      </c>
      <c r="H30" s="23">
        <v>2.3274889777504356E-2</v>
      </c>
      <c r="I30">
        <v>1109</v>
      </c>
      <c r="J30">
        <f t="shared" si="0"/>
        <v>26</v>
      </c>
      <c r="K30" s="20">
        <f t="shared" si="1"/>
        <v>2.3444544634806132E-2</v>
      </c>
      <c r="M30" t="s">
        <v>125</v>
      </c>
      <c r="N30">
        <v>176</v>
      </c>
      <c r="O30" s="23">
        <v>3.6091459038244643E-3</v>
      </c>
      <c r="P30">
        <v>212</v>
      </c>
      <c r="Q30">
        <v>-36</v>
      </c>
      <c r="R30">
        <v>-0.16981132075471697</v>
      </c>
    </row>
    <row r="31" spans="1:18" x14ac:dyDescent="0.25">
      <c r="A31" t="s">
        <v>110</v>
      </c>
      <c r="B31">
        <v>5</v>
      </c>
      <c r="C31" s="23">
        <v>1.0253255408592229E-4</v>
      </c>
      <c r="D31">
        <v>31</v>
      </c>
      <c r="F31" t="s">
        <v>60</v>
      </c>
      <c r="G31">
        <v>279</v>
      </c>
      <c r="H31" s="23">
        <v>5.721316517994463E-3</v>
      </c>
      <c r="I31">
        <v>308</v>
      </c>
      <c r="J31">
        <f t="shared" si="0"/>
        <v>-29</v>
      </c>
      <c r="K31" s="20">
        <f t="shared" si="1"/>
        <v>-9.4155844155844159E-2</v>
      </c>
      <c r="M31" t="s">
        <v>52</v>
      </c>
      <c r="N31">
        <v>1193</v>
      </c>
      <c r="O31" s="23">
        <v>2.4464267404901055E-2</v>
      </c>
      <c r="P31">
        <v>1230</v>
      </c>
      <c r="Q31">
        <v>-37</v>
      </c>
      <c r="R31">
        <v>-3.0081300813008131E-2</v>
      </c>
    </row>
    <row r="32" spans="1:18" x14ac:dyDescent="0.25">
      <c r="A32" t="s">
        <v>155</v>
      </c>
      <c r="B32">
        <v>5</v>
      </c>
      <c r="C32" s="23">
        <v>1.0253255408592229E-4</v>
      </c>
      <c r="D32">
        <v>21</v>
      </c>
      <c r="F32" t="s">
        <v>61</v>
      </c>
      <c r="G32">
        <v>254</v>
      </c>
      <c r="H32" s="23">
        <v>5.2086537475648518E-3</v>
      </c>
      <c r="I32">
        <v>247</v>
      </c>
      <c r="J32">
        <f t="shared" si="0"/>
        <v>7</v>
      </c>
      <c r="K32" s="20">
        <f t="shared" si="1"/>
        <v>2.8340080971659919E-2</v>
      </c>
      <c r="M32" t="s">
        <v>63</v>
      </c>
      <c r="N32">
        <v>673</v>
      </c>
      <c r="O32" s="23">
        <v>1.3800881779965139E-2</v>
      </c>
      <c r="P32">
        <v>711</v>
      </c>
      <c r="Q32">
        <v>-38</v>
      </c>
      <c r="R32">
        <v>-5.3445850914205346E-2</v>
      </c>
    </row>
    <row r="33" spans="1:18" x14ac:dyDescent="0.25">
      <c r="A33" t="s">
        <v>156</v>
      </c>
      <c r="B33">
        <v>150</v>
      </c>
      <c r="C33" s="23">
        <v>3.0759766225776685E-3</v>
      </c>
      <c r="D33">
        <v>182</v>
      </c>
      <c r="F33" t="s">
        <v>114</v>
      </c>
      <c r="G33">
        <v>771</v>
      </c>
      <c r="H33" s="23">
        <v>1.5810519840049216E-2</v>
      </c>
      <c r="I33">
        <v>769</v>
      </c>
      <c r="J33">
        <f t="shared" si="0"/>
        <v>2</v>
      </c>
      <c r="K33" s="20">
        <f t="shared" si="1"/>
        <v>2.6007802340702211E-3</v>
      </c>
      <c r="M33" t="s">
        <v>126</v>
      </c>
      <c r="N33">
        <v>934</v>
      </c>
      <c r="O33" s="23">
        <v>1.9153081103250282E-2</v>
      </c>
      <c r="P33">
        <v>973</v>
      </c>
      <c r="Q33">
        <v>-39</v>
      </c>
      <c r="R33">
        <v>-4.0082219938335044E-2</v>
      </c>
    </row>
    <row r="34" spans="1:18" x14ac:dyDescent="0.25">
      <c r="A34" t="s">
        <v>129</v>
      </c>
      <c r="B34">
        <v>99</v>
      </c>
      <c r="C34" s="23">
        <v>2.0301445709012609E-3</v>
      </c>
      <c r="D34">
        <v>148</v>
      </c>
      <c r="F34" t="s">
        <v>117</v>
      </c>
      <c r="G34">
        <v>744</v>
      </c>
      <c r="H34" s="23">
        <v>1.5256844047985236E-2</v>
      </c>
      <c r="I34">
        <v>746</v>
      </c>
      <c r="J34">
        <f t="shared" si="0"/>
        <v>-2</v>
      </c>
      <c r="K34" s="20">
        <f t="shared" si="1"/>
        <v>-2.6809651474530832E-3</v>
      </c>
      <c r="M34" t="s">
        <v>62</v>
      </c>
      <c r="N34">
        <v>158</v>
      </c>
      <c r="O34" s="23">
        <v>3.240028709115144E-3</v>
      </c>
      <c r="P34">
        <v>199</v>
      </c>
      <c r="Q34">
        <v>-41</v>
      </c>
      <c r="R34">
        <v>-0.20603015075376885</v>
      </c>
    </row>
    <row r="35" spans="1:18" x14ac:dyDescent="0.25">
      <c r="A35" t="s">
        <v>157</v>
      </c>
      <c r="B35">
        <v>460</v>
      </c>
      <c r="C35" s="23">
        <v>9.4329949759048501E-3</v>
      </c>
      <c r="D35">
        <v>472</v>
      </c>
      <c r="F35" t="s">
        <v>53</v>
      </c>
      <c r="G35">
        <v>1410</v>
      </c>
      <c r="H35" s="23">
        <v>2.8914180252230082E-2</v>
      </c>
      <c r="I35">
        <v>1354</v>
      </c>
      <c r="J35">
        <f t="shared" si="0"/>
        <v>56</v>
      </c>
      <c r="K35" s="20">
        <f t="shared" si="1"/>
        <v>4.1358936484490398E-2</v>
      </c>
      <c r="M35" t="s">
        <v>140</v>
      </c>
      <c r="N35">
        <v>162</v>
      </c>
      <c r="O35" s="23">
        <v>3.3220547523838818E-3</v>
      </c>
      <c r="P35">
        <v>208</v>
      </c>
      <c r="Q35">
        <v>-46</v>
      </c>
      <c r="R35">
        <v>-0.22115384615384615</v>
      </c>
    </row>
    <row r="36" spans="1:18" x14ac:dyDescent="0.25">
      <c r="A36" t="s">
        <v>158</v>
      </c>
      <c r="B36">
        <v>0</v>
      </c>
      <c r="C36" s="23">
        <v>0</v>
      </c>
      <c r="D36">
        <v>20</v>
      </c>
      <c r="F36" t="s">
        <v>68</v>
      </c>
      <c r="G36">
        <v>2022</v>
      </c>
      <c r="H36" s="23">
        <v>4.146416487234697E-2</v>
      </c>
      <c r="I36">
        <v>1916</v>
      </c>
      <c r="J36">
        <f t="shared" si="0"/>
        <v>106</v>
      </c>
      <c r="K36" s="20">
        <f t="shared" si="1"/>
        <v>5.5323590814196244E-2</v>
      </c>
      <c r="M36" t="s">
        <v>67</v>
      </c>
      <c r="N36">
        <v>888</v>
      </c>
      <c r="O36" s="23">
        <v>1.7457633782880511E-2</v>
      </c>
      <c r="P36">
        <v>837</v>
      </c>
      <c r="Q36">
        <f>P36-N36</f>
        <v>-51</v>
      </c>
      <c r="R36">
        <f>+Q36/P36</f>
        <v>-6.093189964157706E-2</v>
      </c>
    </row>
    <row r="37" spans="1:18" x14ac:dyDescent="0.25">
      <c r="A37" t="s">
        <v>159</v>
      </c>
      <c r="B37">
        <v>0</v>
      </c>
      <c r="C37" s="23">
        <v>0</v>
      </c>
      <c r="D37" t="s">
        <v>206</v>
      </c>
      <c r="F37" t="s">
        <v>69</v>
      </c>
      <c r="G37">
        <v>526</v>
      </c>
      <c r="H37" s="23">
        <v>1.0786424689839024E-2</v>
      </c>
      <c r="I37">
        <v>522</v>
      </c>
      <c r="J37">
        <f t="shared" si="0"/>
        <v>4</v>
      </c>
      <c r="K37" s="20">
        <f t="shared" si="1"/>
        <v>7.6628352490421452E-3</v>
      </c>
      <c r="M37" t="s">
        <v>53</v>
      </c>
      <c r="N37">
        <v>1408</v>
      </c>
      <c r="O37" s="23">
        <v>2.7680572484567293E-2</v>
      </c>
      <c r="P37">
        <v>1353</v>
      </c>
      <c r="Q37">
        <f>P37-N37</f>
        <v>-55</v>
      </c>
      <c r="R37">
        <f>+Q37/P37</f>
        <v>-4.065040650406504E-2</v>
      </c>
    </row>
    <row r="38" spans="1:18" x14ac:dyDescent="0.25">
      <c r="A38" t="s">
        <v>160</v>
      </c>
      <c r="B38">
        <v>0</v>
      </c>
      <c r="C38" s="23">
        <v>0</v>
      </c>
      <c r="D38">
        <v>10</v>
      </c>
      <c r="F38" t="s">
        <v>119</v>
      </c>
      <c r="G38">
        <v>463</v>
      </c>
      <c r="H38" s="23">
        <v>9.4945145083564029E-3</v>
      </c>
      <c r="I38">
        <v>450</v>
      </c>
      <c r="J38">
        <f t="shared" si="0"/>
        <v>13</v>
      </c>
      <c r="K38" s="20">
        <f t="shared" si="1"/>
        <v>2.8888888888888888E-2</v>
      </c>
      <c r="M38" t="s">
        <v>59</v>
      </c>
      <c r="N38">
        <v>634</v>
      </c>
      <c r="O38" s="23">
        <v>1.3001127858094945E-2</v>
      </c>
      <c r="P38">
        <v>690</v>
      </c>
      <c r="Q38">
        <v>-56</v>
      </c>
      <c r="R38">
        <v>-8.1159420289855067E-2</v>
      </c>
    </row>
    <row r="39" spans="1:18" x14ac:dyDescent="0.25">
      <c r="A39" t="s">
        <v>161</v>
      </c>
      <c r="B39">
        <v>0</v>
      </c>
      <c r="C39" s="23">
        <v>0</v>
      </c>
      <c r="D39">
        <v>33</v>
      </c>
      <c r="F39" t="s">
        <v>59</v>
      </c>
      <c r="G39">
        <v>634</v>
      </c>
      <c r="H39" s="23">
        <v>1.3001127858094945E-2</v>
      </c>
      <c r="I39">
        <v>690</v>
      </c>
      <c r="J39">
        <f t="shared" si="0"/>
        <v>-56</v>
      </c>
      <c r="K39" s="20">
        <f t="shared" si="1"/>
        <v>-8.1159420289855067E-2</v>
      </c>
      <c r="M39" t="s">
        <v>51</v>
      </c>
      <c r="N39">
        <v>2941</v>
      </c>
      <c r="O39" s="23">
        <v>5.7818582157040069E-2</v>
      </c>
      <c r="P39">
        <v>2850</v>
      </c>
      <c r="Q39">
        <f>P39-N39</f>
        <v>-91</v>
      </c>
      <c r="R39">
        <f>+Q39/P39</f>
        <v>-3.1929824561403509E-2</v>
      </c>
    </row>
    <row r="40" spans="1:18" x14ac:dyDescent="0.25">
      <c r="A40" t="s">
        <v>162</v>
      </c>
      <c r="B40">
        <v>0</v>
      </c>
      <c r="C40" s="23">
        <v>0</v>
      </c>
      <c r="D40" t="s">
        <v>206</v>
      </c>
      <c r="F40" t="s">
        <v>51</v>
      </c>
      <c r="G40">
        <v>2901</v>
      </c>
      <c r="H40" s="23">
        <v>5.9489387880652105E-2</v>
      </c>
      <c r="I40">
        <v>2896</v>
      </c>
      <c r="J40">
        <f t="shared" si="0"/>
        <v>5</v>
      </c>
      <c r="K40" s="20">
        <f t="shared" si="1"/>
        <v>1.7265193370165745E-3</v>
      </c>
      <c r="M40" t="s">
        <v>47</v>
      </c>
      <c r="N40">
        <v>3121</v>
      </c>
      <c r="O40" s="23">
        <v>6.4000820260432689E-2</v>
      </c>
      <c r="P40">
        <v>3215</v>
      </c>
      <c r="Q40">
        <v>-94</v>
      </c>
      <c r="R40">
        <v>-2.9237947122861586E-2</v>
      </c>
    </row>
    <row r="41" spans="1:18" x14ac:dyDescent="0.25">
      <c r="A41" t="s">
        <v>50</v>
      </c>
      <c r="B41">
        <v>1645</v>
      </c>
      <c r="C41" s="23">
        <v>3.3733210294268429E-2</v>
      </c>
      <c r="D41">
        <v>1606</v>
      </c>
      <c r="F41" t="s">
        <v>132</v>
      </c>
      <c r="G41">
        <v>48765</v>
      </c>
      <c r="H41" s="23">
        <v>1</v>
      </c>
      <c r="I41">
        <v>50721</v>
      </c>
      <c r="J41">
        <f t="shared" si="0"/>
        <v>-1956</v>
      </c>
      <c r="K41" s="20">
        <f t="shared" si="1"/>
        <v>-3.8563908440291006E-2</v>
      </c>
      <c r="M41" t="s">
        <v>68</v>
      </c>
      <c r="N41">
        <v>1991</v>
      </c>
      <c r="O41" s="23">
        <v>3.9142059528958439E-2</v>
      </c>
      <c r="P41">
        <v>1892</v>
      </c>
      <c r="Q41">
        <f>P41-N41</f>
        <v>-99</v>
      </c>
      <c r="R41">
        <f>+Q41/P41</f>
        <v>-5.232558139534884E-2</v>
      </c>
    </row>
    <row r="42" spans="1:18" x14ac:dyDescent="0.25">
      <c r="A42" t="s">
        <v>125</v>
      </c>
      <c r="B42">
        <v>176</v>
      </c>
      <c r="C42" s="23">
        <v>3.6091459038244643E-3</v>
      </c>
      <c r="D42">
        <v>212</v>
      </c>
      <c r="F42" t="s">
        <v>109</v>
      </c>
      <c r="G42">
        <v>3121</v>
      </c>
      <c r="H42" s="23">
        <v>6.4000820260432689E-2</v>
      </c>
      <c r="I42">
        <v>3215</v>
      </c>
      <c r="J42">
        <f t="shared" si="0"/>
        <v>-94</v>
      </c>
      <c r="K42" s="20">
        <f t="shared" si="1"/>
        <v>-2.9237947122861586E-2</v>
      </c>
      <c r="M42" t="s">
        <v>48</v>
      </c>
      <c r="N42">
        <v>4996</v>
      </c>
      <c r="O42" s="23">
        <v>0.10245052804265355</v>
      </c>
      <c r="P42">
        <v>5120</v>
      </c>
      <c r="Q42">
        <v>-124</v>
      </c>
      <c r="R42">
        <v>-2.4218750000000001E-2</v>
      </c>
    </row>
    <row r="43" spans="1:18" x14ac:dyDescent="0.25">
      <c r="A43" t="s">
        <v>48</v>
      </c>
      <c r="B43">
        <v>4996</v>
      </c>
      <c r="C43" s="23">
        <v>0.10245052804265355</v>
      </c>
      <c r="D43">
        <v>5120</v>
      </c>
      <c r="F43" t="s">
        <v>135</v>
      </c>
      <c r="G43">
        <v>4996</v>
      </c>
      <c r="H43" s="23">
        <v>0.10245052804265355</v>
      </c>
      <c r="I43">
        <v>5120</v>
      </c>
      <c r="J43">
        <f t="shared" si="0"/>
        <v>-124</v>
      </c>
      <c r="K43" s="20">
        <f t="shared" si="1"/>
        <v>-2.4218750000000001E-2</v>
      </c>
      <c r="M43" t="s">
        <v>49</v>
      </c>
      <c r="N43">
        <v>5188</v>
      </c>
      <c r="O43" s="23">
        <v>0.10638777811955295</v>
      </c>
      <c r="P43">
        <v>5337</v>
      </c>
      <c r="Q43">
        <v>-149</v>
      </c>
      <c r="R43">
        <v>-2.7918306164511898E-2</v>
      </c>
    </row>
    <row r="44" spans="1:18" x14ac:dyDescent="0.25">
      <c r="A44" t="s">
        <v>52</v>
      </c>
      <c r="B44">
        <v>1193</v>
      </c>
      <c r="C44" s="23">
        <v>2.4464267404901055E-2</v>
      </c>
      <c r="D44">
        <v>1230</v>
      </c>
      <c r="F44" t="s">
        <v>164</v>
      </c>
      <c r="G44">
        <v>5188</v>
      </c>
      <c r="H44" s="23">
        <v>0.10638777811955295</v>
      </c>
      <c r="I44">
        <v>5337</v>
      </c>
      <c r="J44">
        <f t="shared" si="0"/>
        <v>-149</v>
      </c>
      <c r="K44" s="20">
        <f t="shared" si="1"/>
        <v>-2.7918306164511898E-2</v>
      </c>
      <c r="M44" t="s">
        <v>45</v>
      </c>
      <c r="N44">
        <v>6928</v>
      </c>
      <c r="O44" s="23">
        <v>0.14206910694145392</v>
      </c>
      <c r="P44">
        <v>7138</v>
      </c>
      <c r="Q44">
        <v>-210</v>
      </c>
      <c r="R44">
        <v>-2.9420005603810591E-2</v>
      </c>
    </row>
    <row r="45" spans="1:18" x14ac:dyDescent="0.25">
      <c r="A45" t="s">
        <v>47</v>
      </c>
      <c r="B45">
        <v>3121</v>
      </c>
      <c r="C45" s="23">
        <v>6.4000820260432689E-2</v>
      </c>
      <c r="D45">
        <v>3215</v>
      </c>
      <c r="F45" t="s">
        <v>70</v>
      </c>
      <c r="G45">
        <v>6928</v>
      </c>
      <c r="H45" s="23">
        <v>0.14206910694145392</v>
      </c>
      <c r="I45">
        <v>7138</v>
      </c>
      <c r="J45">
        <f t="shared" si="0"/>
        <v>-210</v>
      </c>
      <c r="K45" s="20">
        <f t="shared" si="1"/>
        <v>-2.9420005603810591E-2</v>
      </c>
      <c r="M45" t="s">
        <v>132</v>
      </c>
      <c r="N45">
        <v>48765</v>
      </c>
      <c r="O45" s="23">
        <v>1</v>
      </c>
      <c r="P45">
        <v>50721</v>
      </c>
      <c r="Q45">
        <v>-1956</v>
      </c>
      <c r="R45">
        <v>-3.8563908440291006E-2</v>
      </c>
    </row>
    <row r="46" spans="1:18" x14ac:dyDescent="0.25">
      <c r="A46" t="s">
        <v>45</v>
      </c>
      <c r="B46">
        <v>6928</v>
      </c>
      <c r="C46" s="23">
        <v>0.14206910694145392</v>
      </c>
      <c r="D46">
        <v>7138</v>
      </c>
      <c r="F46" t="s">
        <v>132</v>
      </c>
      <c r="G46">
        <v>48765</v>
      </c>
      <c r="H46" s="23">
        <v>1</v>
      </c>
      <c r="I46">
        <v>50721</v>
      </c>
      <c r="J46">
        <f t="shared" si="0"/>
        <v>-1956</v>
      </c>
      <c r="K46" s="20">
        <f t="shared" si="1"/>
        <v>-3.8563908440291006E-2</v>
      </c>
    </row>
    <row r="47" spans="1:18" x14ac:dyDescent="0.25">
      <c r="A47" t="s">
        <v>49</v>
      </c>
      <c r="B47">
        <v>5188</v>
      </c>
      <c r="C47" s="23">
        <v>0.10638777811955295</v>
      </c>
      <c r="D47">
        <v>5337</v>
      </c>
      <c r="I47" s="23"/>
      <c r="M47" t="s">
        <v>132</v>
      </c>
      <c r="N47">
        <v>50866</v>
      </c>
      <c r="O47" s="23">
        <v>1</v>
      </c>
      <c r="P47">
        <v>50368</v>
      </c>
      <c r="Q47">
        <f t="shared" ref="Q47" si="2">P47-N47</f>
        <v>-498</v>
      </c>
      <c r="R47">
        <f t="shared" ref="R47" si="3">+Q47/P47</f>
        <v>-9.8872299872935204E-3</v>
      </c>
    </row>
    <row r="48" spans="1:18" x14ac:dyDescent="0.25">
      <c r="A48" t="s">
        <v>163</v>
      </c>
      <c r="B48">
        <v>0</v>
      </c>
      <c r="C48" s="23">
        <v>0</v>
      </c>
      <c r="D48">
        <v>5</v>
      </c>
      <c r="I48" s="23"/>
      <c r="O48" s="23"/>
    </row>
    <row r="49" spans="1:15" x14ac:dyDescent="0.25">
      <c r="A49" t="s">
        <v>109</v>
      </c>
      <c r="B49">
        <v>0</v>
      </c>
      <c r="C49" s="23">
        <v>0</v>
      </c>
      <c r="D49">
        <v>13</v>
      </c>
      <c r="I49" s="23"/>
      <c r="O49" s="23"/>
    </row>
    <row r="50" spans="1:15" x14ac:dyDescent="0.25">
      <c r="A50" t="s">
        <v>70</v>
      </c>
      <c r="B50">
        <v>158</v>
      </c>
      <c r="C50" s="23">
        <v>3.240028709115144E-3</v>
      </c>
      <c r="D50">
        <v>185</v>
      </c>
      <c r="I50" s="23"/>
      <c r="O50" s="23"/>
    </row>
    <row r="51" spans="1:15" x14ac:dyDescent="0.25">
      <c r="A51" t="s">
        <v>164</v>
      </c>
      <c r="B51">
        <v>207</v>
      </c>
      <c r="C51" s="23">
        <v>4.244847739157182E-3</v>
      </c>
      <c r="D51">
        <v>231</v>
      </c>
      <c r="I51" s="23"/>
      <c r="O51" s="23"/>
    </row>
    <row r="52" spans="1:15" x14ac:dyDescent="0.25">
      <c r="A52" t="s">
        <v>165</v>
      </c>
      <c r="B52">
        <v>68</v>
      </c>
      <c r="C52" s="23">
        <v>1.394442735568543E-3</v>
      </c>
      <c r="D52">
        <v>100</v>
      </c>
      <c r="I52" s="23"/>
      <c r="O52" s="23"/>
    </row>
    <row r="53" spans="1:15" x14ac:dyDescent="0.25">
      <c r="A53" t="s">
        <v>46</v>
      </c>
      <c r="B53">
        <v>4471</v>
      </c>
      <c r="C53" s="23">
        <v>9.1684609863631708E-2</v>
      </c>
      <c r="D53">
        <v>4488</v>
      </c>
      <c r="I53" s="23"/>
      <c r="O53" s="23"/>
    </row>
    <row r="54" spans="1:15" x14ac:dyDescent="0.25">
      <c r="A54" t="s">
        <v>166</v>
      </c>
      <c r="B54">
        <v>124</v>
      </c>
      <c r="C54" s="23">
        <v>2.5428073413308726E-3</v>
      </c>
      <c r="D54">
        <v>169</v>
      </c>
      <c r="I54" s="23"/>
      <c r="O54" s="23"/>
    </row>
    <row r="55" spans="1:15" x14ac:dyDescent="0.25">
      <c r="A55" t="s">
        <v>167</v>
      </c>
      <c r="B55">
        <v>172</v>
      </c>
      <c r="C55" s="23">
        <v>3.5271198605557265E-3</v>
      </c>
      <c r="D55">
        <v>200</v>
      </c>
      <c r="I55" s="23"/>
      <c r="O55" s="23"/>
    </row>
    <row r="56" spans="1:15" x14ac:dyDescent="0.25">
      <c r="A56" t="s">
        <v>168</v>
      </c>
      <c r="B56">
        <v>0</v>
      </c>
      <c r="C56" s="23">
        <v>0</v>
      </c>
      <c r="D56">
        <v>13</v>
      </c>
      <c r="I56" s="23"/>
      <c r="O56" s="23"/>
    </row>
    <row r="57" spans="1:15" x14ac:dyDescent="0.25">
      <c r="A57" t="s">
        <v>169</v>
      </c>
      <c r="B57">
        <v>61</v>
      </c>
      <c r="C57" s="23">
        <v>1.2508971598482518E-3</v>
      </c>
      <c r="D57">
        <v>91</v>
      </c>
      <c r="I57" s="23"/>
      <c r="O57" s="23"/>
    </row>
    <row r="58" spans="1:15" x14ac:dyDescent="0.25">
      <c r="A58" t="s">
        <v>67</v>
      </c>
      <c r="B58">
        <v>896</v>
      </c>
      <c r="C58" s="23">
        <v>1.8373833692197274E-2</v>
      </c>
      <c r="D58">
        <v>865</v>
      </c>
      <c r="I58" s="23"/>
      <c r="O58" s="23"/>
    </row>
    <row r="59" spans="1:15" x14ac:dyDescent="0.25">
      <c r="A59" t="s">
        <v>170</v>
      </c>
      <c r="B59">
        <v>145</v>
      </c>
      <c r="C59" s="23">
        <v>2.9734440684917461E-3</v>
      </c>
      <c r="D59">
        <v>174</v>
      </c>
      <c r="I59" s="23"/>
      <c r="O59" s="23"/>
    </row>
    <row r="60" spans="1:15" x14ac:dyDescent="0.25">
      <c r="A60" t="s">
        <v>115</v>
      </c>
      <c r="B60">
        <v>30</v>
      </c>
      <c r="C60" s="23">
        <v>6.1519532451553372E-4</v>
      </c>
      <c r="D60">
        <v>58</v>
      </c>
      <c r="I60" s="23"/>
      <c r="O60" s="23"/>
    </row>
    <row r="61" spans="1:15" x14ac:dyDescent="0.25">
      <c r="A61" t="s">
        <v>171</v>
      </c>
      <c r="B61">
        <v>19</v>
      </c>
      <c r="C61" s="23">
        <v>3.8962370552650464E-4</v>
      </c>
      <c r="D61">
        <v>56</v>
      </c>
      <c r="I61" s="23"/>
      <c r="O61" s="23"/>
    </row>
    <row r="62" spans="1:15" x14ac:dyDescent="0.25">
      <c r="A62" t="s">
        <v>172</v>
      </c>
      <c r="B62">
        <v>715</v>
      </c>
      <c r="C62" s="23">
        <v>1.4662155234286886E-2</v>
      </c>
      <c r="D62">
        <v>746</v>
      </c>
      <c r="I62" s="23"/>
      <c r="O62" s="23"/>
    </row>
    <row r="63" spans="1:15" x14ac:dyDescent="0.25">
      <c r="A63" t="s">
        <v>121</v>
      </c>
      <c r="B63">
        <v>846</v>
      </c>
      <c r="C63" s="23">
        <v>1.7348508151338048E-2</v>
      </c>
      <c r="D63">
        <v>845</v>
      </c>
      <c r="I63" s="23"/>
      <c r="O63" s="23"/>
    </row>
    <row r="64" spans="1:15" x14ac:dyDescent="0.25">
      <c r="A64" t="s">
        <v>120</v>
      </c>
      <c r="B64">
        <v>1098</v>
      </c>
      <c r="C64" s="23">
        <v>2.2516148877268532E-2</v>
      </c>
      <c r="D64">
        <v>1100</v>
      </c>
      <c r="I64" s="23"/>
      <c r="O64" s="23"/>
    </row>
    <row r="65" spans="1:15" x14ac:dyDescent="0.25">
      <c r="A65" t="s">
        <v>65</v>
      </c>
      <c r="B65">
        <v>412</v>
      </c>
      <c r="C65" s="23">
        <v>8.4486824566799967E-3</v>
      </c>
      <c r="D65">
        <v>435</v>
      </c>
      <c r="I65" s="23"/>
      <c r="O65" s="23"/>
    </row>
    <row r="66" spans="1:15" x14ac:dyDescent="0.25">
      <c r="A66" t="s">
        <v>126</v>
      </c>
      <c r="B66">
        <v>934</v>
      </c>
      <c r="C66" s="23">
        <v>1.9153081103250282E-2</v>
      </c>
      <c r="D66">
        <v>973</v>
      </c>
      <c r="I66" s="23"/>
      <c r="O66" s="23"/>
    </row>
    <row r="67" spans="1:15" x14ac:dyDescent="0.25">
      <c r="A67" t="s">
        <v>173</v>
      </c>
      <c r="B67">
        <v>211</v>
      </c>
      <c r="C67" s="23">
        <v>4.3268737824259202E-3</v>
      </c>
      <c r="D67">
        <v>207</v>
      </c>
      <c r="I67" s="23"/>
      <c r="O67" s="23"/>
    </row>
    <row r="68" spans="1:15" x14ac:dyDescent="0.25">
      <c r="A68" t="s">
        <v>66</v>
      </c>
      <c r="B68">
        <v>645</v>
      </c>
      <c r="C68" s="23">
        <v>1.3226699477083975E-2</v>
      </c>
      <c r="D68">
        <v>642</v>
      </c>
      <c r="I68" s="23"/>
      <c r="O68" s="23"/>
    </row>
    <row r="69" spans="1:15" x14ac:dyDescent="0.25">
      <c r="A69" t="s">
        <v>122</v>
      </c>
      <c r="B69">
        <v>1135</v>
      </c>
      <c r="C69" s="23">
        <v>2.3274889777504356E-2</v>
      </c>
      <c r="D69">
        <v>1109</v>
      </c>
      <c r="I69" s="23"/>
      <c r="O69" s="23"/>
    </row>
    <row r="70" spans="1:15" x14ac:dyDescent="0.25">
      <c r="A70" t="s">
        <v>174</v>
      </c>
      <c r="B70">
        <v>91</v>
      </c>
      <c r="C70" s="23">
        <v>1.8660924843637856E-3</v>
      </c>
      <c r="D70">
        <v>114</v>
      </c>
      <c r="I70" s="23"/>
      <c r="O70" s="23"/>
    </row>
    <row r="71" spans="1:15" x14ac:dyDescent="0.25">
      <c r="A71" t="s">
        <v>60</v>
      </c>
      <c r="B71">
        <v>279</v>
      </c>
      <c r="C71" s="23">
        <v>5.721316517994463E-3</v>
      </c>
      <c r="D71">
        <v>308</v>
      </c>
      <c r="I71" s="23"/>
      <c r="O71" s="23"/>
    </row>
    <row r="72" spans="1:15" x14ac:dyDescent="0.25">
      <c r="A72" t="s">
        <v>175</v>
      </c>
      <c r="B72">
        <v>19</v>
      </c>
      <c r="C72" s="23">
        <v>3.8962370552650464E-4</v>
      </c>
      <c r="D72">
        <v>45</v>
      </c>
      <c r="I72" s="23"/>
      <c r="O72" s="23"/>
    </row>
    <row r="73" spans="1:15" x14ac:dyDescent="0.25">
      <c r="A73" t="s">
        <v>61</v>
      </c>
      <c r="B73">
        <v>254</v>
      </c>
      <c r="C73" s="23">
        <v>5.2086537475648518E-3</v>
      </c>
      <c r="D73">
        <v>247</v>
      </c>
      <c r="I73" s="23"/>
      <c r="O73" s="23"/>
    </row>
    <row r="74" spans="1:15" x14ac:dyDescent="0.25">
      <c r="A74" t="s">
        <v>113</v>
      </c>
      <c r="B74">
        <v>11</v>
      </c>
      <c r="C74" s="23">
        <v>2.2557161898902902E-4</v>
      </c>
      <c r="D74">
        <v>41</v>
      </c>
      <c r="I74" s="23"/>
      <c r="O74" s="23"/>
    </row>
    <row r="75" spans="1:15" x14ac:dyDescent="0.25">
      <c r="A75" t="s">
        <v>114</v>
      </c>
      <c r="B75">
        <v>771</v>
      </c>
      <c r="C75" s="23">
        <v>1.5810519840049216E-2</v>
      </c>
      <c r="D75">
        <v>769</v>
      </c>
      <c r="I75" s="23"/>
      <c r="O75" s="23"/>
    </row>
    <row r="76" spans="1:15" x14ac:dyDescent="0.25">
      <c r="A76" t="s">
        <v>117</v>
      </c>
      <c r="B76">
        <v>744</v>
      </c>
      <c r="C76" s="23">
        <v>1.5256844047985236E-2</v>
      </c>
      <c r="D76">
        <v>746</v>
      </c>
      <c r="I76" s="23"/>
      <c r="O76" s="23"/>
    </row>
    <row r="77" spans="1:15" x14ac:dyDescent="0.25">
      <c r="A77" t="s">
        <v>116</v>
      </c>
      <c r="B77">
        <v>0</v>
      </c>
      <c r="C77" s="23">
        <v>0</v>
      </c>
      <c r="D77">
        <v>30</v>
      </c>
      <c r="I77" s="23"/>
      <c r="O77" s="23"/>
    </row>
    <row r="78" spans="1:15" x14ac:dyDescent="0.25">
      <c r="A78" t="s">
        <v>53</v>
      </c>
      <c r="B78">
        <v>1410</v>
      </c>
      <c r="C78" s="23">
        <v>2.8914180252230082E-2</v>
      </c>
      <c r="D78">
        <v>1354</v>
      </c>
      <c r="I78" s="23"/>
      <c r="O78" s="23"/>
    </row>
    <row r="79" spans="1:15" x14ac:dyDescent="0.25">
      <c r="A79" t="s">
        <v>68</v>
      </c>
      <c r="B79">
        <v>2022</v>
      </c>
      <c r="C79" s="23">
        <v>4.146416487234697E-2</v>
      </c>
      <c r="D79">
        <v>1916</v>
      </c>
      <c r="I79" s="23"/>
      <c r="O79" s="23"/>
    </row>
    <row r="80" spans="1:15" x14ac:dyDescent="0.25">
      <c r="A80" t="s">
        <v>111</v>
      </c>
      <c r="B80">
        <v>43</v>
      </c>
      <c r="C80" s="23">
        <v>8.8177996513893163E-4</v>
      </c>
      <c r="D80">
        <v>66</v>
      </c>
      <c r="I80" s="23"/>
      <c r="O80" s="23"/>
    </row>
    <row r="81" spans="1:15" x14ac:dyDescent="0.25">
      <c r="A81" t="s">
        <v>118</v>
      </c>
      <c r="B81">
        <v>42</v>
      </c>
      <c r="C81" s="23">
        <v>8.6127345432174718E-4</v>
      </c>
      <c r="D81">
        <v>62</v>
      </c>
      <c r="I81" s="23"/>
      <c r="O81" s="23"/>
    </row>
    <row r="82" spans="1:15" x14ac:dyDescent="0.25">
      <c r="A82" t="s">
        <v>69</v>
      </c>
      <c r="B82">
        <v>526</v>
      </c>
      <c r="C82" s="23">
        <v>1.0786424689839024E-2</v>
      </c>
      <c r="D82">
        <v>522</v>
      </c>
      <c r="I82" s="23"/>
      <c r="O82" s="23"/>
    </row>
    <row r="83" spans="1:15" x14ac:dyDescent="0.25">
      <c r="A83" t="s">
        <v>176</v>
      </c>
      <c r="B83">
        <v>0</v>
      </c>
      <c r="C83" s="23">
        <v>0</v>
      </c>
      <c r="D83">
        <v>25</v>
      </c>
      <c r="I83" s="23"/>
      <c r="O83" s="23"/>
    </row>
    <row r="84" spans="1:15" x14ac:dyDescent="0.25">
      <c r="A84" t="s">
        <v>177</v>
      </c>
      <c r="B84">
        <v>48</v>
      </c>
      <c r="C84" s="23">
        <v>9.8431251922485386E-4</v>
      </c>
      <c r="D84">
        <v>90</v>
      </c>
      <c r="I84" s="23"/>
      <c r="O84" s="23"/>
    </row>
    <row r="85" spans="1:15" x14ac:dyDescent="0.25">
      <c r="A85" t="s">
        <v>119</v>
      </c>
      <c r="B85">
        <v>463</v>
      </c>
      <c r="C85" s="23">
        <v>9.4945145083564029E-3</v>
      </c>
      <c r="D85">
        <v>450</v>
      </c>
      <c r="I85" s="23"/>
      <c r="O85" s="23"/>
    </row>
    <row r="86" spans="1:15" x14ac:dyDescent="0.25">
      <c r="A86" t="s">
        <v>178</v>
      </c>
      <c r="B86">
        <v>39</v>
      </c>
      <c r="C86" s="23">
        <v>7.9975392187019373E-4</v>
      </c>
      <c r="D86">
        <v>75</v>
      </c>
      <c r="I86" s="23"/>
      <c r="O86" s="23"/>
    </row>
    <row r="87" spans="1:15" x14ac:dyDescent="0.25">
      <c r="A87" t="s">
        <v>59</v>
      </c>
      <c r="B87">
        <v>634</v>
      </c>
      <c r="C87" s="23">
        <v>1.3001127858094945E-2</v>
      </c>
      <c r="D87">
        <v>690</v>
      </c>
      <c r="I87" s="23"/>
      <c r="O87" s="23"/>
    </row>
    <row r="88" spans="1:15" x14ac:dyDescent="0.25">
      <c r="A88" t="s">
        <v>51</v>
      </c>
      <c r="B88">
        <v>2901</v>
      </c>
      <c r="C88" s="23">
        <v>5.9489387880652105E-2</v>
      </c>
      <c r="D88">
        <v>2896</v>
      </c>
      <c r="I88" s="23"/>
      <c r="O88" s="23"/>
    </row>
    <row r="89" spans="1:15" x14ac:dyDescent="0.25">
      <c r="A89" t="s">
        <v>128</v>
      </c>
      <c r="B89">
        <v>0</v>
      </c>
      <c r="C89" s="23">
        <v>0</v>
      </c>
      <c r="D89" t="s">
        <v>206</v>
      </c>
      <c r="I89" s="23"/>
      <c r="O89" s="23"/>
    </row>
    <row r="90" spans="1:15" x14ac:dyDescent="0.25">
      <c r="A90" t="s">
        <v>179</v>
      </c>
      <c r="B90">
        <v>0</v>
      </c>
      <c r="C90" s="23">
        <v>0</v>
      </c>
      <c r="D90">
        <v>0</v>
      </c>
      <c r="I90" s="23"/>
      <c r="O90" s="23"/>
    </row>
    <row r="91" spans="1:15" x14ac:dyDescent="0.25">
      <c r="A91" t="s">
        <v>180</v>
      </c>
      <c r="B91">
        <v>0</v>
      </c>
      <c r="C91" s="23">
        <v>0</v>
      </c>
      <c r="D91" t="s">
        <v>206</v>
      </c>
      <c r="I91" s="23"/>
      <c r="O91" s="23"/>
    </row>
    <row r="92" spans="1:15" x14ac:dyDescent="0.25">
      <c r="A92" t="s">
        <v>132</v>
      </c>
      <c r="B92">
        <v>48765</v>
      </c>
      <c r="C92" s="23">
        <f>B92/$B$92</f>
        <v>1</v>
      </c>
      <c r="D92">
        <v>50721</v>
      </c>
      <c r="I92" s="23"/>
      <c r="O92" s="23"/>
    </row>
  </sheetData>
  <sortState xmlns:xlrd2="http://schemas.microsoft.com/office/spreadsheetml/2017/richdata2" ref="M4:R45">
    <sortCondition ref="Q4:Q45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23A4-5CE1-415D-87CD-275213C95A54}">
  <dimension ref="A1:K50"/>
  <sheetViews>
    <sheetView topLeftCell="A7" workbookViewId="0">
      <selection activeCell="L17" sqref="L17"/>
    </sheetView>
  </sheetViews>
  <sheetFormatPr baseColWidth="10" defaultColWidth="11.42578125" defaultRowHeight="15" x14ac:dyDescent="0.25"/>
  <cols>
    <col min="1" max="1" width="22" style="1" customWidth="1"/>
    <col min="2" max="16384" width="11.42578125" style="1"/>
  </cols>
  <sheetData>
    <row r="1" spans="1:9" x14ac:dyDescent="0.25">
      <c r="A1" s="2" t="s">
        <v>28</v>
      </c>
      <c r="B1" s="239" t="s">
        <v>262</v>
      </c>
    </row>
    <row r="3" spans="1:9" ht="18.75" x14ac:dyDescent="0.3">
      <c r="A3" s="30" t="str">
        <f>GRETA1!A3</f>
        <v>LLOCS DE TREBALL. RÈGIM ESPECIAL TREBALLADORS AUTÒNOMS</v>
      </c>
    </row>
    <row r="5" spans="1:9" x14ac:dyDescent="0.25">
      <c r="A5" s="29" t="str">
        <f>Índex!A43</f>
        <v>TRETA3</v>
      </c>
      <c r="C5" s="29" t="s">
        <v>316</v>
      </c>
    </row>
    <row r="6" spans="1:9" ht="15.75" thickBot="1" x14ac:dyDescent="0.3">
      <c r="A6" s="31" t="str">
        <f>Índex!B21</f>
        <v>Dades municipals.</v>
      </c>
      <c r="B6" s="32"/>
      <c r="C6" s="32"/>
      <c r="D6" s="32"/>
      <c r="E6" s="32"/>
      <c r="F6" s="32"/>
      <c r="G6" s="32"/>
      <c r="H6" s="32"/>
      <c r="I6" s="32"/>
    </row>
    <row r="8" spans="1:9" ht="15" customHeight="1" x14ac:dyDescent="0.25">
      <c r="B8" s="259" t="s">
        <v>202</v>
      </c>
      <c r="C8" s="259" t="s">
        <v>75</v>
      </c>
      <c r="D8" s="263" t="s">
        <v>76</v>
      </c>
      <c r="E8" s="263"/>
      <c r="F8" s="263"/>
      <c r="G8" s="263"/>
    </row>
    <row r="9" spans="1:9" ht="22.5" customHeight="1" x14ac:dyDescent="0.25">
      <c r="B9" s="259" t="s">
        <v>33</v>
      </c>
      <c r="C9" s="259"/>
      <c r="D9" s="55">
        <v>2021</v>
      </c>
      <c r="E9" s="55">
        <v>2020</v>
      </c>
      <c r="F9" s="55">
        <v>2019</v>
      </c>
      <c r="G9" s="55">
        <v>2008</v>
      </c>
    </row>
    <row r="10" spans="1:9" x14ac:dyDescent="0.25">
      <c r="A10" s="56" t="s">
        <v>77</v>
      </c>
      <c r="B10" s="57">
        <v>615</v>
      </c>
      <c r="C10" s="58">
        <v>1.2659530671058048E-2</v>
      </c>
      <c r="D10" s="59">
        <v>-2.3809523809523836E-2</v>
      </c>
      <c r="E10" s="59">
        <v>-3.6050156739811934E-2</v>
      </c>
      <c r="F10" s="59">
        <v>-4.5031055900621064E-2</v>
      </c>
      <c r="G10" s="59">
        <v>-0.18218085106382975</v>
      </c>
    </row>
    <row r="11" spans="1:9" x14ac:dyDescent="0.25">
      <c r="A11" s="56" t="s">
        <v>78</v>
      </c>
      <c r="B11" s="57">
        <v>520</v>
      </c>
      <c r="C11" s="58">
        <v>1.070399341292713E-2</v>
      </c>
      <c r="D11" s="59">
        <v>0</v>
      </c>
      <c r="E11" s="59">
        <v>-0.2592592592592593</v>
      </c>
      <c r="F11" s="59">
        <v>-0.25714285714285712</v>
      </c>
      <c r="G11" s="59">
        <v>-0.13764510779436157</v>
      </c>
    </row>
    <row r="12" spans="1:9" x14ac:dyDescent="0.25">
      <c r="A12" s="56" t="s">
        <v>79</v>
      </c>
      <c r="B12" s="57">
        <v>4695</v>
      </c>
      <c r="C12" s="58">
        <v>9.6644709757101682E-2</v>
      </c>
      <c r="D12" s="59">
        <v>1.18534482758621E-2</v>
      </c>
      <c r="E12" s="59">
        <v>-0.11814425244177307</v>
      </c>
      <c r="F12" s="59">
        <v>-0.1118047673098751</v>
      </c>
      <c r="G12" s="59">
        <v>-8.5508375535644721E-2</v>
      </c>
    </row>
    <row r="13" spans="1:9" x14ac:dyDescent="0.25">
      <c r="A13" s="56" t="s">
        <v>80</v>
      </c>
      <c r="B13" s="57">
        <v>130</v>
      </c>
      <c r="C13" s="58">
        <v>2.6759983532317825E-3</v>
      </c>
      <c r="D13" s="59">
        <v>0</v>
      </c>
      <c r="E13" s="59">
        <v>-0.2168674698795181</v>
      </c>
      <c r="F13" s="59">
        <v>-0.19753086419753085</v>
      </c>
      <c r="G13" s="59">
        <v>-0.14473684210526316</v>
      </c>
    </row>
    <row r="14" spans="1:9" x14ac:dyDescent="0.25">
      <c r="A14" s="56" t="s">
        <v>81</v>
      </c>
      <c r="B14" s="57">
        <v>640</v>
      </c>
      <c r="C14" s="58">
        <v>1.3174145738987238E-2</v>
      </c>
      <c r="D14" s="59">
        <v>-3.0303030303030276E-2</v>
      </c>
      <c r="E14" s="59">
        <v>-0.23990498812351546</v>
      </c>
      <c r="F14" s="59">
        <v>-0.24080664294187426</v>
      </c>
      <c r="G14" s="59">
        <v>-0.1847133757961783</v>
      </c>
    </row>
    <row r="15" spans="1:9" x14ac:dyDescent="0.25">
      <c r="A15" s="56" t="s">
        <v>82</v>
      </c>
      <c r="B15" s="57">
        <v>290</v>
      </c>
      <c r="C15" s="58">
        <v>5.9695347879785924E-3</v>
      </c>
      <c r="D15" s="59">
        <v>3.5714285714285809E-2</v>
      </c>
      <c r="E15" s="59">
        <v>-0.30622009569377995</v>
      </c>
      <c r="F15" s="59">
        <v>-0.29782082324455206</v>
      </c>
      <c r="G15" s="59">
        <v>-0.17142857142857137</v>
      </c>
    </row>
    <row r="16" spans="1:9" x14ac:dyDescent="0.25">
      <c r="A16" s="56" t="s">
        <v>83</v>
      </c>
      <c r="B16" s="57">
        <v>975</v>
      </c>
      <c r="C16" s="58">
        <v>2.0069987649238369E-2</v>
      </c>
      <c r="D16" s="59">
        <v>-2.010050251256279E-2</v>
      </c>
      <c r="E16" s="59">
        <v>-0.28414096916299558</v>
      </c>
      <c r="F16" s="59">
        <v>-0.27724240177909565</v>
      </c>
      <c r="G16" s="59">
        <v>-0.25344563552833077</v>
      </c>
    </row>
    <row r="17" spans="1:7" x14ac:dyDescent="0.25">
      <c r="A17" s="56" t="s">
        <v>84</v>
      </c>
      <c r="B17" s="57">
        <v>4785</v>
      </c>
      <c r="C17" s="58">
        <v>9.8497324001646763E-2</v>
      </c>
      <c r="D17" s="59">
        <v>-1.0341261633919352E-2</v>
      </c>
      <c r="E17" s="59">
        <v>0.13766048502139805</v>
      </c>
      <c r="F17" s="59">
        <v>0.13684960798289381</v>
      </c>
      <c r="G17" s="59">
        <v>3.2585239533879928E-2</v>
      </c>
    </row>
    <row r="18" spans="1:7" x14ac:dyDescent="0.25">
      <c r="A18" s="56" t="s">
        <v>85</v>
      </c>
      <c r="B18" s="57">
        <v>375</v>
      </c>
      <c r="C18" s="58">
        <v>7.7192260189378348E-3</v>
      </c>
      <c r="D18" s="59">
        <v>-1.3157894736842146E-2</v>
      </c>
      <c r="E18" s="59">
        <v>5.6338028169014009E-2</v>
      </c>
      <c r="F18" s="59">
        <v>2.1798365122615904E-2</v>
      </c>
      <c r="G18" s="59">
        <v>4.4568245125348183E-2</v>
      </c>
    </row>
    <row r="19" spans="1:7" x14ac:dyDescent="0.25">
      <c r="A19" s="56" t="s">
        <v>86</v>
      </c>
      <c r="B19" s="57">
        <v>3020</v>
      </c>
      <c r="C19" s="58">
        <v>6.2165500205846026E-2</v>
      </c>
      <c r="D19" s="59">
        <v>-2.1069692058346856E-2</v>
      </c>
      <c r="E19" s="59">
        <v>6.9405099150141591E-2</v>
      </c>
      <c r="F19" s="59">
        <v>5.4101221640488584E-2</v>
      </c>
      <c r="G19" s="59">
        <v>-8.2345791552719483E-2</v>
      </c>
    </row>
    <row r="20" spans="1:7" x14ac:dyDescent="0.25">
      <c r="A20" s="56" t="s">
        <v>87</v>
      </c>
      <c r="B20" s="57">
        <v>1335</v>
      </c>
      <c r="C20" s="58">
        <v>2.748044462741869E-2</v>
      </c>
      <c r="D20" s="59">
        <v>-2.9090909090909056E-2</v>
      </c>
      <c r="E20" s="59">
        <v>6.1208267090619994E-2</v>
      </c>
      <c r="F20" s="59">
        <v>4.6238244514106519E-2</v>
      </c>
      <c r="G20" s="59">
        <v>-0.10101010101010099</v>
      </c>
    </row>
    <row r="21" spans="1:7" x14ac:dyDescent="0.25">
      <c r="A21" s="56" t="s">
        <v>88</v>
      </c>
      <c r="B21" s="57">
        <v>2945</v>
      </c>
      <c r="C21" s="58">
        <v>6.0621655002058461E-2</v>
      </c>
      <c r="D21" s="59">
        <v>-3.3840947546531774E-3</v>
      </c>
      <c r="E21" s="59">
        <v>-2.6768010575016543E-2</v>
      </c>
      <c r="F21" s="59">
        <v>-4.2587776332899896E-2</v>
      </c>
      <c r="G21" s="59">
        <v>-0.19226549643444868</v>
      </c>
    </row>
    <row r="22" spans="1:7" x14ac:dyDescent="0.25">
      <c r="A22" s="56" t="s">
        <v>89</v>
      </c>
      <c r="B22" s="57">
        <v>2945</v>
      </c>
      <c r="C22" s="58">
        <v>6.0621655002058461E-2</v>
      </c>
      <c r="D22" s="59">
        <v>0</v>
      </c>
      <c r="E22" s="59">
        <v>-4.7313281514025363E-3</v>
      </c>
      <c r="F22" s="59">
        <v>-5.4035798716649541E-3</v>
      </c>
      <c r="G22" s="59">
        <v>-0.10838631547078414</v>
      </c>
    </row>
    <row r="23" spans="1:7" x14ac:dyDescent="0.25">
      <c r="A23" s="56" t="s">
        <v>90</v>
      </c>
      <c r="B23" s="57">
        <v>255</v>
      </c>
      <c r="C23" s="58">
        <v>5.2490736928777273E-3</v>
      </c>
      <c r="D23" s="59">
        <v>-1.9230769230769273E-2</v>
      </c>
      <c r="E23" s="59">
        <v>-7.9422382671480163E-2</v>
      </c>
      <c r="F23" s="59">
        <v>-0.12371134020618557</v>
      </c>
      <c r="G23" s="59">
        <v>-0.14141414141414144</v>
      </c>
    </row>
    <row r="24" spans="1:7" x14ac:dyDescent="0.25">
      <c r="A24" s="56" t="s">
        <v>91</v>
      </c>
      <c r="B24" s="57">
        <v>1435</v>
      </c>
      <c r="C24" s="58">
        <v>2.9538904899135448E-2</v>
      </c>
      <c r="D24" s="59">
        <v>1.7730496453900679E-2</v>
      </c>
      <c r="E24" s="59">
        <v>0.27555555555555555</v>
      </c>
      <c r="F24" s="59">
        <v>0.26320422535211274</v>
      </c>
      <c r="G24" s="59">
        <v>-1.8467852257181949E-2</v>
      </c>
    </row>
    <row r="25" spans="1:7" x14ac:dyDescent="0.25">
      <c r="A25" s="56" t="s">
        <v>92</v>
      </c>
      <c r="B25" s="57">
        <v>1820</v>
      </c>
      <c r="C25" s="58">
        <v>3.7463976945244955E-2</v>
      </c>
      <c r="D25" s="59">
        <v>-1.8867924528301883E-2</v>
      </c>
      <c r="E25" s="59">
        <v>6.0606060606060552E-2</v>
      </c>
      <c r="F25" s="59">
        <v>5.6297156123041203E-2</v>
      </c>
      <c r="G25" s="59">
        <v>1.1001100110010764E-3</v>
      </c>
    </row>
    <row r="26" spans="1:7" x14ac:dyDescent="0.25">
      <c r="A26" s="56" t="s">
        <v>93</v>
      </c>
      <c r="B26" s="57">
        <v>1315</v>
      </c>
      <c r="C26" s="58">
        <v>2.7068752573075339E-2</v>
      </c>
      <c r="D26" s="59">
        <v>-3.7878787878787845E-3</v>
      </c>
      <c r="E26" s="59">
        <v>-1.1278195488721776E-2</v>
      </c>
      <c r="F26" s="59">
        <v>-2.5925925925925908E-2</v>
      </c>
      <c r="G26" s="59">
        <v>-0.13543721236028927</v>
      </c>
    </row>
    <row r="27" spans="1:7" x14ac:dyDescent="0.25">
      <c r="A27" s="56" t="s">
        <v>94</v>
      </c>
      <c r="B27" s="57">
        <v>715</v>
      </c>
      <c r="C27" s="58">
        <v>1.4717990942774805E-2</v>
      </c>
      <c r="D27" s="59">
        <v>-3.3783783783783772E-2</v>
      </c>
      <c r="E27" s="59">
        <v>-0.140625</v>
      </c>
      <c r="F27" s="59">
        <v>-0.14779499404052443</v>
      </c>
      <c r="G27" s="59">
        <v>-0.15384615384615385</v>
      </c>
    </row>
    <row r="28" spans="1:7" x14ac:dyDescent="0.25">
      <c r="A28" s="56" t="s">
        <v>95</v>
      </c>
      <c r="B28" s="57">
        <v>1510</v>
      </c>
      <c r="C28" s="58">
        <v>3.1082750102923013E-2</v>
      </c>
      <c r="D28" s="59">
        <v>3.3222591362125353E-3</v>
      </c>
      <c r="E28" s="59">
        <v>0.17784711388455543</v>
      </c>
      <c r="F28" s="59">
        <v>0.18245888801879406</v>
      </c>
      <c r="G28" s="59">
        <v>4.2817679558011079E-2</v>
      </c>
    </row>
    <row r="29" spans="1:7" x14ac:dyDescent="0.25">
      <c r="A29" s="56" t="s">
        <v>96</v>
      </c>
      <c r="B29" s="57">
        <v>4370</v>
      </c>
      <c r="C29" s="58">
        <v>8.9954713874022235E-2</v>
      </c>
      <c r="D29" s="59">
        <v>0</v>
      </c>
      <c r="E29" s="59">
        <v>4.6455938697318011E-2</v>
      </c>
      <c r="F29" s="59">
        <v>4.1964711492608497E-2</v>
      </c>
      <c r="G29" s="59">
        <v>-0.14565004887585531</v>
      </c>
    </row>
    <row r="30" spans="1:7" x14ac:dyDescent="0.25">
      <c r="A30" s="56" t="s">
        <v>97</v>
      </c>
      <c r="B30" s="57">
        <v>260</v>
      </c>
      <c r="C30" s="58">
        <v>5.3519967064635651E-3</v>
      </c>
      <c r="D30" s="59">
        <v>-1.8867924528301883E-2</v>
      </c>
      <c r="E30" s="59">
        <v>-0.26345609065155806</v>
      </c>
      <c r="F30" s="59">
        <v>-0.25287356321839083</v>
      </c>
      <c r="G30" s="59">
        <v>-0.28767123287671237</v>
      </c>
    </row>
    <row r="31" spans="1:7" x14ac:dyDescent="0.25">
      <c r="A31" s="56" t="s">
        <v>98</v>
      </c>
      <c r="B31" s="57">
        <v>495</v>
      </c>
      <c r="C31" s="58">
        <v>1.0189378344997942E-2</v>
      </c>
      <c r="D31" s="59">
        <v>-1.0000000000000009E-2</v>
      </c>
      <c r="E31" s="59">
        <v>-9.9999999999999978E-2</v>
      </c>
      <c r="F31" s="59">
        <v>-0.10326086956521741</v>
      </c>
      <c r="G31" s="59">
        <v>-5.1724137931034475E-2</v>
      </c>
    </row>
    <row r="32" spans="1:7" x14ac:dyDescent="0.25">
      <c r="A32" s="56" t="s">
        <v>99</v>
      </c>
      <c r="B32" s="57">
        <v>2530</v>
      </c>
      <c r="C32" s="58">
        <v>5.2079044874433926E-2</v>
      </c>
      <c r="D32" s="59">
        <v>-1.9379844961240345E-2</v>
      </c>
      <c r="E32" s="59">
        <v>-8.5321764280549495E-2</v>
      </c>
      <c r="F32" s="59">
        <v>-8.2668600435097939E-2</v>
      </c>
      <c r="G32" s="59">
        <v>-0.13147957432200486</v>
      </c>
    </row>
    <row r="33" spans="1:11" x14ac:dyDescent="0.25">
      <c r="A33" s="56" t="s">
        <v>100</v>
      </c>
      <c r="B33" s="57">
        <v>1935</v>
      </c>
      <c r="C33" s="58">
        <v>3.9831206257719229E-2</v>
      </c>
      <c r="D33" s="59">
        <v>7.8125E-3</v>
      </c>
      <c r="E33" s="59">
        <v>-9.0267983074753144E-2</v>
      </c>
      <c r="F33" s="59">
        <v>-9.8742431299487676E-2</v>
      </c>
      <c r="G33" s="59">
        <v>-0.1103448275862069</v>
      </c>
    </row>
    <row r="34" spans="1:11" x14ac:dyDescent="0.25">
      <c r="A34" s="56" t="s">
        <v>101</v>
      </c>
      <c r="B34" s="57">
        <v>1640</v>
      </c>
      <c r="C34" s="58">
        <v>3.37587484561548E-2</v>
      </c>
      <c r="D34" s="59">
        <v>1.2345679012345734E-2</v>
      </c>
      <c r="E34" s="59">
        <v>-4.0374488004681131E-2</v>
      </c>
      <c r="F34" s="59">
        <v>-3.699354081033468E-2</v>
      </c>
      <c r="G34" s="59">
        <v>-4.7619047619047672E-2</v>
      </c>
    </row>
    <row r="35" spans="1:11" x14ac:dyDescent="0.25">
      <c r="A35" s="56" t="s">
        <v>102</v>
      </c>
      <c r="B35" s="57">
        <v>1555</v>
      </c>
      <c r="C35" s="58">
        <v>3.2009057225195557E-2</v>
      </c>
      <c r="D35" s="59">
        <v>3.225806451612856E-3</v>
      </c>
      <c r="E35" s="59">
        <v>-3.9530574428659704E-2</v>
      </c>
      <c r="F35" s="59">
        <v>-4.951100244498774E-2</v>
      </c>
      <c r="G35" s="59">
        <v>-0.18925964546402507</v>
      </c>
    </row>
    <row r="36" spans="1:11" x14ac:dyDescent="0.25">
      <c r="A36" s="56" t="s">
        <v>103</v>
      </c>
      <c r="B36" s="57">
        <v>485</v>
      </c>
      <c r="C36" s="58">
        <v>9.9835323178262651E-3</v>
      </c>
      <c r="D36" s="59">
        <v>2.1052631578947434E-2</v>
      </c>
      <c r="E36" s="59">
        <v>-0.19166666666666665</v>
      </c>
      <c r="F36" s="59">
        <v>-0.19301164725457576</v>
      </c>
      <c r="G36" s="59">
        <v>-0.18624161073825507</v>
      </c>
    </row>
    <row r="37" spans="1:11" x14ac:dyDescent="0.25">
      <c r="A37" s="56" t="s">
        <v>104</v>
      </c>
      <c r="B37" s="57">
        <v>390</v>
      </c>
      <c r="C37" s="58">
        <v>8.0279950596953472E-3</v>
      </c>
      <c r="D37" s="59">
        <v>-2.5000000000000022E-2</v>
      </c>
      <c r="E37" s="59">
        <v>-0.25143953934740881</v>
      </c>
      <c r="F37" s="59">
        <v>-0.25430210325047797</v>
      </c>
      <c r="G37" s="59">
        <v>-0.22465208747514909</v>
      </c>
    </row>
    <row r="38" spans="1:11" x14ac:dyDescent="0.25">
      <c r="A38" s="56" t="s">
        <v>105</v>
      </c>
      <c r="B38" s="57">
        <v>955</v>
      </c>
      <c r="C38" s="58">
        <v>1.9658295594895018E-2</v>
      </c>
      <c r="D38" s="59">
        <v>-3.0456852791878153E-2</v>
      </c>
      <c r="E38" s="59">
        <v>-0.18584825234441604</v>
      </c>
      <c r="F38" s="59">
        <v>-0.16301489921121826</v>
      </c>
      <c r="G38" s="59">
        <v>-0.21657095980311736</v>
      </c>
    </row>
    <row r="39" spans="1:11" x14ac:dyDescent="0.25">
      <c r="A39" s="56" t="s">
        <v>106</v>
      </c>
      <c r="B39" s="57">
        <v>3655</v>
      </c>
      <c r="C39" s="58">
        <v>7.5236722931247432E-2</v>
      </c>
      <c r="D39" s="59">
        <v>-1.366120218579181E-3</v>
      </c>
      <c r="E39" s="59">
        <v>-1.6150740242261152E-2</v>
      </c>
      <c r="F39" s="59">
        <v>-2.2988505747126409E-2</v>
      </c>
      <c r="G39" s="59">
        <v>-0.1624656278643446</v>
      </c>
    </row>
    <row r="40" spans="1:11" x14ac:dyDescent="0.25">
      <c r="A40" s="60" t="s">
        <v>107</v>
      </c>
      <c r="B40" s="61">
        <v>48580</v>
      </c>
      <c r="C40" s="62">
        <v>1</v>
      </c>
      <c r="D40" s="59">
        <v>-5.628901852420376E-3</v>
      </c>
      <c r="E40" s="59">
        <v>-2.7446897960000771E-2</v>
      </c>
      <c r="F40" s="59">
        <v>-3.0552174173335223E-2</v>
      </c>
      <c r="G40" s="59">
        <v>-0.11030529458088378</v>
      </c>
    </row>
    <row r="41" spans="1:11" ht="22.5" customHeight="1" x14ac:dyDescent="0.25"/>
    <row r="42" spans="1:11" x14ac:dyDescent="0.25">
      <c r="A42" s="44" t="s">
        <v>212</v>
      </c>
    </row>
    <row r="44" spans="1:11" ht="14.25" hidden="1" customHeight="1" x14ac:dyDescent="0.25">
      <c r="A44" s="65" t="s">
        <v>215</v>
      </c>
      <c r="B44" s="66" t="s">
        <v>264</v>
      </c>
      <c r="C44" s="66" t="s">
        <v>265</v>
      </c>
      <c r="D44" s="66" t="s">
        <v>266</v>
      </c>
      <c r="E44" s="66" t="s">
        <v>267</v>
      </c>
      <c r="F44" s="66" t="s">
        <v>268</v>
      </c>
      <c r="G44" s="67" t="s">
        <v>210</v>
      </c>
      <c r="H44" s="68" t="s">
        <v>209</v>
      </c>
      <c r="I44" s="69" t="s">
        <v>208</v>
      </c>
      <c r="J44" s="69" t="s">
        <v>207</v>
      </c>
      <c r="K44" s="1" t="s">
        <v>220</v>
      </c>
    </row>
    <row r="45" spans="1:11" hidden="1" x14ac:dyDescent="0.25">
      <c r="A45" t="s">
        <v>216</v>
      </c>
      <c r="B45" s="21">
        <v>13910</v>
      </c>
      <c r="C45" s="21">
        <v>13930</v>
      </c>
      <c r="D45" s="21">
        <v>13815</v>
      </c>
      <c r="E45" s="21">
        <v>13952</v>
      </c>
      <c r="F45" s="21">
        <v>15314</v>
      </c>
      <c r="G45" s="28">
        <v>-9.1680814940577254E-2</v>
      </c>
      <c r="H45" s="28">
        <v>-3.0103211009174314E-3</v>
      </c>
      <c r="I45" s="28">
        <v>6.8765834238146938E-3</v>
      </c>
      <c r="J45" s="28">
        <v>-1.4357501794687725E-3</v>
      </c>
      <c r="K45" s="1" t="s">
        <v>213</v>
      </c>
    </row>
    <row r="46" spans="1:11" hidden="1" x14ac:dyDescent="0.25">
      <c r="A46" t="s">
        <v>217</v>
      </c>
      <c r="B46" s="21">
        <v>19590</v>
      </c>
      <c r="C46" s="21">
        <v>19515</v>
      </c>
      <c r="D46" s="21">
        <v>20004</v>
      </c>
      <c r="E46" s="21">
        <v>20255</v>
      </c>
      <c r="F46" s="21">
        <v>22478</v>
      </c>
      <c r="G46" s="28">
        <v>-0.12848118159978647</v>
      </c>
      <c r="H46" s="28">
        <v>-3.2831399654406318E-2</v>
      </c>
      <c r="I46" s="28">
        <v>-2.0695860827834433E-2</v>
      </c>
      <c r="J46" s="28">
        <v>3.843197540353574E-3</v>
      </c>
      <c r="K46" s="1" t="s">
        <v>214</v>
      </c>
    </row>
    <row r="47" spans="1:11" hidden="1" x14ac:dyDescent="0.25">
      <c r="A47" t="s">
        <v>218</v>
      </c>
      <c r="B47" s="21">
        <v>7180</v>
      </c>
      <c r="C47" s="21">
        <v>7190</v>
      </c>
      <c r="D47" s="21">
        <v>6766</v>
      </c>
      <c r="E47" s="21">
        <v>6867</v>
      </c>
      <c r="F47" s="21">
        <v>7817</v>
      </c>
      <c r="G47" s="28">
        <v>-8.1489062300115128E-2</v>
      </c>
      <c r="H47" s="28">
        <v>4.5580311635357508E-2</v>
      </c>
      <c r="I47" s="28">
        <v>6.1188294413242687E-2</v>
      </c>
      <c r="J47" s="28">
        <v>-1.3908205841446453E-3</v>
      </c>
      <c r="K47" s="1" t="s">
        <v>221</v>
      </c>
    </row>
    <row r="48" spans="1:11" ht="15.75" hidden="1" thickBot="1" x14ac:dyDescent="0.3">
      <c r="A48" s="70" t="s">
        <v>219</v>
      </c>
      <c r="B48" s="71">
        <v>8285</v>
      </c>
      <c r="C48" s="71">
        <v>8315</v>
      </c>
      <c r="D48" s="71">
        <v>9290</v>
      </c>
      <c r="E48" s="71">
        <v>9438</v>
      </c>
      <c r="F48" s="71">
        <v>9739</v>
      </c>
      <c r="G48" s="28">
        <v>-0.14929664236574597</v>
      </c>
      <c r="H48" s="28">
        <v>-0.12216571307480398</v>
      </c>
      <c r="I48" s="28">
        <v>-0.10818083961248655</v>
      </c>
      <c r="J48" s="28">
        <v>-3.6079374624173183E-3</v>
      </c>
    </row>
    <row r="49" spans="1:10" hidden="1" x14ac:dyDescent="0.25">
      <c r="A49" s="72" t="s">
        <v>132</v>
      </c>
      <c r="B49" s="73">
        <v>48965</v>
      </c>
      <c r="C49" s="73">
        <v>48950</v>
      </c>
      <c r="D49" s="73">
        <v>49875</v>
      </c>
      <c r="E49" s="73">
        <v>50512</v>
      </c>
      <c r="F49" s="73">
        <v>55348</v>
      </c>
      <c r="G49" s="28">
        <v>-0.11532485365324853</v>
      </c>
      <c r="H49" s="28">
        <v>-3.062638580931264E-2</v>
      </c>
      <c r="I49" s="28">
        <v>-1.8245614035087718E-2</v>
      </c>
      <c r="J49" s="28">
        <v>3.0643513789581204E-4</v>
      </c>
    </row>
    <row r="50" spans="1:10" hidden="1" x14ac:dyDescent="0.25"/>
  </sheetData>
  <mergeCells count="3">
    <mergeCell ref="B8:B9"/>
    <mergeCell ref="C8:C9"/>
    <mergeCell ref="D8:G8"/>
  </mergeCells>
  <conditionalFormatting sqref="D10:G40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{C82B19C7-DAD6-42D9-A94E-3A82D97F897A}</x14:id>
        </ext>
      </extLst>
    </cfRule>
  </conditionalFormatting>
  <conditionalFormatting sqref="C10:C39">
    <cfRule type="colorScale" priority="2">
      <colorScale>
        <cfvo type="min"/>
        <cfvo type="max"/>
        <color rgb="FFFFEF9C"/>
        <color rgb="FF63BE7B"/>
      </colorScale>
    </cfRule>
  </conditionalFormatting>
  <conditionalFormatting sqref="J45:J49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18903ECD-15CB-468F-987B-C5ACD16CFC9F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2B19C7-DAD6-42D9-A94E-3A82D97F897A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D10:G40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C37C-915B-4ED4-A4EA-6D2158061AEC}">
  <dimension ref="A1:L26"/>
  <sheetViews>
    <sheetView zoomScaleNormal="100" workbookViewId="0">
      <selection activeCell="N24" sqref="N24"/>
    </sheetView>
  </sheetViews>
  <sheetFormatPr baseColWidth="10" defaultRowHeight="15" x14ac:dyDescent="0.25"/>
  <cols>
    <col min="1" max="1" width="31.28515625" style="1" customWidth="1"/>
    <col min="2" max="3" width="11.42578125" style="1"/>
    <col min="4" max="5" width="13.140625" style="1" customWidth="1"/>
    <col min="6" max="16384" width="11.42578125" style="1"/>
  </cols>
  <sheetData>
    <row r="1" spans="1:12" x14ac:dyDescent="0.25">
      <c r="A1" s="2" t="s">
        <v>28</v>
      </c>
      <c r="B1" s="239" t="s">
        <v>262</v>
      </c>
    </row>
    <row r="3" spans="1:12" ht="18.75" x14ac:dyDescent="0.3">
      <c r="A3" s="30" t="str">
        <f>Índex!A45</f>
        <v>ANÀLISI SEGONS 7 SECTORS PRODUCTIUS</v>
      </c>
    </row>
    <row r="5" spans="1:12" s="29" customFormat="1" x14ac:dyDescent="0.25">
      <c r="A5" s="29" t="str">
        <f>Índex!A47</f>
        <v>T7S1</v>
      </c>
      <c r="B5" s="29" t="s">
        <v>316</v>
      </c>
    </row>
    <row r="6" spans="1:12" s="29" customFormat="1" ht="15.75" thickBot="1" x14ac:dyDescent="0.3">
      <c r="A6" s="31" t="str">
        <f>Índex!B47</f>
        <v>Llocs de treball segons àmbit territorial</v>
      </c>
      <c r="B6" s="32"/>
      <c r="C6" s="32"/>
      <c r="D6" s="32"/>
      <c r="E6" s="32"/>
      <c r="F6" s="32"/>
      <c r="G6" s="32"/>
      <c r="H6" s="32"/>
      <c r="I6" s="32"/>
      <c r="L6" s="160"/>
    </row>
    <row r="7" spans="1:12" x14ac:dyDescent="0.25">
      <c r="A7" s="161" t="s">
        <v>232</v>
      </c>
      <c r="B7" s="96"/>
      <c r="C7" s="96"/>
      <c r="D7" s="96"/>
      <c r="E7" s="96"/>
      <c r="F7" s="96"/>
      <c r="G7" s="96"/>
      <c r="L7" s="2"/>
    </row>
    <row r="8" spans="1:12" x14ac:dyDescent="0.25">
      <c r="A8" s="96"/>
      <c r="B8" s="240" t="s">
        <v>29</v>
      </c>
      <c r="C8" s="241"/>
      <c r="D8" s="232" t="s">
        <v>287</v>
      </c>
      <c r="E8" s="233"/>
      <c r="F8" s="232" t="s">
        <v>32</v>
      </c>
      <c r="G8" s="232"/>
    </row>
    <row r="9" spans="1:12" x14ac:dyDescent="0.25">
      <c r="A9" s="95"/>
      <c r="B9" s="93" t="s">
        <v>55</v>
      </c>
      <c r="C9" s="94" t="s">
        <v>56</v>
      </c>
      <c r="D9" s="93" t="s">
        <v>55</v>
      </c>
      <c r="E9" s="94" t="s">
        <v>56</v>
      </c>
      <c r="F9" s="93" t="s">
        <v>55</v>
      </c>
      <c r="G9" s="93" t="s">
        <v>56</v>
      </c>
    </row>
    <row r="10" spans="1:12" x14ac:dyDescent="0.25">
      <c r="A10" s="92" t="s">
        <v>230</v>
      </c>
      <c r="B10" s="90">
        <v>490</v>
      </c>
      <c r="C10" s="91">
        <v>1.4424067587059551E-3</v>
      </c>
      <c r="D10" s="90">
        <v>3030</v>
      </c>
      <c r="E10" s="91">
        <v>1.2754994653847126E-3</v>
      </c>
      <c r="F10" s="90">
        <v>31660</v>
      </c>
      <c r="G10" s="91">
        <v>9.0801670337738623E-3</v>
      </c>
      <c r="H10" s="201"/>
      <c r="I10" s="201"/>
    </row>
    <row r="11" spans="1:12" x14ac:dyDescent="0.25">
      <c r="A11" s="89" t="s">
        <v>229</v>
      </c>
      <c r="B11" s="87">
        <v>25600</v>
      </c>
      <c r="C11" s="88">
        <v>7.5358393924229494E-2</v>
      </c>
      <c r="D11" s="87">
        <v>129385</v>
      </c>
      <c r="E11" s="88">
        <v>5.4465510999604304E-2</v>
      </c>
      <c r="F11" s="87">
        <v>219270</v>
      </c>
      <c r="G11" s="88">
        <v>6.288718337004405E-2</v>
      </c>
      <c r="H11" s="201"/>
      <c r="I11" s="201"/>
    </row>
    <row r="12" spans="1:12" x14ac:dyDescent="0.25">
      <c r="A12" s="89" t="s">
        <v>228</v>
      </c>
      <c r="B12" s="87">
        <v>70190</v>
      </c>
      <c r="C12" s="88">
        <v>0.20661740896647141</v>
      </c>
      <c r="D12" s="87">
        <v>406745</v>
      </c>
      <c r="E12" s="88">
        <v>0.17122212212802143</v>
      </c>
      <c r="F12" s="87">
        <v>601540</v>
      </c>
      <c r="G12" s="88">
        <v>0.17252317364170339</v>
      </c>
      <c r="H12" s="201"/>
      <c r="I12" s="201"/>
    </row>
    <row r="13" spans="1:12" x14ac:dyDescent="0.25">
      <c r="A13" s="89" t="s">
        <v>227</v>
      </c>
      <c r="B13" s="87">
        <v>51990</v>
      </c>
      <c r="C13" s="88">
        <v>0.15304230078596451</v>
      </c>
      <c r="D13" s="87">
        <v>262965</v>
      </c>
      <c r="E13" s="88">
        <v>0.11069693627554156</v>
      </c>
      <c r="F13" s="87">
        <v>456710</v>
      </c>
      <c r="G13" s="88">
        <v>0.13098556809838474</v>
      </c>
      <c r="H13" s="201"/>
      <c r="I13" s="201"/>
    </row>
    <row r="14" spans="1:12" x14ac:dyDescent="0.25">
      <c r="A14" s="89" t="s">
        <v>226</v>
      </c>
      <c r="B14" s="87">
        <v>51380</v>
      </c>
      <c r="C14" s="88">
        <v>0.15124665155573871</v>
      </c>
      <c r="D14" s="87">
        <v>492380</v>
      </c>
      <c r="E14" s="88">
        <v>0.20727076790961213</v>
      </c>
      <c r="F14" s="87">
        <v>717655</v>
      </c>
      <c r="G14" s="88">
        <v>0.20582524550293685</v>
      </c>
      <c r="H14" s="201"/>
      <c r="I14" s="201"/>
    </row>
    <row r="15" spans="1:12" x14ac:dyDescent="0.25">
      <c r="A15" s="89" t="s">
        <v>225</v>
      </c>
      <c r="B15" s="87">
        <v>41715</v>
      </c>
      <c r="C15" s="88">
        <v>0.12279591416207943</v>
      </c>
      <c r="D15" s="87">
        <v>314450</v>
      </c>
      <c r="E15" s="88">
        <v>0.13236990326409995</v>
      </c>
      <c r="F15" s="87">
        <v>481910</v>
      </c>
      <c r="G15" s="88">
        <v>0.13821299100587373</v>
      </c>
      <c r="H15" s="201"/>
      <c r="I15" s="201"/>
    </row>
    <row r="16" spans="1:12" ht="15.75" thickBot="1" x14ac:dyDescent="0.3">
      <c r="A16" s="86" t="s">
        <v>224</v>
      </c>
      <c r="B16" s="84">
        <v>98320</v>
      </c>
      <c r="C16" s="85">
        <v>0.28942333166524387</v>
      </c>
      <c r="D16" s="84">
        <v>766100</v>
      </c>
      <c r="E16" s="85">
        <v>0.32249509585189051</v>
      </c>
      <c r="F16" s="84">
        <v>977485</v>
      </c>
      <c r="G16" s="85">
        <v>0.28034513812408224</v>
      </c>
      <c r="H16" s="201"/>
      <c r="I16" s="201"/>
    </row>
    <row r="17" spans="1:7" ht="15.75" thickBot="1" x14ac:dyDescent="0.3">
      <c r="A17" s="83" t="s">
        <v>132</v>
      </c>
      <c r="B17" s="81">
        <v>339710</v>
      </c>
      <c r="C17" s="82">
        <v>1</v>
      </c>
      <c r="D17" s="81">
        <v>2375540</v>
      </c>
      <c r="E17" s="82">
        <v>1</v>
      </c>
      <c r="F17" s="81">
        <v>3486720</v>
      </c>
      <c r="G17" s="82">
        <v>1</v>
      </c>
    </row>
    <row r="18" spans="1:7" x14ac:dyDescent="0.25">
      <c r="A18" s="162" t="s">
        <v>288</v>
      </c>
      <c r="B18" s="162"/>
      <c r="C18" s="162"/>
      <c r="D18" s="162"/>
      <c r="E18" s="162"/>
      <c r="F18" s="162"/>
      <c r="G18" s="162"/>
    </row>
    <row r="19" spans="1:7" x14ac:dyDescent="0.25">
      <c r="A19" s="159"/>
      <c r="B19" s="80"/>
      <c r="C19" s="80"/>
      <c r="D19" s="80"/>
      <c r="E19" s="80"/>
      <c r="F19" s="80"/>
      <c r="G19" s="80"/>
    </row>
    <row r="24" spans="1:7" x14ac:dyDescent="0.25">
      <c r="C24" s="74"/>
    </row>
    <row r="25" spans="1:7" x14ac:dyDescent="0.25">
      <c r="C25" s="74"/>
    </row>
    <row r="26" spans="1:7" x14ac:dyDescent="0.25">
      <c r="C26" s="74"/>
    </row>
  </sheetData>
  <conditionalFormatting sqref="C11:C16">
    <cfRule type="colorScale" priority="5">
      <colorScale>
        <cfvo type="min"/>
        <cfvo type="max"/>
        <color rgb="FFFFEF9C"/>
        <color rgb="FF63BE7B"/>
      </colorScale>
    </cfRule>
  </conditionalFormatting>
  <conditionalFormatting sqref="C10">
    <cfRule type="colorScale" priority="6">
      <colorScale>
        <cfvo type="min"/>
        <cfvo type="max"/>
        <color rgb="FFFFEF9C"/>
        <color rgb="FF63BE7B"/>
      </colorScale>
    </cfRule>
  </conditionalFormatting>
  <conditionalFormatting sqref="E11:E16">
    <cfRule type="colorScale" priority="3">
      <colorScale>
        <cfvo type="min"/>
        <cfvo type="max"/>
        <color rgb="FFFFEF9C"/>
        <color rgb="FF63BE7B"/>
      </colorScale>
    </cfRule>
  </conditionalFormatting>
  <conditionalFormatting sqref="E10">
    <cfRule type="colorScale" priority="4">
      <colorScale>
        <cfvo type="min"/>
        <cfvo type="max"/>
        <color rgb="FFFFEF9C"/>
        <color rgb="FF63BE7B"/>
      </colorScale>
    </cfRule>
  </conditionalFormatting>
  <conditionalFormatting sqref="G11:G16">
    <cfRule type="colorScale" priority="1">
      <colorScale>
        <cfvo type="min"/>
        <cfvo type="max"/>
        <color rgb="FFFFEF9C"/>
        <color rgb="FF63BE7B"/>
      </colorScale>
    </cfRule>
  </conditionalFormatting>
  <conditionalFormatting sqref="G10">
    <cfRule type="colorScale" priority="2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E262D918-308E-496B-9808-D33BC31A16AB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37B4A-4558-4A5D-8D56-7F2CCB1CCEE8}">
  <dimension ref="A1:I35"/>
  <sheetViews>
    <sheetView topLeftCell="A4" zoomScaleNormal="100" workbookViewId="0">
      <selection activeCell="L27" sqref="L27"/>
    </sheetView>
  </sheetViews>
  <sheetFormatPr baseColWidth="10" defaultRowHeight="15" x14ac:dyDescent="0.25"/>
  <cols>
    <col min="1" max="1" width="31.28515625" style="1" customWidth="1"/>
    <col min="2" max="16384" width="11.42578125" style="1"/>
  </cols>
  <sheetData>
    <row r="1" spans="1:9" x14ac:dyDescent="0.25">
      <c r="A1" s="2" t="s">
        <v>28</v>
      </c>
      <c r="B1" s="239" t="s">
        <v>262</v>
      </c>
    </row>
    <row r="3" spans="1:9" ht="18.75" x14ac:dyDescent="0.3">
      <c r="A3" s="30" t="str">
        <f>Índex!A45</f>
        <v>ANÀLISI SEGONS 7 SECTORS PRODUCTIUS</v>
      </c>
    </row>
    <row r="4" spans="1:9" ht="18.75" x14ac:dyDescent="0.3">
      <c r="A4" s="30"/>
    </row>
    <row r="5" spans="1:9" x14ac:dyDescent="0.25">
      <c r="A5" s="29" t="str">
        <f>Índex!A48</f>
        <v>G7S1</v>
      </c>
      <c r="C5" s="29" t="s">
        <v>316</v>
      </c>
    </row>
    <row r="6" spans="1:9" ht="15.75" thickBot="1" x14ac:dyDescent="0.3">
      <c r="A6" s="31" t="str">
        <f>Índex!B48</f>
        <v>Variació intertrimestral llocs de treball. Baix Llobregat.</v>
      </c>
      <c r="B6" s="32"/>
      <c r="C6" s="32"/>
      <c r="D6" s="32"/>
      <c r="E6" s="32"/>
      <c r="F6" s="32"/>
      <c r="G6" s="32"/>
      <c r="H6" s="32"/>
      <c r="I6" s="32"/>
    </row>
    <row r="25" spans="1:5" x14ac:dyDescent="0.25">
      <c r="A25" s="162" t="s">
        <v>288</v>
      </c>
    </row>
    <row r="26" spans="1:5" x14ac:dyDescent="0.25">
      <c r="E26" s="236"/>
    </row>
    <row r="27" spans="1:5" ht="45" x14ac:dyDescent="0.25">
      <c r="B27" s="150" t="s">
        <v>370</v>
      </c>
      <c r="C27" s="150" t="s">
        <v>290</v>
      </c>
      <c r="E27" s="242" t="s">
        <v>289</v>
      </c>
    </row>
    <row r="28" spans="1:5" x14ac:dyDescent="0.25">
      <c r="A28" s="157" t="s">
        <v>238</v>
      </c>
      <c r="B28" s="151">
        <v>490</v>
      </c>
      <c r="C28" s="47">
        <f>+B28/E28-1</f>
        <v>-0.45975744211686875</v>
      </c>
      <c r="E28" s="243">
        <v>907</v>
      </c>
    </row>
    <row r="29" spans="1:5" x14ac:dyDescent="0.25">
      <c r="A29" s="163" t="s">
        <v>239</v>
      </c>
      <c r="B29" s="151">
        <v>25600</v>
      </c>
      <c r="C29" s="47">
        <f t="shared" ref="C29:C35" si="0">+B29/E29-1</f>
        <v>-1.6141429669485063E-2</v>
      </c>
      <c r="E29" s="243">
        <v>26020</v>
      </c>
    </row>
    <row r="30" spans="1:5" x14ac:dyDescent="0.25">
      <c r="A30" s="157" t="s">
        <v>240</v>
      </c>
      <c r="B30" s="151">
        <v>70190</v>
      </c>
      <c r="C30" s="47">
        <f t="shared" si="0"/>
        <v>-1.0069953740268534E-2</v>
      </c>
      <c r="E30" s="243">
        <v>70904</v>
      </c>
    </row>
    <row r="31" spans="1:5" x14ac:dyDescent="0.25">
      <c r="A31" s="163" t="s">
        <v>241</v>
      </c>
      <c r="B31" s="151">
        <v>51990</v>
      </c>
      <c r="C31" s="47">
        <f t="shared" si="0"/>
        <v>4.3659686268449072E-3</v>
      </c>
      <c r="E31" s="243">
        <v>51764</v>
      </c>
    </row>
    <row r="32" spans="1:5" x14ac:dyDescent="0.25">
      <c r="A32" s="157" t="s">
        <v>242</v>
      </c>
      <c r="B32" s="151">
        <v>51380</v>
      </c>
      <c r="C32" s="47">
        <f t="shared" si="0"/>
        <v>0.11094293930679577</v>
      </c>
      <c r="E32" s="243">
        <v>46249</v>
      </c>
    </row>
    <row r="33" spans="1:5" x14ac:dyDescent="0.25">
      <c r="A33" s="163" t="s">
        <v>243</v>
      </c>
      <c r="B33" s="151">
        <v>41715</v>
      </c>
      <c r="C33" s="47">
        <f t="shared" si="0"/>
        <v>-6.5900846432889959E-2</v>
      </c>
      <c r="E33" s="243">
        <v>44658</v>
      </c>
    </row>
    <row r="34" spans="1:5" x14ac:dyDescent="0.25">
      <c r="A34" s="157" t="s">
        <v>244</v>
      </c>
      <c r="B34" s="151">
        <v>98320</v>
      </c>
      <c r="C34" s="47">
        <f t="shared" si="0"/>
        <v>5.8312020460358216E-3</v>
      </c>
      <c r="E34" s="243">
        <v>97750</v>
      </c>
    </row>
    <row r="35" spans="1:5" x14ac:dyDescent="0.25">
      <c r="A35" s="157" t="s">
        <v>291</v>
      </c>
      <c r="B35" s="151">
        <v>339710</v>
      </c>
      <c r="C35" s="47">
        <f t="shared" si="0"/>
        <v>4.310395799581368E-3</v>
      </c>
      <c r="E35" s="243">
        <f>SUM(E28:E34)</f>
        <v>338252</v>
      </c>
    </row>
  </sheetData>
  <hyperlinks>
    <hyperlink ref="A1" location="Índex!A1" display="TORNAR A L'ÍNDEX" xr:uid="{84DDB665-7458-4DF6-B5EB-6AB247CFBF13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12BA-D7F9-4D88-B2D7-181DC2AE5F75}">
  <dimension ref="A1:T82"/>
  <sheetViews>
    <sheetView tabSelected="1" topLeftCell="E7" zoomScale="90" zoomScaleNormal="90" workbookViewId="0">
      <selection activeCell="L9" sqref="L9:S40"/>
    </sheetView>
  </sheetViews>
  <sheetFormatPr baseColWidth="10" defaultRowHeight="15" x14ac:dyDescent="0.25"/>
  <cols>
    <col min="1" max="1" width="26.28515625" style="1" customWidth="1"/>
    <col min="2" max="2" width="13.7109375" style="1" customWidth="1"/>
    <col min="3" max="3" width="15.7109375" style="1" customWidth="1"/>
    <col min="4" max="4" width="10.5703125" style="1" customWidth="1"/>
    <col min="5" max="5" width="10.28515625" style="1" bestFit="1" customWidth="1"/>
    <col min="6" max="6" width="13.42578125" style="1" customWidth="1"/>
    <col min="7" max="7" width="13.7109375" style="1" customWidth="1"/>
    <col min="8" max="9" width="16.7109375" style="1" customWidth="1"/>
    <col min="10" max="10" width="6.5703125" style="1" customWidth="1"/>
    <col min="11" max="11" width="3.7109375" style="1" customWidth="1"/>
    <col min="12" max="12" width="20.85546875" style="1" customWidth="1"/>
    <col min="13" max="13" width="12.85546875" style="1" customWidth="1"/>
    <col min="14" max="14" width="15.42578125" style="1" customWidth="1"/>
    <col min="15" max="16" width="11.42578125" style="1"/>
    <col min="17" max="17" width="12.85546875" style="1" customWidth="1"/>
    <col min="18" max="18" width="14.5703125" style="1" customWidth="1"/>
    <col min="19" max="19" width="14.85546875" style="1" customWidth="1"/>
    <col min="20" max="16384" width="11.42578125" style="1"/>
  </cols>
  <sheetData>
    <row r="1" spans="1:20" x14ac:dyDescent="0.25">
      <c r="A1" s="2" t="s">
        <v>28</v>
      </c>
      <c r="B1" s="239" t="s">
        <v>262</v>
      </c>
    </row>
    <row r="3" spans="1:20" ht="18.75" x14ac:dyDescent="0.3">
      <c r="A3" s="30" t="str">
        <f>Índex!A45</f>
        <v>ANÀLISI SEGONS 7 SECTORS PRODUCTIUS</v>
      </c>
    </row>
    <row r="5" spans="1:20" x14ac:dyDescent="0.25">
      <c r="A5" s="29" t="str">
        <f>Índex!A49</f>
        <v>T7S2</v>
      </c>
      <c r="C5" s="29" t="s">
        <v>316</v>
      </c>
    </row>
    <row r="6" spans="1:20" ht="15.75" thickBot="1" x14ac:dyDescent="0.3">
      <c r="A6" s="31" t="str">
        <f>Índex!B49</f>
        <v>Llocs de treball segons municipi.</v>
      </c>
      <c r="B6" s="32"/>
      <c r="C6" s="32"/>
      <c r="D6" s="32"/>
      <c r="E6" s="32"/>
      <c r="F6" s="32"/>
      <c r="G6" s="32"/>
      <c r="H6" s="32"/>
      <c r="I6" s="32"/>
    </row>
    <row r="7" spans="1:20" ht="15.75" x14ac:dyDescent="0.25">
      <c r="L7" s="98"/>
      <c r="M7" s="98"/>
      <c r="N7" s="98"/>
      <c r="O7" s="98"/>
      <c r="P7" s="98"/>
      <c r="Q7" s="98"/>
      <c r="R7" s="98"/>
    </row>
    <row r="8" spans="1:20" ht="15.75" x14ac:dyDescent="0.25">
      <c r="A8" s="271" t="s">
        <v>292</v>
      </c>
      <c r="B8" s="271"/>
      <c r="C8" s="271"/>
      <c r="D8" s="271"/>
      <c r="E8" s="271"/>
      <c r="F8" s="271"/>
      <c r="G8" s="271"/>
      <c r="L8" s="271" t="s">
        <v>293</v>
      </c>
      <c r="M8" s="271"/>
      <c r="N8" s="271"/>
      <c r="O8" s="271"/>
      <c r="P8" s="271"/>
      <c r="Q8" s="271"/>
      <c r="R8" s="271"/>
    </row>
    <row r="9" spans="1:20" ht="54" customHeight="1" x14ac:dyDescent="0.25">
      <c r="A9" s="99" t="s">
        <v>237</v>
      </c>
      <c r="B9" s="100" t="s">
        <v>238</v>
      </c>
      <c r="C9" s="100" t="s">
        <v>239</v>
      </c>
      <c r="D9" s="100" t="s">
        <v>240</v>
      </c>
      <c r="E9" s="100" t="s">
        <v>241</v>
      </c>
      <c r="F9" s="100" t="s">
        <v>242</v>
      </c>
      <c r="G9" s="100" t="s">
        <v>243</v>
      </c>
      <c r="H9" s="100" t="s">
        <v>244</v>
      </c>
      <c r="I9" s="100" t="s">
        <v>132</v>
      </c>
      <c r="J9" s="101"/>
      <c r="L9" s="102" t="s">
        <v>237</v>
      </c>
      <c r="M9" s="100" t="s">
        <v>238</v>
      </c>
      <c r="N9" s="100" t="s">
        <v>239</v>
      </c>
      <c r="O9" s="100" t="s">
        <v>240</v>
      </c>
      <c r="P9" s="100" t="s">
        <v>241</v>
      </c>
      <c r="Q9" s="100" t="s">
        <v>242</v>
      </c>
      <c r="R9" s="100" t="s">
        <v>243</v>
      </c>
      <c r="S9" s="100" t="s">
        <v>244</v>
      </c>
      <c r="T9" s="101"/>
    </row>
    <row r="10" spans="1:20" x14ac:dyDescent="0.25">
      <c r="A10" s="103" t="s">
        <v>77</v>
      </c>
      <c r="B10" s="277">
        <v>25</v>
      </c>
      <c r="C10" s="104">
        <v>484</v>
      </c>
      <c r="D10" s="104">
        <v>1033</v>
      </c>
      <c r="E10" s="104">
        <v>2755</v>
      </c>
      <c r="F10" s="104">
        <v>381</v>
      </c>
      <c r="G10" s="104">
        <v>428</v>
      </c>
      <c r="H10" s="104">
        <v>2268</v>
      </c>
      <c r="I10" s="104">
        <v>7401</v>
      </c>
      <c r="J10" s="105"/>
      <c r="L10" s="103" t="s">
        <v>77</v>
      </c>
      <c r="M10" s="280">
        <f>VLOOKUP($L10,$A:$I,MATCH(M$9,$A$9:$I$9,0),0)/VLOOKUP($L10,$A:$I,9,0)</f>
        <v>3.3779219024456155E-3</v>
      </c>
      <c r="N10" s="281">
        <f t="shared" ref="N10:S25" si="0">VLOOKUP($L10,$A:$I,MATCH(N$9,$A$9:$I$9,0),0)/VLOOKUP($L10,$A:$I,9,0)</f>
        <v>6.5396568031347121E-2</v>
      </c>
      <c r="O10" s="281">
        <f t="shared" si="0"/>
        <v>0.13957573300905282</v>
      </c>
      <c r="P10" s="281">
        <f t="shared" si="0"/>
        <v>0.37224699364950681</v>
      </c>
      <c r="Q10" s="281">
        <f t="shared" si="0"/>
        <v>5.1479529793271181E-2</v>
      </c>
      <c r="R10" s="281">
        <f t="shared" si="0"/>
        <v>5.7830022969868937E-2</v>
      </c>
      <c r="S10" s="281">
        <f t="shared" si="0"/>
        <v>0.30644507498986623</v>
      </c>
      <c r="T10" s="107"/>
    </row>
    <row r="11" spans="1:20" x14ac:dyDescent="0.25">
      <c r="A11" s="108" t="s">
        <v>78</v>
      </c>
      <c r="B11" s="278">
        <v>33</v>
      </c>
      <c r="C11" s="109">
        <v>181</v>
      </c>
      <c r="D11" s="109">
        <v>257</v>
      </c>
      <c r="E11" s="109">
        <v>240</v>
      </c>
      <c r="F11" s="109">
        <v>254</v>
      </c>
      <c r="G11" s="109">
        <v>296</v>
      </c>
      <c r="H11" s="109">
        <v>412</v>
      </c>
      <c r="I11" s="109">
        <v>1683</v>
      </c>
      <c r="J11" s="105"/>
      <c r="L11" s="108" t="s">
        <v>78</v>
      </c>
      <c r="M11" s="282">
        <f t="shared" ref="M11:S40" si="1">VLOOKUP($L11,$A:$I,MATCH(M$9,$A$9:$I$9,0),0)/VLOOKUP($L11,$A:$I,9,0)</f>
        <v>1.9607843137254902E-2</v>
      </c>
      <c r="N11" s="283">
        <f t="shared" si="0"/>
        <v>0.10754604872251931</v>
      </c>
      <c r="O11" s="283">
        <f t="shared" si="0"/>
        <v>0.1527035056446821</v>
      </c>
      <c r="P11" s="283">
        <f t="shared" si="0"/>
        <v>0.14260249554367202</v>
      </c>
      <c r="Q11" s="283">
        <f t="shared" si="0"/>
        <v>0.15092097445038621</v>
      </c>
      <c r="R11" s="283">
        <f t="shared" si="0"/>
        <v>0.17587641117052882</v>
      </c>
      <c r="S11" s="283">
        <f t="shared" si="0"/>
        <v>0.24480095068330363</v>
      </c>
      <c r="T11" s="107"/>
    </row>
    <row r="12" spans="1:20" x14ac:dyDescent="0.25">
      <c r="A12" s="108" t="s">
        <v>79</v>
      </c>
      <c r="B12" s="278">
        <v>25</v>
      </c>
      <c r="C12" s="109">
        <v>1343</v>
      </c>
      <c r="D12" s="109">
        <v>3247</v>
      </c>
      <c r="E12" s="109">
        <v>1028</v>
      </c>
      <c r="F12" s="109">
        <v>2698</v>
      </c>
      <c r="G12" s="109">
        <v>5056</v>
      </c>
      <c r="H12" s="109">
        <v>4978</v>
      </c>
      <c r="I12" s="109">
        <v>18417</v>
      </c>
      <c r="J12" s="105"/>
      <c r="L12" s="108" t="s">
        <v>79</v>
      </c>
      <c r="M12" s="282">
        <f t="shared" si="1"/>
        <v>1.357441494271597E-3</v>
      </c>
      <c r="N12" s="283">
        <f t="shared" si="0"/>
        <v>7.292175707227018E-2</v>
      </c>
      <c r="O12" s="283">
        <f t="shared" si="0"/>
        <v>0.17630450127599501</v>
      </c>
      <c r="P12" s="283">
        <f t="shared" si="0"/>
        <v>5.5817994244448062E-2</v>
      </c>
      <c r="Q12" s="283">
        <f t="shared" si="0"/>
        <v>0.14649508606179074</v>
      </c>
      <c r="R12" s="283">
        <f t="shared" si="0"/>
        <v>0.27452896780148778</v>
      </c>
      <c r="S12" s="283">
        <f t="shared" si="0"/>
        <v>0.27029375033936037</v>
      </c>
      <c r="T12" s="107"/>
    </row>
    <row r="13" spans="1:20" x14ac:dyDescent="0.25">
      <c r="A13" s="110" t="s">
        <v>80</v>
      </c>
      <c r="B13" s="278">
        <v>5</v>
      </c>
      <c r="C13" s="109">
        <v>69</v>
      </c>
      <c r="D13" s="109">
        <v>171</v>
      </c>
      <c r="E13" s="109">
        <v>331</v>
      </c>
      <c r="F13" s="109">
        <v>165</v>
      </c>
      <c r="G13" s="109">
        <v>62</v>
      </c>
      <c r="H13" s="109">
        <v>592</v>
      </c>
      <c r="I13" s="109">
        <v>1405</v>
      </c>
      <c r="J13" s="105"/>
      <c r="L13" s="110" t="s">
        <v>80</v>
      </c>
      <c r="M13" s="282">
        <f t="shared" si="1"/>
        <v>3.5587188612099642E-3</v>
      </c>
      <c r="N13" s="283">
        <f t="shared" si="0"/>
        <v>4.9110320284697508E-2</v>
      </c>
      <c r="O13" s="283">
        <f t="shared" si="0"/>
        <v>0.12170818505338078</v>
      </c>
      <c r="P13" s="283">
        <f t="shared" si="0"/>
        <v>0.23558718861209965</v>
      </c>
      <c r="Q13" s="283">
        <f t="shared" si="0"/>
        <v>0.11743772241992882</v>
      </c>
      <c r="R13" s="283">
        <f t="shared" si="0"/>
        <v>4.4128113879003561E-2</v>
      </c>
      <c r="S13" s="283">
        <f t="shared" si="0"/>
        <v>0.4213523131672598</v>
      </c>
      <c r="T13" s="107"/>
    </row>
    <row r="14" spans="1:20" x14ac:dyDescent="0.25">
      <c r="A14" s="110" t="s">
        <v>81</v>
      </c>
      <c r="B14" s="278">
        <v>10</v>
      </c>
      <c r="C14" s="109">
        <v>271</v>
      </c>
      <c r="D14" s="109">
        <v>623</v>
      </c>
      <c r="E14" s="109">
        <v>901</v>
      </c>
      <c r="F14" s="109">
        <v>364</v>
      </c>
      <c r="G14" s="109">
        <v>482</v>
      </c>
      <c r="H14" s="109">
        <v>701</v>
      </c>
      <c r="I14" s="109">
        <v>3362</v>
      </c>
      <c r="J14" s="105"/>
      <c r="L14" s="110" t="s">
        <v>81</v>
      </c>
      <c r="M14" s="282">
        <f t="shared" si="1"/>
        <v>2.9744199881023199E-3</v>
      </c>
      <c r="N14" s="283">
        <f t="shared" si="0"/>
        <v>8.0606781677572875E-2</v>
      </c>
      <c r="O14" s="283">
        <f t="shared" si="0"/>
        <v>0.18530636525877453</v>
      </c>
      <c r="P14" s="283">
        <f t="shared" si="0"/>
        <v>0.26799524092801902</v>
      </c>
      <c r="Q14" s="283">
        <f t="shared" si="0"/>
        <v>0.10826888756692445</v>
      </c>
      <c r="R14" s="283">
        <f t="shared" si="0"/>
        <v>0.14336704342653184</v>
      </c>
      <c r="S14" s="283">
        <f t="shared" si="0"/>
        <v>0.20850684116597262</v>
      </c>
      <c r="T14" s="107"/>
    </row>
    <row r="15" spans="1:20" x14ac:dyDescent="0.25">
      <c r="A15" s="110" t="s">
        <v>82</v>
      </c>
      <c r="B15" s="278">
        <v>20</v>
      </c>
      <c r="C15" s="109">
        <v>143</v>
      </c>
      <c r="D15" s="109">
        <v>186</v>
      </c>
      <c r="E15" s="109">
        <v>188</v>
      </c>
      <c r="F15" s="109">
        <v>173</v>
      </c>
      <c r="G15" s="109">
        <v>166</v>
      </c>
      <c r="H15" s="109">
        <v>271</v>
      </c>
      <c r="I15" s="109">
        <v>1166</v>
      </c>
      <c r="J15" s="105"/>
      <c r="L15" s="110" t="s">
        <v>82</v>
      </c>
      <c r="M15" s="282">
        <f t="shared" si="1"/>
        <v>1.7152658662092625E-2</v>
      </c>
      <c r="N15" s="283">
        <f t="shared" si="0"/>
        <v>0.12264150943396226</v>
      </c>
      <c r="O15" s="283">
        <f t="shared" si="0"/>
        <v>0.15951972555746141</v>
      </c>
      <c r="P15" s="283">
        <f t="shared" si="0"/>
        <v>0.16123499142367068</v>
      </c>
      <c r="Q15" s="283">
        <f t="shared" si="0"/>
        <v>0.14837049742710121</v>
      </c>
      <c r="R15" s="283">
        <f t="shared" si="0"/>
        <v>0.14236706689536879</v>
      </c>
      <c r="S15" s="283">
        <f t="shared" si="0"/>
        <v>0.23241852487135506</v>
      </c>
      <c r="T15" s="107"/>
    </row>
    <row r="16" spans="1:20" x14ac:dyDescent="0.25">
      <c r="A16" s="110" t="s">
        <v>83</v>
      </c>
      <c r="B16" s="278">
        <v>20</v>
      </c>
      <c r="C16" s="109">
        <v>337</v>
      </c>
      <c r="D16" s="109">
        <v>440</v>
      </c>
      <c r="E16" s="109">
        <v>406</v>
      </c>
      <c r="F16" s="109">
        <v>550</v>
      </c>
      <c r="G16" s="109">
        <v>511</v>
      </c>
      <c r="H16" s="109">
        <v>729</v>
      </c>
      <c r="I16" s="109">
        <v>3007</v>
      </c>
      <c r="J16" s="105"/>
      <c r="L16" s="110" t="s">
        <v>83</v>
      </c>
      <c r="M16" s="282">
        <f t="shared" si="1"/>
        <v>6.6511473229132027E-3</v>
      </c>
      <c r="N16" s="283">
        <f t="shared" si="0"/>
        <v>0.11207183239108746</v>
      </c>
      <c r="O16" s="283">
        <f t="shared" si="0"/>
        <v>0.14632524110409045</v>
      </c>
      <c r="P16" s="283">
        <f t="shared" si="0"/>
        <v>0.13501829065513801</v>
      </c>
      <c r="Q16" s="283">
        <f t="shared" si="0"/>
        <v>0.18290655138011308</v>
      </c>
      <c r="R16" s="283">
        <f t="shared" si="0"/>
        <v>0.16993681410043232</v>
      </c>
      <c r="S16" s="283">
        <f t="shared" si="0"/>
        <v>0.24243431992018624</v>
      </c>
      <c r="T16" s="107"/>
    </row>
    <row r="17" spans="1:20" x14ac:dyDescent="0.25">
      <c r="A17" s="110" t="s">
        <v>84</v>
      </c>
      <c r="B17" s="278">
        <v>43</v>
      </c>
      <c r="C17" s="109">
        <v>5459</v>
      </c>
      <c r="D17" s="109">
        <v>9441</v>
      </c>
      <c r="E17" s="109">
        <v>5577</v>
      </c>
      <c r="F17" s="109">
        <v>3171</v>
      </c>
      <c r="G17" s="109">
        <v>6699</v>
      </c>
      <c r="H17" s="109">
        <v>16549</v>
      </c>
      <c r="I17" s="109">
        <v>47029</v>
      </c>
      <c r="J17" s="105"/>
      <c r="L17" s="110" t="s">
        <v>84</v>
      </c>
      <c r="M17" s="282">
        <f t="shared" si="1"/>
        <v>9.1432945629292561E-4</v>
      </c>
      <c r="N17" s="283">
        <f t="shared" si="0"/>
        <v>0.11607731399774607</v>
      </c>
      <c r="O17" s="283">
        <f t="shared" si="0"/>
        <v>0.20074847434561655</v>
      </c>
      <c r="P17" s="283">
        <f t="shared" si="0"/>
        <v>0.11858640413361968</v>
      </c>
      <c r="Q17" s="283">
        <f t="shared" si="0"/>
        <v>6.7426481532671334E-2</v>
      </c>
      <c r="R17" s="283">
        <f t="shared" si="0"/>
        <v>0.14244402390014671</v>
      </c>
      <c r="S17" s="283">
        <f t="shared" si="0"/>
        <v>0.35188925981840991</v>
      </c>
      <c r="T17" s="107"/>
    </row>
    <row r="18" spans="1:20" x14ac:dyDescent="0.25">
      <c r="A18" s="110" t="s">
        <v>85</v>
      </c>
      <c r="B18" s="278">
        <v>47</v>
      </c>
      <c r="C18" s="109">
        <v>191</v>
      </c>
      <c r="D18" s="109">
        <v>724</v>
      </c>
      <c r="E18" s="109">
        <v>784</v>
      </c>
      <c r="F18" s="109">
        <v>106</v>
      </c>
      <c r="G18" s="109">
        <v>235</v>
      </c>
      <c r="H18" s="109">
        <v>549</v>
      </c>
      <c r="I18" s="109">
        <v>2641</v>
      </c>
      <c r="J18" s="105"/>
      <c r="L18" s="110" t="s">
        <v>87</v>
      </c>
      <c r="M18" s="282">
        <f t="shared" si="1"/>
        <v>3.8747675139491631E-3</v>
      </c>
      <c r="N18" s="283">
        <f t="shared" si="0"/>
        <v>6.7420954742715436E-2</v>
      </c>
      <c r="O18" s="283">
        <f t="shared" si="0"/>
        <v>0.20815251084934905</v>
      </c>
      <c r="P18" s="283">
        <f t="shared" si="0"/>
        <v>0.25170489770613763</v>
      </c>
      <c r="Q18" s="283">
        <f t="shared" si="0"/>
        <v>0.10167389956602604</v>
      </c>
      <c r="R18" s="283">
        <f t="shared" si="0"/>
        <v>9.9969001859888412E-2</v>
      </c>
      <c r="S18" s="283">
        <f t="shared" si="0"/>
        <v>0.26146931184128952</v>
      </c>
      <c r="T18" s="107"/>
    </row>
    <row r="19" spans="1:20" x14ac:dyDescent="0.25">
      <c r="A19" s="110" t="s">
        <v>86</v>
      </c>
      <c r="B19" s="278">
        <v>73</v>
      </c>
      <c r="C19" s="109">
        <v>1609</v>
      </c>
      <c r="D19" s="109">
        <v>14291</v>
      </c>
      <c r="E19" s="109">
        <v>4277</v>
      </c>
      <c r="F19" s="109">
        <v>5878</v>
      </c>
      <c r="G19" s="109">
        <v>3496</v>
      </c>
      <c r="H19" s="109">
        <v>27286</v>
      </c>
      <c r="I19" s="109">
        <v>56984</v>
      </c>
      <c r="J19" s="105"/>
      <c r="L19" s="110" t="s">
        <v>88</v>
      </c>
      <c r="M19" s="282">
        <f t="shared" si="1"/>
        <v>1.0808473843493299E-3</v>
      </c>
      <c r="N19" s="283">
        <f t="shared" si="0"/>
        <v>3.8867271941201903E-2</v>
      </c>
      <c r="O19" s="283">
        <f t="shared" si="0"/>
        <v>0.18927799394725464</v>
      </c>
      <c r="P19" s="283">
        <f t="shared" si="0"/>
        <v>0.14846519671422395</v>
      </c>
      <c r="Q19" s="283">
        <f t="shared" si="0"/>
        <v>0.15663640293990488</v>
      </c>
      <c r="R19" s="283">
        <f t="shared" si="0"/>
        <v>0.18754863813229572</v>
      </c>
      <c r="S19" s="283">
        <f t="shared" si="0"/>
        <v>0.27604842196281887</v>
      </c>
      <c r="T19" s="107"/>
    </row>
    <row r="20" spans="1:20" x14ac:dyDescent="0.25">
      <c r="A20" s="110" t="s">
        <v>87</v>
      </c>
      <c r="B20" s="278">
        <v>25</v>
      </c>
      <c r="C20" s="109">
        <v>435</v>
      </c>
      <c r="D20" s="109">
        <v>1343</v>
      </c>
      <c r="E20" s="109">
        <v>1624</v>
      </c>
      <c r="F20" s="109">
        <v>656</v>
      </c>
      <c r="G20" s="109">
        <v>645</v>
      </c>
      <c r="H20" s="109">
        <v>1687</v>
      </c>
      <c r="I20" s="109">
        <v>6452</v>
      </c>
      <c r="J20" s="105"/>
      <c r="L20" s="110" t="s">
        <v>89</v>
      </c>
      <c r="M20" s="282">
        <f t="shared" si="1"/>
        <v>3.9634146341463415E-3</v>
      </c>
      <c r="N20" s="283">
        <f t="shared" si="0"/>
        <v>8.3292682926829273E-2</v>
      </c>
      <c r="O20" s="283">
        <f t="shared" si="0"/>
        <v>0.22847560975609757</v>
      </c>
      <c r="P20" s="283">
        <f t="shared" si="0"/>
        <v>0.17414634146341462</v>
      </c>
      <c r="Q20" s="283">
        <f t="shared" si="0"/>
        <v>0.12018292682926829</v>
      </c>
      <c r="R20" s="283">
        <f t="shared" si="0"/>
        <v>0.14103658536585365</v>
      </c>
      <c r="S20" s="283">
        <f t="shared" si="0"/>
        <v>0.24646341463414634</v>
      </c>
      <c r="T20" s="107"/>
    </row>
    <row r="21" spans="1:20" x14ac:dyDescent="0.25">
      <c r="A21" s="110" t="s">
        <v>88</v>
      </c>
      <c r="B21" s="278">
        <v>25</v>
      </c>
      <c r="C21" s="109">
        <v>899</v>
      </c>
      <c r="D21" s="109">
        <v>4378</v>
      </c>
      <c r="E21" s="109">
        <v>3434</v>
      </c>
      <c r="F21" s="109">
        <v>3623</v>
      </c>
      <c r="G21" s="109">
        <v>4338</v>
      </c>
      <c r="H21" s="109">
        <v>6385</v>
      </c>
      <c r="I21" s="109">
        <v>23130</v>
      </c>
      <c r="J21" s="105"/>
      <c r="L21" s="110" t="s">
        <v>91</v>
      </c>
      <c r="M21" s="282">
        <f t="shared" si="1"/>
        <v>2.7154870357393134E-3</v>
      </c>
      <c r="N21" s="283">
        <f t="shared" si="0"/>
        <v>5.9653118430273301E-2</v>
      </c>
      <c r="O21" s="283">
        <f t="shared" si="0"/>
        <v>9.8896285914505958E-2</v>
      </c>
      <c r="P21" s="283">
        <f t="shared" si="0"/>
        <v>0.2744393833216538</v>
      </c>
      <c r="Q21" s="283">
        <f t="shared" si="0"/>
        <v>0.19446391030133148</v>
      </c>
      <c r="R21" s="283">
        <f t="shared" si="0"/>
        <v>9.7845129642606873E-2</v>
      </c>
      <c r="S21" s="283">
        <f t="shared" si="0"/>
        <v>0.26795725297827611</v>
      </c>
      <c r="T21" s="107"/>
    </row>
    <row r="22" spans="1:20" x14ac:dyDescent="0.25">
      <c r="A22" s="110" t="s">
        <v>89</v>
      </c>
      <c r="B22" s="278">
        <v>65</v>
      </c>
      <c r="C22" s="109">
        <v>1366</v>
      </c>
      <c r="D22" s="109">
        <v>3747</v>
      </c>
      <c r="E22" s="109">
        <v>2856</v>
      </c>
      <c r="F22" s="109">
        <v>1971</v>
      </c>
      <c r="G22" s="109">
        <v>2313</v>
      </c>
      <c r="H22" s="109">
        <v>4042</v>
      </c>
      <c r="I22" s="109">
        <v>16400</v>
      </c>
      <c r="J22" s="105"/>
      <c r="L22" s="110" t="s">
        <v>92</v>
      </c>
      <c r="M22" s="282">
        <f t="shared" si="1"/>
        <v>3.3160163590140379E-3</v>
      </c>
      <c r="N22" s="283">
        <f t="shared" si="0"/>
        <v>7.4941969713717249E-2</v>
      </c>
      <c r="O22" s="283">
        <f t="shared" si="0"/>
        <v>0.245827346081574</v>
      </c>
      <c r="P22" s="283">
        <f t="shared" si="0"/>
        <v>0.1744224604841384</v>
      </c>
      <c r="Q22" s="283">
        <f t="shared" si="0"/>
        <v>0.12479274897756162</v>
      </c>
      <c r="R22" s="283">
        <f t="shared" si="0"/>
        <v>0.14269923731623743</v>
      </c>
      <c r="S22" s="283">
        <f t="shared" si="0"/>
        <v>0.23190007737371504</v>
      </c>
      <c r="T22" s="107"/>
    </row>
    <row r="23" spans="1:20" x14ac:dyDescent="0.25">
      <c r="A23" s="110" t="s">
        <v>90</v>
      </c>
      <c r="B23" s="278">
        <v>15</v>
      </c>
      <c r="C23" s="109">
        <v>169</v>
      </c>
      <c r="D23" s="109">
        <v>219</v>
      </c>
      <c r="E23" s="109">
        <v>170</v>
      </c>
      <c r="F23" s="109">
        <v>100</v>
      </c>
      <c r="G23" s="109">
        <v>148</v>
      </c>
      <c r="H23" s="109">
        <v>234</v>
      </c>
      <c r="I23" s="109">
        <v>1060</v>
      </c>
      <c r="J23" s="105"/>
      <c r="L23" s="110" t="s">
        <v>93</v>
      </c>
      <c r="M23" s="282">
        <f t="shared" si="1"/>
        <v>1.8754688672168042E-3</v>
      </c>
      <c r="N23" s="283">
        <f t="shared" si="0"/>
        <v>9.1522880720180042E-2</v>
      </c>
      <c r="O23" s="283">
        <f t="shared" si="0"/>
        <v>0.17029257314328583</v>
      </c>
      <c r="P23" s="283">
        <f t="shared" si="0"/>
        <v>0.21117779444861215</v>
      </c>
      <c r="Q23" s="283">
        <f t="shared" si="0"/>
        <v>0.16991747936984247</v>
      </c>
      <c r="R23" s="283">
        <f t="shared" si="0"/>
        <v>0.12509377344336084</v>
      </c>
      <c r="S23" s="283">
        <f t="shared" si="0"/>
        <v>0.22374343585896475</v>
      </c>
      <c r="T23" s="107"/>
    </row>
    <row r="24" spans="1:20" x14ac:dyDescent="0.25">
      <c r="A24" s="110" t="s">
        <v>91</v>
      </c>
      <c r="B24" s="278">
        <v>31</v>
      </c>
      <c r="C24" s="109">
        <v>681</v>
      </c>
      <c r="D24" s="109">
        <v>1129</v>
      </c>
      <c r="E24" s="109">
        <v>3133</v>
      </c>
      <c r="F24" s="109">
        <v>2220</v>
      </c>
      <c r="G24" s="109">
        <v>1117</v>
      </c>
      <c r="H24" s="109">
        <v>3059</v>
      </c>
      <c r="I24" s="109">
        <v>11416</v>
      </c>
      <c r="J24" s="105"/>
      <c r="L24" s="110" t="s">
        <v>94</v>
      </c>
      <c r="M24" s="282">
        <f t="shared" si="1"/>
        <v>1.3620266957232361E-3</v>
      </c>
      <c r="N24" s="283">
        <f t="shared" si="0"/>
        <v>0.11931353854535549</v>
      </c>
      <c r="O24" s="283">
        <f t="shared" si="0"/>
        <v>0.2912013075456279</v>
      </c>
      <c r="P24" s="283">
        <f t="shared" si="0"/>
        <v>0.1430128030509398</v>
      </c>
      <c r="Q24" s="283">
        <f t="shared" si="0"/>
        <v>0.15390901661672568</v>
      </c>
      <c r="R24" s="283">
        <f t="shared" si="0"/>
        <v>0.10487605557068919</v>
      </c>
      <c r="S24" s="283">
        <f t="shared" si="0"/>
        <v>0.18060473985290112</v>
      </c>
      <c r="T24" s="107"/>
    </row>
    <row r="25" spans="1:20" x14ac:dyDescent="0.25">
      <c r="A25" s="110" t="s">
        <v>92</v>
      </c>
      <c r="B25" s="278">
        <v>30</v>
      </c>
      <c r="C25" s="109">
        <v>678</v>
      </c>
      <c r="D25" s="109">
        <v>2224</v>
      </c>
      <c r="E25" s="109">
        <v>1578</v>
      </c>
      <c r="F25" s="109">
        <v>1129</v>
      </c>
      <c r="G25" s="109">
        <v>1291</v>
      </c>
      <c r="H25" s="109">
        <v>2098</v>
      </c>
      <c r="I25" s="109">
        <v>9047</v>
      </c>
      <c r="J25" s="105"/>
      <c r="L25" s="110" t="s">
        <v>90</v>
      </c>
      <c r="M25" s="282">
        <f t="shared" si="1"/>
        <v>1.4150943396226415E-2</v>
      </c>
      <c r="N25" s="283">
        <f t="shared" si="0"/>
        <v>0.15943396226415094</v>
      </c>
      <c r="O25" s="283">
        <f t="shared" si="0"/>
        <v>0.20660377358490567</v>
      </c>
      <c r="P25" s="283">
        <f t="shared" si="0"/>
        <v>0.16037735849056603</v>
      </c>
      <c r="Q25" s="283">
        <f t="shared" si="0"/>
        <v>9.4339622641509441E-2</v>
      </c>
      <c r="R25" s="283">
        <f t="shared" si="0"/>
        <v>0.13962264150943396</v>
      </c>
      <c r="S25" s="283">
        <f t="shared" si="0"/>
        <v>0.22075471698113208</v>
      </c>
      <c r="T25" s="107"/>
    </row>
    <row r="26" spans="1:20" x14ac:dyDescent="0.25">
      <c r="A26" s="110" t="s">
        <v>93</v>
      </c>
      <c r="B26" s="278">
        <v>10</v>
      </c>
      <c r="C26" s="109">
        <v>488</v>
      </c>
      <c r="D26" s="109">
        <v>908</v>
      </c>
      <c r="E26" s="109">
        <v>1126</v>
      </c>
      <c r="F26" s="109">
        <v>906</v>
      </c>
      <c r="G26" s="109">
        <v>667</v>
      </c>
      <c r="H26" s="109">
        <v>1193</v>
      </c>
      <c r="I26" s="109">
        <v>5332</v>
      </c>
      <c r="J26" s="105"/>
      <c r="L26" s="110" t="s">
        <v>85</v>
      </c>
      <c r="M26" s="282">
        <f t="shared" si="1"/>
        <v>1.7796289284361985E-2</v>
      </c>
      <c r="N26" s="283">
        <f t="shared" si="1"/>
        <v>7.232109049602424E-2</v>
      </c>
      <c r="O26" s="283">
        <f t="shared" si="1"/>
        <v>0.27413858386974632</v>
      </c>
      <c r="P26" s="283">
        <f t="shared" si="1"/>
        <v>0.29685725104127225</v>
      </c>
      <c r="Q26" s="283">
        <f t="shared" si="1"/>
        <v>4.0136312003029154E-2</v>
      </c>
      <c r="R26" s="283">
        <f t="shared" si="1"/>
        <v>8.8981446421809926E-2</v>
      </c>
      <c r="S26" s="283">
        <f t="shared" si="1"/>
        <v>0.20787580461946231</v>
      </c>
      <c r="T26" s="107"/>
    </row>
    <row r="27" spans="1:20" x14ac:dyDescent="0.25">
      <c r="A27" s="110" t="s">
        <v>94</v>
      </c>
      <c r="B27" s="278">
        <v>5</v>
      </c>
      <c r="C27" s="109">
        <v>438</v>
      </c>
      <c r="D27" s="109">
        <v>1069</v>
      </c>
      <c r="E27" s="109">
        <v>525</v>
      </c>
      <c r="F27" s="109">
        <v>565</v>
      </c>
      <c r="G27" s="109">
        <v>385</v>
      </c>
      <c r="H27" s="109">
        <v>663</v>
      </c>
      <c r="I27" s="109">
        <v>3671</v>
      </c>
      <c r="J27" s="105"/>
      <c r="L27" s="110" t="s">
        <v>86</v>
      </c>
      <c r="M27" s="282">
        <f t="shared" si="1"/>
        <v>1.2810613505545416E-3</v>
      </c>
      <c r="N27" s="283">
        <f t="shared" si="1"/>
        <v>2.8235996069072022E-2</v>
      </c>
      <c r="O27" s="283">
        <f t="shared" si="1"/>
        <v>0.25078969535308154</v>
      </c>
      <c r="P27" s="283">
        <f t="shared" si="1"/>
        <v>7.5056156113996908E-2</v>
      </c>
      <c r="Q27" s="283">
        <f t="shared" si="1"/>
        <v>0.10315176189807665</v>
      </c>
      <c r="R27" s="283">
        <f t="shared" si="1"/>
        <v>6.1350554541625718E-2</v>
      </c>
      <c r="S27" s="283">
        <f t="shared" si="1"/>
        <v>0.47883616453741401</v>
      </c>
      <c r="T27" s="107"/>
    </row>
    <row r="28" spans="1:20" x14ac:dyDescent="0.25">
      <c r="A28" s="110" t="s">
        <v>95</v>
      </c>
      <c r="B28" s="278">
        <v>16</v>
      </c>
      <c r="C28" s="109">
        <v>1029</v>
      </c>
      <c r="D28" s="109">
        <v>1624</v>
      </c>
      <c r="E28" s="109">
        <v>4217</v>
      </c>
      <c r="F28" s="109">
        <v>2910</v>
      </c>
      <c r="G28" s="109">
        <v>804</v>
      </c>
      <c r="H28" s="109">
        <v>1969</v>
      </c>
      <c r="I28" s="109">
        <v>12598</v>
      </c>
      <c r="J28" s="105"/>
      <c r="L28" s="110" t="s">
        <v>95</v>
      </c>
      <c r="M28" s="282">
        <f t="shared" si="1"/>
        <v>1.2700428639466582E-3</v>
      </c>
      <c r="N28" s="283">
        <f t="shared" si="1"/>
        <v>8.1679631687569462E-2</v>
      </c>
      <c r="O28" s="283">
        <f t="shared" si="1"/>
        <v>0.12890935069058582</v>
      </c>
      <c r="P28" s="283">
        <f t="shared" si="1"/>
        <v>0.33473567232894108</v>
      </c>
      <c r="Q28" s="283">
        <f t="shared" si="1"/>
        <v>0.23098904588029845</v>
      </c>
      <c r="R28" s="283">
        <f t="shared" si="1"/>
        <v>6.3819653913319577E-2</v>
      </c>
      <c r="S28" s="283">
        <f t="shared" si="1"/>
        <v>0.15629464994443562</v>
      </c>
      <c r="T28" s="107"/>
    </row>
    <row r="29" spans="1:20" x14ac:dyDescent="0.25">
      <c r="A29" s="110" t="s">
        <v>96</v>
      </c>
      <c r="B29" s="278">
        <v>160</v>
      </c>
      <c r="C29" s="109">
        <v>2840</v>
      </c>
      <c r="D29" s="109">
        <v>6431</v>
      </c>
      <c r="E29" s="109">
        <v>3815</v>
      </c>
      <c r="F29" s="109">
        <v>6758</v>
      </c>
      <c r="G29" s="109">
        <v>3165</v>
      </c>
      <c r="H29" s="109">
        <v>5060</v>
      </c>
      <c r="I29" s="109">
        <v>28344</v>
      </c>
      <c r="J29" s="105"/>
      <c r="L29" s="110" t="s">
        <v>96</v>
      </c>
      <c r="M29" s="282">
        <f t="shared" si="1"/>
        <v>5.6449336720293536E-3</v>
      </c>
      <c r="N29" s="283">
        <f t="shared" si="1"/>
        <v>0.10019757267852103</v>
      </c>
      <c r="O29" s="283">
        <f t="shared" si="1"/>
        <v>0.22689105278012983</v>
      </c>
      <c r="P29" s="283">
        <f t="shared" si="1"/>
        <v>0.13459638724244991</v>
      </c>
      <c r="Q29" s="283">
        <f t="shared" si="1"/>
        <v>0.23842788597233983</v>
      </c>
      <c r="R29" s="283">
        <f t="shared" si="1"/>
        <v>0.11166384419983065</v>
      </c>
      <c r="S29" s="283">
        <f t="shared" si="1"/>
        <v>0.1785210273779283</v>
      </c>
      <c r="T29" s="107"/>
    </row>
    <row r="30" spans="1:20" x14ac:dyDescent="0.25">
      <c r="A30" s="110" t="s">
        <v>97</v>
      </c>
      <c r="B30" s="278">
        <v>38</v>
      </c>
      <c r="C30" s="109">
        <v>117</v>
      </c>
      <c r="D30" s="109">
        <v>172</v>
      </c>
      <c r="E30" s="109">
        <v>278</v>
      </c>
      <c r="F30" s="109">
        <v>90</v>
      </c>
      <c r="G30" s="109">
        <v>110</v>
      </c>
      <c r="H30" s="109">
        <v>332</v>
      </c>
      <c r="I30" s="109">
        <v>1144</v>
      </c>
      <c r="J30" s="105"/>
      <c r="L30" s="110" t="s">
        <v>97</v>
      </c>
      <c r="M30" s="282">
        <f t="shared" si="1"/>
        <v>3.3216783216783216E-2</v>
      </c>
      <c r="N30" s="283">
        <f t="shared" si="1"/>
        <v>0.10227272727272728</v>
      </c>
      <c r="O30" s="283">
        <f t="shared" si="1"/>
        <v>0.15034965034965034</v>
      </c>
      <c r="P30" s="283">
        <f t="shared" si="1"/>
        <v>0.24300699300699299</v>
      </c>
      <c r="Q30" s="283">
        <f t="shared" si="1"/>
        <v>7.8671328671328672E-2</v>
      </c>
      <c r="R30" s="283">
        <f t="shared" si="1"/>
        <v>9.6153846153846159E-2</v>
      </c>
      <c r="S30" s="283">
        <f t="shared" si="1"/>
        <v>0.29020979020979021</v>
      </c>
      <c r="T30" s="107"/>
    </row>
    <row r="31" spans="1:20" x14ac:dyDescent="0.25">
      <c r="A31" s="110" t="s">
        <v>98</v>
      </c>
      <c r="B31" s="278">
        <v>31</v>
      </c>
      <c r="C31" s="109">
        <v>153</v>
      </c>
      <c r="D31" s="109">
        <v>845</v>
      </c>
      <c r="E31" s="109">
        <v>2494</v>
      </c>
      <c r="F31" s="109">
        <v>1286</v>
      </c>
      <c r="G31" s="109">
        <v>330</v>
      </c>
      <c r="H31" s="109">
        <v>1000</v>
      </c>
      <c r="I31" s="109">
        <v>6144</v>
      </c>
      <c r="J31" s="105"/>
      <c r="L31" s="110" t="s">
        <v>98</v>
      </c>
      <c r="M31" s="282">
        <f t="shared" si="1"/>
        <v>5.045572916666667E-3</v>
      </c>
      <c r="N31" s="283">
        <f t="shared" si="1"/>
        <v>2.490234375E-2</v>
      </c>
      <c r="O31" s="283">
        <f t="shared" si="1"/>
        <v>0.13753255208333334</v>
      </c>
      <c r="P31" s="283">
        <f t="shared" si="1"/>
        <v>0.40592447916666669</v>
      </c>
      <c r="Q31" s="283">
        <f t="shared" si="1"/>
        <v>0.20930989583333334</v>
      </c>
      <c r="R31" s="283">
        <f t="shared" si="1"/>
        <v>5.37109375E-2</v>
      </c>
      <c r="S31" s="283">
        <f t="shared" si="1"/>
        <v>0.16276041666666666</v>
      </c>
      <c r="T31" s="107"/>
    </row>
    <row r="32" spans="1:20" x14ac:dyDescent="0.25">
      <c r="A32" s="110" t="s">
        <v>99</v>
      </c>
      <c r="B32" s="278">
        <v>39</v>
      </c>
      <c r="C32" s="109">
        <v>1162</v>
      </c>
      <c r="D32" s="109">
        <v>2621</v>
      </c>
      <c r="E32" s="109">
        <v>1857</v>
      </c>
      <c r="F32" s="109">
        <v>7938</v>
      </c>
      <c r="G32" s="109">
        <v>1824</v>
      </c>
      <c r="H32" s="109">
        <v>2723</v>
      </c>
      <c r="I32" s="109">
        <v>18221</v>
      </c>
      <c r="J32" s="105"/>
      <c r="L32" s="110" t="s">
        <v>99</v>
      </c>
      <c r="M32" s="282">
        <f t="shared" si="1"/>
        <v>2.1403874650128972E-3</v>
      </c>
      <c r="N32" s="283">
        <f t="shared" si="1"/>
        <v>6.377257011140991E-2</v>
      </c>
      <c r="O32" s="283">
        <f t="shared" si="1"/>
        <v>0.14384501399484112</v>
      </c>
      <c r="P32" s="283">
        <f t="shared" si="1"/>
        <v>0.10191537237253719</v>
      </c>
      <c r="Q32" s="283">
        <f t="shared" si="1"/>
        <v>0.43565117172493278</v>
      </c>
      <c r="R32" s="283">
        <f t="shared" si="1"/>
        <v>0.10010427528675704</v>
      </c>
      <c r="S32" s="283">
        <f t="shared" si="1"/>
        <v>0.14944295044179792</v>
      </c>
      <c r="T32" s="107"/>
    </row>
    <row r="33" spans="1:20" x14ac:dyDescent="0.25">
      <c r="A33" s="110" t="s">
        <v>100</v>
      </c>
      <c r="B33" s="278">
        <v>26</v>
      </c>
      <c r="C33" s="109">
        <v>1011</v>
      </c>
      <c r="D33" s="109">
        <v>3038</v>
      </c>
      <c r="E33" s="109">
        <v>2747</v>
      </c>
      <c r="F33" s="109">
        <v>1017</v>
      </c>
      <c r="G33" s="109">
        <v>3519</v>
      </c>
      <c r="H33" s="109">
        <v>4560</v>
      </c>
      <c r="I33" s="109">
        <v>15948</v>
      </c>
      <c r="J33" s="105"/>
      <c r="L33" s="110" t="s">
        <v>100</v>
      </c>
      <c r="M33" s="282">
        <f t="shared" si="1"/>
        <v>1.6302984700275896E-3</v>
      </c>
      <c r="N33" s="283">
        <f t="shared" si="1"/>
        <v>6.3393528969149737E-2</v>
      </c>
      <c r="O33" s="283">
        <f t="shared" si="1"/>
        <v>0.19049410584399298</v>
      </c>
      <c r="P33" s="283">
        <f t="shared" si="1"/>
        <v>0.17224730373714572</v>
      </c>
      <c r="Q33" s="283">
        <f t="shared" si="1"/>
        <v>6.3769751693002252E-2</v>
      </c>
      <c r="R33" s="283">
        <f t="shared" si="1"/>
        <v>0.22065462753950338</v>
      </c>
      <c r="S33" s="283">
        <f t="shared" si="1"/>
        <v>0.28592927012791575</v>
      </c>
      <c r="T33" s="107"/>
    </row>
    <row r="34" spans="1:20" x14ac:dyDescent="0.25">
      <c r="A34" s="110" t="s">
        <v>101</v>
      </c>
      <c r="B34" s="278">
        <v>15</v>
      </c>
      <c r="C34" s="109">
        <v>560</v>
      </c>
      <c r="D34" s="109">
        <v>3708</v>
      </c>
      <c r="E34" s="109">
        <v>1762</v>
      </c>
      <c r="F34" s="109">
        <v>1970</v>
      </c>
      <c r="G34" s="109">
        <v>4252</v>
      </c>
      <c r="H34" s="109">
        <v>3830</v>
      </c>
      <c r="I34" s="109">
        <v>16115</v>
      </c>
      <c r="J34" s="105"/>
      <c r="L34" s="110" t="s">
        <v>101</v>
      </c>
      <c r="M34" s="282">
        <f t="shared" si="1"/>
        <v>9.3080980452994104E-4</v>
      </c>
      <c r="N34" s="283">
        <f t="shared" si="1"/>
        <v>3.4750232702451131E-2</v>
      </c>
      <c r="O34" s="283">
        <f t="shared" si="1"/>
        <v>0.23009618367980142</v>
      </c>
      <c r="P34" s="283">
        <f t="shared" si="1"/>
        <v>0.10933912503878374</v>
      </c>
      <c r="Q34" s="283">
        <f t="shared" si="1"/>
        <v>0.1222463543282656</v>
      </c>
      <c r="R34" s="283">
        <f t="shared" si="1"/>
        <v>0.26385355259075394</v>
      </c>
      <c r="S34" s="283">
        <f t="shared" si="1"/>
        <v>0.23766677008997827</v>
      </c>
      <c r="T34" s="107"/>
    </row>
    <row r="35" spans="1:20" x14ac:dyDescent="0.25">
      <c r="A35" s="110" t="s">
        <v>102</v>
      </c>
      <c r="B35" s="278">
        <v>50</v>
      </c>
      <c r="C35" s="109">
        <v>836</v>
      </c>
      <c r="D35" s="109">
        <v>1333</v>
      </c>
      <c r="E35" s="109">
        <v>2606</v>
      </c>
      <c r="F35" s="109">
        <v>1044</v>
      </c>
      <c r="G35" s="109">
        <v>985</v>
      </c>
      <c r="H35" s="109">
        <v>1534</v>
      </c>
      <c r="I35" s="109">
        <v>8426</v>
      </c>
      <c r="J35" s="105"/>
      <c r="L35" s="110" t="s">
        <v>102</v>
      </c>
      <c r="M35" s="282">
        <f t="shared" si="1"/>
        <v>5.9340137669119395E-3</v>
      </c>
      <c r="N35" s="283">
        <f t="shared" si="1"/>
        <v>9.921671018276762E-2</v>
      </c>
      <c r="O35" s="283">
        <f t="shared" si="1"/>
        <v>0.1582008070258723</v>
      </c>
      <c r="P35" s="283">
        <f t="shared" si="1"/>
        <v>0.30928079753145027</v>
      </c>
      <c r="Q35" s="283">
        <f t="shared" si="1"/>
        <v>0.12390220745312129</v>
      </c>
      <c r="R35" s="283">
        <f t="shared" si="1"/>
        <v>0.1169000712081652</v>
      </c>
      <c r="S35" s="283">
        <f t="shared" si="1"/>
        <v>0.18205554236885829</v>
      </c>
      <c r="T35" s="107"/>
    </row>
    <row r="36" spans="1:20" x14ac:dyDescent="0.25">
      <c r="A36" s="110" t="s">
        <v>103</v>
      </c>
      <c r="B36" s="278">
        <v>36</v>
      </c>
      <c r="C36" s="109">
        <v>180</v>
      </c>
      <c r="D36" s="109">
        <v>575</v>
      </c>
      <c r="E36" s="109">
        <v>305</v>
      </c>
      <c r="F36" s="109">
        <v>348</v>
      </c>
      <c r="G36" s="109">
        <v>369</v>
      </c>
      <c r="H36" s="109">
        <v>1042</v>
      </c>
      <c r="I36" s="109">
        <v>2860</v>
      </c>
      <c r="J36" s="105"/>
      <c r="L36" s="110" t="s">
        <v>103</v>
      </c>
      <c r="M36" s="282">
        <f t="shared" si="1"/>
        <v>1.2587412587412588E-2</v>
      </c>
      <c r="N36" s="283">
        <f t="shared" si="1"/>
        <v>6.2937062937062943E-2</v>
      </c>
      <c r="O36" s="283">
        <f t="shared" si="1"/>
        <v>0.20104895104895104</v>
      </c>
      <c r="P36" s="283">
        <f t="shared" si="1"/>
        <v>0.10664335664335664</v>
      </c>
      <c r="Q36" s="283">
        <f t="shared" si="1"/>
        <v>0.12167832167832168</v>
      </c>
      <c r="R36" s="283">
        <f t="shared" si="1"/>
        <v>0.12902097902097903</v>
      </c>
      <c r="S36" s="283">
        <f t="shared" si="1"/>
        <v>0.36433566433566433</v>
      </c>
      <c r="T36" s="107"/>
    </row>
    <row r="37" spans="1:20" x14ac:dyDescent="0.25">
      <c r="A37" s="110" t="s">
        <v>104</v>
      </c>
      <c r="B37" s="278">
        <v>12</v>
      </c>
      <c r="C37" s="109">
        <v>166</v>
      </c>
      <c r="D37" s="109">
        <v>255</v>
      </c>
      <c r="E37" s="109">
        <v>151</v>
      </c>
      <c r="F37" s="109">
        <v>213</v>
      </c>
      <c r="G37" s="109">
        <v>223</v>
      </c>
      <c r="H37" s="109">
        <v>295</v>
      </c>
      <c r="I37" s="109">
        <v>1327</v>
      </c>
      <c r="J37" s="105"/>
      <c r="L37" s="110" t="s">
        <v>104</v>
      </c>
      <c r="M37" s="282">
        <f t="shared" si="1"/>
        <v>9.0429540316503392E-3</v>
      </c>
      <c r="N37" s="283">
        <f t="shared" si="1"/>
        <v>0.12509419743782968</v>
      </c>
      <c r="O37" s="283">
        <f t="shared" si="1"/>
        <v>0.19216277317256972</v>
      </c>
      <c r="P37" s="283">
        <f t="shared" si="1"/>
        <v>0.11379050489826677</v>
      </c>
      <c r="Q37" s="283">
        <f t="shared" si="1"/>
        <v>0.16051243406179352</v>
      </c>
      <c r="R37" s="283">
        <f t="shared" si="1"/>
        <v>0.1680482290881688</v>
      </c>
      <c r="S37" s="283">
        <f t="shared" si="1"/>
        <v>0.22230595327807084</v>
      </c>
      <c r="T37" s="107"/>
    </row>
    <row r="38" spans="1:20" x14ac:dyDescent="0.25">
      <c r="A38" s="110" t="s">
        <v>105</v>
      </c>
      <c r="B38" s="278">
        <v>10</v>
      </c>
      <c r="C38" s="109">
        <v>433</v>
      </c>
      <c r="D38" s="109">
        <v>552</v>
      </c>
      <c r="E38" s="109">
        <v>614</v>
      </c>
      <c r="F38" s="109">
        <v>417</v>
      </c>
      <c r="G38" s="109">
        <v>413</v>
      </c>
      <c r="H38" s="109">
        <v>785</v>
      </c>
      <c r="I38" s="109">
        <v>3253</v>
      </c>
      <c r="J38" s="105"/>
      <c r="L38" s="110" t="s">
        <v>105</v>
      </c>
      <c r="M38" s="282">
        <f t="shared" si="1"/>
        <v>3.0740854595757761E-3</v>
      </c>
      <c r="N38" s="283">
        <f t="shared" si="1"/>
        <v>0.13310790039963111</v>
      </c>
      <c r="O38" s="283">
        <f t="shared" si="1"/>
        <v>0.16968951736858284</v>
      </c>
      <c r="P38" s="283">
        <f t="shared" si="1"/>
        <v>0.18874884721795265</v>
      </c>
      <c r="Q38" s="283">
        <f t="shared" si="1"/>
        <v>0.12818936366430986</v>
      </c>
      <c r="R38" s="283">
        <f t="shared" si="1"/>
        <v>0.12695972948047957</v>
      </c>
      <c r="S38" s="283">
        <f t="shared" si="1"/>
        <v>0.24131570857669843</v>
      </c>
      <c r="T38" s="107"/>
    </row>
    <row r="39" spans="1:20" ht="15.75" thickBot="1" x14ac:dyDescent="0.3">
      <c r="A39" s="103" t="s">
        <v>106</v>
      </c>
      <c r="B39" s="279">
        <v>199</v>
      </c>
      <c r="C39" s="112">
        <v>2238</v>
      </c>
      <c r="D39" s="112">
        <v>4121</v>
      </c>
      <c r="E39" s="112">
        <v>2606</v>
      </c>
      <c r="F39" s="112">
        <v>2858</v>
      </c>
      <c r="G39" s="112">
        <v>3404</v>
      </c>
      <c r="H39" s="112">
        <v>4825</v>
      </c>
      <c r="I39" s="112">
        <v>20319</v>
      </c>
      <c r="J39" s="105"/>
      <c r="L39" s="111" t="s">
        <v>106</v>
      </c>
      <c r="M39" s="284">
        <f t="shared" si="1"/>
        <v>9.7937890644224611E-3</v>
      </c>
      <c r="N39" s="285">
        <f t="shared" si="1"/>
        <v>0.11014321570943451</v>
      </c>
      <c r="O39" s="285">
        <f t="shared" si="1"/>
        <v>0.20281509916826615</v>
      </c>
      <c r="P39" s="285">
        <f t="shared" si="1"/>
        <v>0.12825434322555243</v>
      </c>
      <c r="Q39" s="285">
        <f t="shared" si="1"/>
        <v>0.14065652837245926</v>
      </c>
      <c r="R39" s="285">
        <f t="shared" si="1"/>
        <v>0.16752792952409076</v>
      </c>
      <c r="S39" s="285">
        <f t="shared" si="1"/>
        <v>0.23746247354692651</v>
      </c>
      <c r="T39" s="107"/>
    </row>
    <row r="40" spans="1:20" ht="15.75" thickBot="1" x14ac:dyDescent="0.3">
      <c r="A40" s="224" t="s">
        <v>29</v>
      </c>
      <c r="B40" s="113">
        <v>1139</v>
      </c>
      <c r="C40" s="113">
        <v>25966</v>
      </c>
      <c r="D40" s="113">
        <v>70705</v>
      </c>
      <c r="E40" s="113">
        <v>54385</v>
      </c>
      <c r="F40" s="113">
        <v>51759</v>
      </c>
      <c r="G40" s="113">
        <v>47733</v>
      </c>
      <c r="H40" s="113">
        <v>101651</v>
      </c>
      <c r="I40" s="113">
        <v>354302</v>
      </c>
      <c r="J40" s="114"/>
      <c r="L40" s="115" t="s">
        <v>107</v>
      </c>
      <c r="M40" s="228">
        <f t="shared" si="1"/>
        <v>3.2147715790483825E-3</v>
      </c>
      <c r="N40" s="228">
        <f t="shared" si="1"/>
        <v>7.3287760159412033E-2</v>
      </c>
      <c r="O40" s="228">
        <f t="shared" si="1"/>
        <v>0.19956139112960131</v>
      </c>
      <c r="P40" s="228">
        <f t="shared" si="1"/>
        <v>0.15349899238502746</v>
      </c>
      <c r="Q40" s="228">
        <f t="shared" si="1"/>
        <v>0.14608723631252435</v>
      </c>
      <c r="R40" s="228">
        <f t="shared" si="1"/>
        <v>0.13472404897516807</v>
      </c>
      <c r="S40" s="228">
        <f t="shared" si="1"/>
        <v>0.28690495678827665</v>
      </c>
      <c r="T40" s="107"/>
    </row>
    <row r="41" spans="1:20" x14ac:dyDescent="0.25">
      <c r="A41" s="270" t="s">
        <v>294</v>
      </c>
      <c r="B41" s="270"/>
      <c r="C41" s="270"/>
      <c r="D41" s="270"/>
      <c r="E41" s="270"/>
      <c r="F41" s="270"/>
      <c r="G41" s="270"/>
      <c r="L41" s="270" t="s">
        <v>294</v>
      </c>
      <c r="M41" s="270"/>
      <c r="N41" s="270"/>
      <c r="O41" s="270"/>
      <c r="P41" s="270"/>
      <c r="Q41" s="270"/>
      <c r="R41" s="270"/>
    </row>
    <row r="42" spans="1:20" x14ac:dyDescent="0.25">
      <c r="A42" s="97"/>
      <c r="B42" s="97"/>
      <c r="C42" s="97"/>
      <c r="D42" s="97"/>
      <c r="E42" s="97"/>
      <c r="F42" s="97"/>
      <c r="G42" s="97"/>
      <c r="L42" s="97"/>
      <c r="M42" s="97"/>
      <c r="N42" s="97"/>
      <c r="O42" s="97"/>
      <c r="P42" s="97"/>
      <c r="Q42" s="97"/>
      <c r="R42" s="97"/>
    </row>
    <row r="43" spans="1:20" ht="15.75" x14ac:dyDescent="0.25">
      <c r="L43" s="98"/>
    </row>
    <row r="44" spans="1:20" ht="15.75" x14ac:dyDescent="0.25">
      <c r="L44" s="98"/>
    </row>
    <row r="45" spans="1:20" ht="53.25" customHeight="1" x14ac:dyDescent="0.25">
      <c r="A45" s="99" t="s">
        <v>215</v>
      </c>
      <c r="B45" s="100" t="s">
        <v>238</v>
      </c>
      <c r="C45" s="100" t="s">
        <v>239</v>
      </c>
      <c r="D45" s="100" t="s">
        <v>240</v>
      </c>
      <c r="E45" s="100" t="s">
        <v>241</v>
      </c>
      <c r="F45" s="100" t="s">
        <v>242</v>
      </c>
      <c r="G45" s="100" t="s">
        <v>243</v>
      </c>
      <c r="H45" s="100" t="s">
        <v>244</v>
      </c>
      <c r="I45" s="100" t="s">
        <v>132</v>
      </c>
      <c r="L45" s="116" t="s">
        <v>215</v>
      </c>
      <c r="M45" s="100" t="s">
        <v>238</v>
      </c>
      <c r="N45" s="100" t="s">
        <v>239</v>
      </c>
      <c r="O45" s="100" t="s">
        <v>240</v>
      </c>
      <c r="P45" s="100" t="s">
        <v>241</v>
      </c>
      <c r="Q45" s="100" t="s">
        <v>242</v>
      </c>
      <c r="R45" s="100" t="s">
        <v>243</v>
      </c>
      <c r="S45" s="100" t="s">
        <v>244</v>
      </c>
    </row>
    <row r="46" spans="1:20" x14ac:dyDescent="0.25">
      <c r="A46" s="117" t="s">
        <v>216</v>
      </c>
      <c r="B46" s="118">
        <f>+B17+B21+B32+B33+B34</f>
        <v>148</v>
      </c>
      <c r="C46" s="118">
        <f t="shared" ref="C46:I46" si="2">+C17+C21+C32+C33+C34</f>
        <v>9091</v>
      </c>
      <c r="D46" s="118">
        <f t="shared" si="2"/>
        <v>23186</v>
      </c>
      <c r="E46" s="118">
        <f t="shared" si="2"/>
        <v>15377</v>
      </c>
      <c r="F46" s="118">
        <f t="shared" si="2"/>
        <v>17719</v>
      </c>
      <c r="G46" s="118">
        <f t="shared" si="2"/>
        <v>20632</v>
      </c>
      <c r="H46" s="118">
        <f t="shared" si="2"/>
        <v>34047</v>
      </c>
      <c r="I46" s="118">
        <f t="shared" si="2"/>
        <v>120443</v>
      </c>
      <c r="L46" s="119" t="s">
        <v>216</v>
      </c>
      <c r="M46" s="106">
        <f t="shared" ref="M46" si="3">+B46/$I46</f>
        <v>1.2287970243185574E-3</v>
      </c>
      <c r="N46" s="106">
        <f t="shared" ref="N46" si="4">+C46/$I46</f>
        <v>7.5479687487027061E-2</v>
      </c>
      <c r="O46" s="106">
        <f t="shared" ref="O46" si="5">+D46/$I46</f>
        <v>0.19250599868817614</v>
      </c>
      <c r="P46" s="106">
        <f t="shared" ref="P46" si="6">+E46/$I46</f>
        <v>0.12767035029017876</v>
      </c>
      <c r="Q46" s="106">
        <f t="shared" ref="Q46" si="7">+F46/$I46</f>
        <v>0.14711523293176026</v>
      </c>
      <c r="R46" s="106">
        <f t="shared" ref="R46" si="8">+G46/$I46</f>
        <v>0.17130094733608428</v>
      </c>
      <c r="S46" s="106">
        <f t="shared" ref="S46" si="9">+H46/$I46</f>
        <v>0.28268143437144544</v>
      </c>
    </row>
    <row r="47" spans="1:20" x14ac:dyDescent="0.25">
      <c r="A47" s="117" t="s">
        <v>217</v>
      </c>
      <c r="B47" s="118">
        <f>+B11+B12+B22+B19+B30+B39+B29</f>
        <v>593</v>
      </c>
      <c r="C47" s="118">
        <f t="shared" ref="C47:I47" si="10">+C11+C12+C22+C19+C30+C39+C29</f>
        <v>9694</v>
      </c>
      <c r="D47" s="118">
        <f t="shared" si="10"/>
        <v>32266</v>
      </c>
      <c r="E47" s="118">
        <f t="shared" si="10"/>
        <v>15100</v>
      </c>
      <c r="F47" s="118">
        <f t="shared" si="10"/>
        <v>20507</v>
      </c>
      <c r="G47" s="118">
        <f t="shared" si="10"/>
        <v>17840</v>
      </c>
      <c r="H47" s="118">
        <f t="shared" si="10"/>
        <v>46935</v>
      </c>
      <c r="I47" s="118">
        <f t="shared" si="10"/>
        <v>143291</v>
      </c>
      <c r="L47" s="120" t="s">
        <v>217</v>
      </c>
      <c r="M47" s="106">
        <f t="shared" ref="M47:M50" si="11">+B47/$I47</f>
        <v>4.1384315832815738E-3</v>
      </c>
      <c r="N47" s="106">
        <f t="shared" ref="N47:N50" si="12">+C47/$I47</f>
        <v>6.7652539238333184E-2</v>
      </c>
      <c r="O47" s="106">
        <f t="shared" ref="O47:O50" si="13">+D47/$I47</f>
        <v>0.22517813400702069</v>
      </c>
      <c r="P47" s="106">
        <f t="shared" ref="P47:P50" si="14">+E47/$I47</f>
        <v>0.10537996105826605</v>
      </c>
      <c r="Q47" s="106">
        <f t="shared" ref="Q47:Q50" si="15">+F47/$I47</f>
        <v>0.143114361683567</v>
      </c>
      <c r="R47" s="106">
        <f t="shared" ref="R47:R50" si="16">+G47/$I47</f>
        <v>0.12450188776685207</v>
      </c>
      <c r="S47" s="106">
        <f t="shared" ref="S47:S50" si="17">+H47/$I47</f>
        <v>0.32755022995163691</v>
      </c>
    </row>
    <row r="48" spans="1:20" x14ac:dyDescent="0.25">
      <c r="A48" s="117" t="s">
        <v>218</v>
      </c>
      <c r="B48" s="118">
        <f>+B10+B13+B15+B20+B24+B26+B28+B31</f>
        <v>163</v>
      </c>
      <c r="C48" s="118">
        <f t="shared" ref="C48:I48" si="18">+C10+C13+C15+C20+C24+C26+C28+C31</f>
        <v>3482</v>
      </c>
      <c r="D48" s="118">
        <f t="shared" si="18"/>
        <v>7239</v>
      </c>
      <c r="E48" s="118">
        <f t="shared" si="18"/>
        <v>15868</v>
      </c>
      <c r="F48" s="118">
        <f t="shared" si="18"/>
        <v>8697</v>
      </c>
      <c r="G48" s="118">
        <f t="shared" si="18"/>
        <v>4219</v>
      </c>
      <c r="H48" s="118">
        <f t="shared" si="18"/>
        <v>12039</v>
      </c>
      <c r="I48" s="118">
        <f t="shared" si="18"/>
        <v>51914</v>
      </c>
      <c r="L48" s="120" t="s">
        <v>218</v>
      </c>
      <c r="M48" s="106">
        <f t="shared" si="11"/>
        <v>3.1398081442385482E-3</v>
      </c>
      <c r="N48" s="106">
        <f t="shared" si="12"/>
        <v>6.7072466001463965E-2</v>
      </c>
      <c r="O48" s="106">
        <f t="shared" si="13"/>
        <v>0.13944215433216472</v>
      </c>
      <c r="P48" s="106">
        <f t="shared" si="14"/>
        <v>0.30565935971029007</v>
      </c>
      <c r="Q48" s="106">
        <f t="shared" si="15"/>
        <v>0.16752706399044573</v>
      </c>
      <c r="R48" s="106">
        <f t="shared" si="16"/>
        <v>8.1269021843818623E-2</v>
      </c>
      <c r="S48" s="106">
        <f t="shared" si="17"/>
        <v>0.23190276226066187</v>
      </c>
    </row>
    <row r="49" spans="1:19" ht="15.75" thickBot="1" x14ac:dyDescent="0.3">
      <c r="A49" s="121" t="s">
        <v>219</v>
      </c>
      <c r="B49" s="122">
        <f>+B14+B16+B25+B27+B23+B18+B35+B36+B37+B38</f>
        <v>235</v>
      </c>
      <c r="C49" s="122">
        <f t="shared" ref="C49:I49" si="19">+C14+C16+C25+C27+C23+C18+C35+C36+C37+C38</f>
        <v>3699</v>
      </c>
      <c r="D49" s="122">
        <f t="shared" si="19"/>
        <v>8014</v>
      </c>
      <c r="E49" s="122">
        <f t="shared" si="19"/>
        <v>8040</v>
      </c>
      <c r="F49" s="122">
        <f t="shared" si="19"/>
        <v>4836</v>
      </c>
      <c r="G49" s="122">
        <f t="shared" si="19"/>
        <v>5042</v>
      </c>
      <c r="H49" s="122">
        <f t="shared" si="19"/>
        <v>8630</v>
      </c>
      <c r="I49" s="122">
        <f t="shared" si="19"/>
        <v>38654</v>
      </c>
      <c r="L49" s="123" t="s">
        <v>219</v>
      </c>
      <c r="M49" s="106">
        <f t="shared" si="11"/>
        <v>6.0795777927252033E-3</v>
      </c>
      <c r="N49" s="106">
        <f t="shared" si="12"/>
        <v>9.5695141511874582E-2</v>
      </c>
      <c r="O49" s="106">
        <f t="shared" si="13"/>
        <v>0.20732653800382883</v>
      </c>
      <c r="P49" s="106">
        <f t="shared" si="14"/>
        <v>0.20799917214259844</v>
      </c>
      <c r="Q49" s="106">
        <f t="shared" si="15"/>
        <v>0.12510994981114504</v>
      </c>
      <c r="R49" s="106">
        <f t="shared" si="16"/>
        <v>0.13043928183370415</v>
      </c>
      <c r="S49" s="106">
        <f t="shared" si="17"/>
        <v>0.22326279298390853</v>
      </c>
    </row>
    <row r="50" spans="1:19" ht="15.75" thickBot="1" x14ac:dyDescent="0.3">
      <c r="A50" s="124" t="s">
        <v>132</v>
      </c>
      <c r="B50" s="125">
        <f>+SUM(B46:B49)</f>
        <v>1139</v>
      </c>
      <c r="C50" s="125">
        <f t="shared" ref="C50:I50" si="20">+SUM(C46:C49)</f>
        <v>25966</v>
      </c>
      <c r="D50" s="125">
        <f t="shared" si="20"/>
        <v>70705</v>
      </c>
      <c r="E50" s="125">
        <f t="shared" si="20"/>
        <v>54385</v>
      </c>
      <c r="F50" s="125">
        <f t="shared" si="20"/>
        <v>51759</v>
      </c>
      <c r="G50" s="125">
        <f t="shared" si="20"/>
        <v>47733</v>
      </c>
      <c r="H50" s="125">
        <f t="shared" si="20"/>
        <v>101651</v>
      </c>
      <c r="I50" s="125">
        <f t="shared" si="20"/>
        <v>354302</v>
      </c>
      <c r="L50" s="126" t="s">
        <v>132</v>
      </c>
      <c r="M50" s="228">
        <f t="shared" si="11"/>
        <v>3.2147715790483825E-3</v>
      </c>
      <c r="N50" s="228">
        <f t="shared" si="12"/>
        <v>7.3287760159412033E-2</v>
      </c>
      <c r="O50" s="228">
        <f t="shared" si="13"/>
        <v>0.19956139112960131</v>
      </c>
      <c r="P50" s="228">
        <f t="shared" si="14"/>
        <v>0.15349899238502746</v>
      </c>
      <c r="Q50" s="228">
        <f t="shared" si="15"/>
        <v>0.14608723631252435</v>
      </c>
      <c r="R50" s="228">
        <f t="shared" si="16"/>
        <v>0.13472404897516807</v>
      </c>
      <c r="S50" s="228">
        <f t="shared" si="17"/>
        <v>0.28690495678827665</v>
      </c>
    </row>
    <row r="51" spans="1:19" x14ac:dyDescent="0.25">
      <c r="A51" s="270" t="s">
        <v>294</v>
      </c>
      <c r="B51" s="270"/>
      <c r="C51" s="270"/>
      <c r="D51" s="270"/>
      <c r="E51" s="270"/>
      <c r="F51" s="270"/>
      <c r="G51" s="270"/>
      <c r="H51" s="117"/>
      <c r="I51" s="117"/>
      <c r="L51" s="270" t="s">
        <v>294</v>
      </c>
      <c r="M51" s="270"/>
      <c r="N51" s="270"/>
      <c r="O51" s="270"/>
      <c r="P51" s="270"/>
      <c r="Q51" s="270"/>
      <c r="R51" s="270"/>
    </row>
    <row r="54" spans="1:19" ht="15.75" x14ac:dyDescent="0.25">
      <c r="G54" s="164" t="s">
        <v>295</v>
      </c>
      <c r="I54" s="164"/>
      <c r="J54" s="164"/>
      <c r="K54" s="164"/>
      <c r="L54" s="164"/>
      <c r="M54" s="164"/>
      <c r="N54" s="164"/>
    </row>
    <row r="81" spans="7:19" x14ac:dyDescent="0.25">
      <c r="M81" s="272"/>
      <c r="N81" s="272"/>
      <c r="O81" s="272"/>
      <c r="P81" s="272"/>
      <c r="Q81" s="272"/>
      <c r="R81" s="272"/>
      <c r="S81" s="272"/>
    </row>
    <row r="82" spans="7:19" x14ac:dyDescent="0.25">
      <c r="G82" s="270" t="s">
        <v>294</v>
      </c>
      <c r="H82" s="270"/>
      <c r="I82" s="270"/>
      <c r="J82" s="270"/>
      <c r="K82" s="270"/>
      <c r="L82" s="270"/>
      <c r="M82" s="270"/>
    </row>
  </sheetData>
  <mergeCells count="8">
    <mergeCell ref="G82:M82"/>
    <mergeCell ref="A8:G8"/>
    <mergeCell ref="A41:G41"/>
    <mergeCell ref="L41:R41"/>
    <mergeCell ref="L51:R51"/>
    <mergeCell ref="M81:S81"/>
    <mergeCell ref="L8:R8"/>
    <mergeCell ref="A51:G51"/>
  </mergeCells>
  <conditionalFormatting sqref="B10:H10">
    <cfRule type="colorScale" priority="16">
      <colorScale>
        <cfvo type="min"/>
        <cfvo type="max"/>
        <color rgb="FFFFEF9C"/>
        <color rgb="FF63BE7B"/>
      </colorScale>
    </cfRule>
  </conditionalFormatting>
  <conditionalFormatting sqref="M10:T39">
    <cfRule type="colorScale" priority="15">
      <colorScale>
        <cfvo type="min"/>
        <cfvo type="max"/>
        <color rgb="FFFFEF9C"/>
        <color rgb="FF63BE7B"/>
      </colorScale>
    </cfRule>
  </conditionalFormatting>
  <conditionalFormatting sqref="T40">
    <cfRule type="colorScale" priority="14">
      <colorScale>
        <cfvo type="min"/>
        <cfvo type="max"/>
        <color rgb="FFFFEF9C"/>
        <color rgb="FF63BE7B"/>
      </colorScale>
    </cfRule>
  </conditionalFormatting>
  <conditionalFormatting sqref="B11:H11">
    <cfRule type="colorScale" priority="13">
      <colorScale>
        <cfvo type="min"/>
        <cfvo type="max"/>
        <color rgb="FFFFEF9C"/>
        <color rgb="FF63BE7B"/>
      </colorScale>
    </cfRule>
  </conditionalFormatting>
  <conditionalFormatting sqref="B10:H10">
    <cfRule type="colorScale" priority="12">
      <colorScale>
        <cfvo type="min"/>
        <cfvo type="max"/>
        <color rgb="FFFFEF9C"/>
        <color rgb="FF63BE7B"/>
      </colorScale>
    </cfRule>
  </conditionalFormatting>
  <conditionalFormatting sqref="B11:H11">
    <cfRule type="colorScale" priority="11">
      <colorScale>
        <cfvo type="min"/>
        <cfvo type="max"/>
        <color rgb="FFFFEF9C"/>
        <color rgb="FF63BE7B"/>
      </colorScale>
    </cfRule>
  </conditionalFormatting>
  <conditionalFormatting sqref="B12:H39">
    <cfRule type="colorScale" priority="7">
      <colorScale>
        <cfvo type="min"/>
        <cfvo type="max"/>
        <color rgb="FFFFEF9C"/>
        <color rgb="FF63BE7B"/>
      </colorScale>
    </cfRule>
  </conditionalFormatting>
  <conditionalFormatting sqref="B12:H39">
    <cfRule type="colorScale" priority="6">
      <colorScale>
        <cfvo type="min"/>
        <cfvo type="max"/>
        <color rgb="FFFFEF9C"/>
        <color rgb="FF63BE7B"/>
      </colorScale>
    </cfRule>
  </conditionalFormatting>
  <conditionalFormatting sqref="M46:S49">
    <cfRule type="colorScale" priority="3">
      <colorScale>
        <cfvo type="min"/>
        <cfvo type="max"/>
        <color rgb="FFFFEF9C"/>
        <color rgb="FF63BE7B"/>
      </colorScale>
    </cfRule>
  </conditionalFormatting>
  <conditionalFormatting sqref="M50:S50">
    <cfRule type="colorScale" priority="2">
      <colorScale>
        <cfvo type="min"/>
        <cfvo type="max"/>
        <color rgb="FFFFEF9C"/>
        <color rgb="FF63BE7B"/>
      </colorScale>
    </cfRule>
  </conditionalFormatting>
  <conditionalFormatting sqref="M40:S40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54ABC8CB-C94C-4DA1-83E5-5D6CE5C7DCB1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19AF-6148-4B26-87B0-A35AA09E505C}">
  <dimension ref="A1:M44"/>
  <sheetViews>
    <sheetView topLeftCell="A10" zoomScaleNormal="100" workbookViewId="0">
      <selection activeCell="H36" sqref="H36"/>
    </sheetView>
  </sheetViews>
  <sheetFormatPr baseColWidth="10" defaultRowHeight="15" x14ac:dyDescent="0.25"/>
  <cols>
    <col min="1" max="1" width="31.28515625" style="1" customWidth="1"/>
    <col min="2" max="2" width="15.5703125" style="1" customWidth="1"/>
    <col min="3" max="3" width="12.7109375" style="1" customWidth="1"/>
    <col min="4" max="5" width="13.140625" style="1" customWidth="1"/>
    <col min="6" max="6" width="11.42578125" style="1"/>
    <col min="7" max="7" width="30.5703125" style="1" bestFit="1" customWidth="1"/>
    <col min="8" max="16384" width="11.42578125" style="1"/>
  </cols>
  <sheetData>
    <row r="1" spans="1:12" x14ac:dyDescent="0.25">
      <c r="A1" s="2" t="s">
        <v>28</v>
      </c>
      <c r="C1" s="239" t="s">
        <v>262</v>
      </c>
    </row>
    <row r="3" spans="1:12" ht="18.75" x14ac:dyDescent="0.3">
      <c r="A3" s="30" t="str">
        <f>Índex!A45</f>
        <v>ANÀLISI SEGONS 7 SECTORS PRODUCTIUS</v>
      </c>
    </row>
    <row r="5" spans="1:12" x14ac:dyDescent="0.25">
      <c r="A5" s="29" t="str">
        <f>Índex!A50</f>
        <v>G7S2</v>
      </c>
      <c r="C5" s="29" t="s">
        <v>316</v>
      </c>
    </row>
    <row r="6" spans="1:12" ht="15.75" thickBot="1" x14ac:dyDescent="0.3">
      <c r="A6" s="31" t="str">
        <f>Índex!B50</f>
        <v>Llocs de treball segons sexe.</v>
      </c>
      <c r="B6" s="31"/>
      <c r="C6" s="31"/>
      <c r="D6" s="31"/>
      <c r="E6" s="31"/>
      <c r="F6" s="31"/>
    </row>
    <row r="7" spans="1:12" ht="15.75" x14ac:dyDescent="0.25">
      <c r="A7" s="273"/>
      <c r="B7" s="273"/>
      <c r="C7" s="273"/>
      <c r="D7" s="273"/>
      <c r="E7" s="273"/>
      <c r="F7" s="273"/>
      <c r="J7" s="158"/>
      <c r="K7" s="158"/>
      <c r="L7" s="158"/>
    </row>
    <row r="8" spans="1:12" ht="15.75" x14ac:dyDescent="0.25">
      <c r="A8" s="271" t="s">
        <v>301</v>
      </c>
      <c r="B8" s="271"/>
      <c r="C8" s="271"/>
      <c r="D8" s="271"/>
      <c r="E8" s="271"/>
      <c r="F8" s="271"/>
      <c r="G8" s="158"/>
      <c r="H8" s="158"/>
      <c r="I8" s="158"/>
      <c r="J8" s="131"/>
      <c r="K8" s="131"/>
      <c r="L8" s="131"/>
    </row>
    <row r="9" spans="1:12" x14ac:dyDescent="0.25">
      <c r="A9" s="173"/>
      <c r="B9" s="174" t="s">
        <v>29</v>
      </c>
      <c r="C9" s="175" t="s">
        <v>231</v>
      </c>
      <c r="D9" s="175" t="s">
        <v>32</v>
      </c>
      <c r="G9" s="131"/>
      <c r="H9" s="131"/>
      <c r="I9" s="131"/>
      <c r="J9" s="131"/>
      <c r="K9" s="131"/>
      <c r="L9" s="131"/>
    </row>
    <row r="10" spans="1:12" x14ac:dyDescent="0.25">
      <c r="A10" s="176" t="s">
        <v>238</v>
      </c>
      <c r="B10" s="177">
        <v>0.25906735751295334</v>
      </c>
      <c r="C10" s="177">
        <v>0.25500910746812389</v>
      </c>
      <c r="D10" s="177">
        <v>0.25505443234836706</v>
      </c>
      <c r="G10" s="167"/>
      <c r="H10" s="168"/>
      <c r="I10" s="168"/>
      <c r="J10" s="131"/>
      <c r="K10" s="131"/>
      <c r="L10" s="131"/>
    </row>
    <row r="11" spans="1:12" x14ac:dyDescent="0.25">
      <c r="A11" s="178" t="s">
        <v>239</v>
      </c>
      <c r="B11" s="179">
        <v>0.12063907805133578</v>
      </c>
      <c r="C11" s="179">
        <v>0.14823540573018784</v>
      </c>
      <c r="D11" s="179">
        <v>0.13983945646043466</v>
      </c>
      <c r="G11" s="169"/>
      <c r="H11" s="170"/>
      <c r="I11" s="171"/>
      <c r="J11" s="131"/>
      <c r="K11" s="131"/>
      <c r="L11" s="131"/>
    </row>
    <row r="12" spans="1:12" x14ac:dyDescent="0.25">
      <c r="A12" s="178" t="s">
        <v>240</v>
      </c>
      <c r="B12" s="179">
        <v>0.47308938857075683</v>
      </c>
      <c r="C12" s="179">
        <v>0.51140212969416032</v>
      </c>
      <c r="D12" s="179">
        <v>0.5093337946173917</v>
      </c>
      <c r="G12" s="172"/>
      <c r="H12" s="170"/>
      <c r="I12" s="171"/>
      <c r="J12" s="131"/>
      <c r="K12" s="131"/>
      <c r="L12" s="131"/>
    </row>
    <row r="13" spans="1:12" x14ac:dyDescent="0.25">
      <c r="A13" s="178" t="s">
        <v>241</v>
      </c>
      <c r="B13" s="179">
        <v>0.32196441913531632</v>
      </c>
      <c r="C13" s="179">
        <v>0.33055111083758998</v>
      </c>
      <c r="D13" s="179">
        <v>0.32153126995297504</v>
      </c>
      <c r="G13" s="172"/>
      <c r="H13" s="170"/>
      <c r="I13" s="171"/>
      <c r="J13" s="131"/>
      <c r="K13" s="131"/>
      <c r="L13" s="131"/>
    </row>
    <row r="14" spans="1:12" x14ac:dyDescent="0.25">
      <c r="A14" s="178" t="s">
        <v>242</v>
      </c>
      <c r="B14" s="179">
        <v>0.71040110188238237</v>
      </c>
      <c r="C14" s="179">
        <v>0.67474256043284753</v>
      </c>
      <c r="D14" s="179">
        <v>0.67794546975318859</v>
      </c>
      <c r="G14" s="172"/>
      <c r="H14" s="170"/>
      <c r="I14" s="171"/>
      <c r="J14" s="131"/>
      <c r="K14" s="131"/>
      <c r="L14" s="131"/>
    </row>
    <row r="15" spans="1:12" x14ac:dyDescent="0.25">
      <c r="A15" s="178" t="s">
        <v>243</v>
      </c>
      <c r="B15" s="179">
        <v>0.52948926131315299</v>
      </c>
      <c r="C15" s="179">
        <v>0.4942295459364493</v>
      </c>
      <c r="D15" s="179">
        <v>0.51828731618757862</v>
      </c>
      <c r="G15" s="172"/>
      <c r="H15" s="170"/>
      <c r="I15" s="171"/>
      <c r="J15" s="131"/>
      <c r="K15" s="131"/>
      <c r="L15" s="131"/>
    </row>
    <row r="16" spans="1:12" ht="15.75" thickBot="1" x14ac:dyDescent="0.3">
      <c r="A16" s="180" t="s">
        <v>296</v>
      </c>
      <c r="B16" s="181">
        <v>0.41401688753093874</v>
      </c>
      <c r="C16" s="181">
        <v>0.45892799943054419</v>
      </c>
      <c r="D16" s="181">
        <v>0.45644812533148382</v>
      </c>
      <c r="G16" s="172"/>
      <c r="H16" s="170"/>
      <c r="I16" s="171"/>
      <c r="J16" s="131"/>
      <c r="K16" s="131"/>
      <c r="L16" s="131"/>
    </row>
    <row r="17" spans="1:13" ht="15.75" thickBot="1" x14ac:dyDescent="0.3">
      <c r="A17" s="182" t="s">
        <v>132</v>
      </c>
      <c r="B17" s="183">
        <v>0.45253638133157892</v>
      </c>
      <c r="C17" s="183">
        <v>0.49888884422572255</v>
      </c>
      <c r="D17" s="183">
        <v>0.48729139603789395</v>
      </c>
      <c r="G17" s="172"/>
      <c r="H17" s="170"/>
      <c r="I17" s="171"/>
      <c r="J17" s="165"/>
      <c r="K17" s="165"/>
      <c r="L17" s="165"/>
      <c r="M17" s="165"/>
    </row>
    <row r="18" spans="1:13" x14ac:dyDescent="0.25">
      <c r="A18" s="165" t="s">
        <v>297</v>
      </c>
      <c r="G18" s="165"/>
      <c r="H18" s="165"/>
      <c r="I18" s="165"/>
    </row>
    <row r="19" spans="1:13" x14ac:dyDescent="0.25">
      <c r="A19" s="166" t="s">
        <v>223</v>
      </c>
      <c r="B19" s="97"/>
      <c r="C19" s="97"/>
      <c r="D19" s="97"/>
    </row>
    <row r="20" spans="1:13" x14ac:dyDescent="0.25">
      <c r="B20" s="80"/>
      <c r="C20" s="80"/>
      <c r="D20" s="80"/>
      <c r="E20" s="97"/>
      <c r="F20" s="97"/>
    </row>
    <row r="21" spans="1:13" ht="15.75" x14ac:dyDescent="0.25">
      <c r="A21" s="271" t="s">
        <v>298</v>
      </c>
      <c r="B21" s="271"/>
      <c r="C21" s="271"/>
      <c r="D21" s="271"/>
      <c r="E21" s="271"/>
      <c r="F21" s="271"/>
    </row>
    <row r="44" spans="1:1" x14ac:dyDescent="0.25">
      <c r="A44" s="165" t="s">
        <v>297</v>
      </c>
    </row>
  </sheetData>
  <mergeCells count="3">
    <mergeCell ref="A7:F7"/>
    <mergeCell ref="A21:F21"/>
    <mergeCell ref="A8:F8"/>
  </mergeCells>
  <conditionalFormatting sqref="H11:H17">
    <cfRule type="dataBar" priority="8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{D34A3151-F5F0-44DF-B30B-1B386995CF32}</x14:id>
        </ext>
      </extLst>
    </cfRule>
  </conditionalFormatting>
  <conditionalFormatting sqref="I11:I17">
    <cfRule type="dataBar" priority="4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{7B24B6AE-0086-44B5-BEB5-BF0E7642DEE5}</x14:id>
        </ext>
      </extLst>
    </cfRule>
  </conditionalFormatting>
  <conditionalFormatting sqref="B10:B16">
    <cfRule type="colorScale" priority="3">
      <colorScale>
        <cfvo type="min"/>
        <cfvo type="max"/>
        <color rgb="FFFFEF9C"/>
        <color rgb="FF63BE7B"/>
      </colorScale>
    </cfRule>
  </conditionalFormatting>
  <conditionalFormatting sqref="C10:C16">
    <cfRule type="colorScale" priority="2">
      <colorScale>
        <cfvo type="min"/>
        <cfvo type="max"/>
        <color rgb="FFFFEF9C"/>
        <color rgb="FF63BE7B"/>
      </colorScale>
    </cfRule>
  </conditionalFormatting>
  <conditionalFormatting sqref="D10:D16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63D8A091-F111-45CF-A486-A4ACB6490997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4A3151-F5F0-44DF-B30B-1B386995CF32}">
            <x14:dataBar minLength="0" maxLength="100">
              <x14:cfvo type="autoMin"/>
              <x14:cfvo type="autoMax"/>
              <x14:negativeFillColor rgb="FFC00000"/>
              <x14:axisColor rgb="FF000000"/>
            </x14:dataBar>
          </x14:cfRule>
          <xm:sqref>H11:H17</xm:sqref>
        </x14:conditionalFormatting>
        <x14:conditionalFormatting xmlns:xm="http://schemas.microsoft.com/office/excel/2006/main">
          <x14:cfRule type="dataBar" id="{7B24B6AE-0086-44B5-BEB5-BF0E7642DEE5}">
            <x14:dataBar minLength="0" maxLength="100">
              <x14:cfvo type="autoMin"/>
              <x14:cfvo type="autoMax"/>
              <x14:negativeFillColor rgb="FFC00000"/>
              <x14:axisColor rgb="FF000000"/>
            </x14:dataBar>
          </x14:cfRule>
          <xm:sqref>I11:I17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13A7-C05A-417F-8D71-EAF9C6C5EAFB}">
  <dimension ref="A1:I41"/>
  <sheetViews>
    <sheetView workbookViewId="0">
      <selection activeCell="L12" sqref="L12"/>
    </sheetView>
  </sheetViews>
  <sheetFormatPr baseColWidth="10" defaultRowHeight="15" x14ac:dyDescent="0.25"/>
  <cols>
    <col min="1" max="1" width="35.5703125" style="1" customWidth="1"/>
    <col min="2" max="2" width="11.42578125" style="1"/>
    <col min="3" max="3" width="13.28515625" style="1" bestFit="1" customWidth="1"/>
    <col min="4" max="4" width="14.42578125" style="1" customWidth="1"/>
    <col min="5" max="7" width="11.42578125" style="1"/>
    <col min="8" max="8" width="11.42578125" style="1" hidden="1" customWidth="1"/>
    <col min="9" max="16384" width="11.42578125" style="1"/>
  </cols>
  <sheetData>
    <row r="1" spans="1:8" x14ac:dyDescent="0.25">
      <c r="A1" s="2" t="s">
        <v>28</v>
      </c>
      <c r="B1" s="235" t="s">
        <v>262</v>
      </c>
    </row>
    <row r="2" spans="1:8" x14ac:dyDescent="0.25">
      <c r="D2" s="156">
        <f>B20+B30</f>
        <v>339710</v>
      </c>
    </row>
    <row r="3" spans="1:8" ht="18.75" x14ac:dyDescent="0.3">
      <c r="A3" s="30" t="str">
        <f>[2]GG!A3</f>
        <v>EMPRESES, LLOCS DE TREBALL, RGSS I RETA</v>
      </c>
      <c r="D3" s="156">
        <f>B25+B35</f>
        <v>1799295</v>
      </c>
    </row>
    <row r="4" spans="1:8" ht="18.75" x14ac:dyDescent="0.3">
      <c r="A4" s="30"/>
    </row>
    <row r="5" spans="1:8" x14ac:dyDescent="0.25">
      <c r="A5" s="29" t="s">
        <v>283</v>
      </c>
      <c r="B5" s="29" t="s">
        <v>316</v>
      </c>
    </row>
    <row r="6" spans="1:8" x14ac:dyDescent="0.25">
      <c r="A6" s="29"/>
      <c r="B6" s="29"/>
    </row>
    <row r="7" spans="1:8" ht="15.75" thickBot="1" x14ac:dyDescent="0.3">
      <c r="A7" s="31" t="s">
        <v>282</v>
      </c>
      <c r="B7" s="32"/>
      <c r="C7" s="32"/>
      <c r="D7" s="32"/>
      <c r="E7" s="32"/>
      <c r="F7" s="32"/>
      <c r="H7" s="143" t="s">
        <v>281</v>
      </c>
    </row>
    <row r="8" spans="1:8" x14ac:dyDescent="0.25">
      <c r="B8" s="247" t="s">
        <v>55</v>
      </c>
      <c r="C8" s="247" t="s">
        <v>277</v>
      </c>
      <c r="D8" s="247" t="s">
        <v>276</v>
      </c>
      <c r="E8" s="248" t="s">
        <v>275</v>
      </c>
      <c r="F8" s="248"/>
      <c r="H8" s="143" t="s">
        <v>280</v>
      </c>
    </row>
    <row r="9" spans="1:8" x14ac:dyDescent="0.25">
      <c r="A9" s="141" t="s">
        <v>279</v>
      </c>
      <c r="B9" s="245"/>
      <c r="C9" s="245"/>
      <c r="D9" s="245"/>
      <c r="E9" s="140" t="s">
        <v>55</v>
      </c>
      <c r="F9" s="140" t="s">
        <v>56</v>
      </c>
      <c r="H9" s="1" t="s">
        <v>315</v>
      </c>
    </row>
    <row r="10" spans="1:8" x14ac:dyDescent="0.25">
      <c r="A10" s="29" t="s">
        <v>107</v>
      </c>
      <c r="B10" s="198">
        <v>20816</v>
      </c>
      <c r="C10" s="199">
        <f>B10/$B$16</f>
        <v>0.13621966861241264</v>
      </c>
      <c r="D10" s="199">
        <f>B10/$B$17</f>
        <v>8.4975057763118145E-2</v>
      </c>
      <c r="E10" s="139">
        <f t="shared" ref="E10:E17" si="0">B10-H10</f>
        <v>-191</v>
      </c>
      <c r="F10" s="129">
        <f t="shared" ref="F10:F17" si="1">E10/H10</f>
        <v>-9.0922073594516106E-3</v>
      </c>
      <c r="H10" s="74">
        <v>21007</v>
      </c>
    </row>
    <row r="11" spans="1:8" x14ac:dyDescent="0.25">
      <c r="A11" s="1" t="s">
        <v>274</v>
      </c>
      <c r="B11" s="139">
        <v>82973</v>
      </c>
      <c r="C11" s="129">
        <f>B11/$B$16</f>
        <v>0.54297437374028212</v>
      </c>
      <c r="D11" s="129">
        <f>B11/$B$17</f>
        <v>0.33871231109623379</v>
      </c>
      <c r="E11" s="139">
        <f t="shared" si="0"/>
        <v>-155</v>
      </c>
      <c r="F11" s="129">
        <f t="shared" si="1"/>
        <v>-1.8645943605042825E-3</v>
      </c>
      <c r="H11" s="74">
        <v>83128</v>
      </c>
    </row>
    <row r="12" spans="1:8" x14ac:dyDescent="0.25">
      <c r="A12" s="1" t="s">
        <v>273</v>
      </c>
      <c r="B12" s="139">
        <v>12100</v>
      </c>
      <c r="C12" s="129">
        <f>B12/$B$16</f>
        <v>7.918226317304923E-2</v>
      </c>
      <c r="D12" s="129">
        <f>B12/$B$17</f>
        <v>4.9394609864226058E-2</v>
      </c>
      <c r="E12" s="139">
        <f t="shared" si="0"/>
        <v>-127</v>
      </c>
      <c r="F12" s="129">
        <f t="shared" si="1"/>
        <v>-1.0386848777296148E-2</v>
      </c>
      <c r="H12" s="74">
        <v>12227</v>
      </c>
    </row>
    <row r="13" spans="1:8" x14ac:dyDescent="0.25">
      <c r="A13" s="1" t="s">
        <v>272</v>
      </c>
      <c r="B13" s="139">
        <v>25155</v>
      </c>
      <c r="C13" s="129">
        <f>B13/$B$16</f>
        <v>0.16461403554694656</v>
      </c>
      <c r="D13" s="129">
        <f>B13/$B$17</f>
        <v>0.10268771992847987</v>
      </c>
      <c r="E13" s="139">
        <f t="shared" si="0"/>
        <v>-139</v>
      </c>
      <c r="F13" s="129">
        <f t="shared" si="1"/>
        <v>-5.4953743970902191E-3</v>
      </c>
      <c r="H13" s="74">
        <v>25294</v>
      </c>
    </row>
    <row r="14" spans="1:8" x14ac:dyDescent="0.25">
      <c r="A14" s="49" t="s">
        <v>271</v>
      </c>
      <c r="B14" s="136">
        <v>11768</v>
      </c>
      <c r="C14" s="135">
        <f>B14/$B$16</f>
        <v>7.7009658927309377E-2</v>
      </c>
      <c r="D14" s="135">
        <f>B14/$B$17</f>
        <v>4.8039319742331589E-2</v>
      </c>
      <c r="E14" s="136">
        <f t="shared" si="0"/>
        <v>-68</v>
      </c>
      <c r="F14" s="135">
        <f t="shared" si="1"/>
        <v>-5.7451841838458938E-3</v>
      </c>
      <c r="H14" s="134">
        <v>11836</v>
      </c>
    </row>
    <row r="15" spans="1:8" x14ac:dyDescent="0.25">
      <c r="A15" s="1" t="s">
        <v>270</v>
      </c>
      <c r="B15" s="139">
        <v>109732</v>
      </c>
      <c r="C15" s="130" t="s">
        <v>189</v>
      </c>
      <c r="D15" s="129">
        <f>B15/B16</f>
        <v>0.7180849671491768</v>
      </c>
      <c r="E15" s="139">
        <f t="shared" si="0"/>
        <v>-374</v>
      </c>
      <c r="F15" s="138">
        <f t="shared" si="1"/>
        <v>-3.3967267905472909E-3</v>
      </c>
      <c r="H15" s="74">
        <v>110106</v>
      </c>
    </row>
    <row r="16" spans="1:8" x14ac:dyDescent="0.25">
      <c r="A16" s="1" t="s">
        <v>269</v>
      </c>
      <c r="B16" s="139">
        <v>152812</v>
      </c>
      <c r="C16" s="130" t="s">
        <v>189</v>
      </c>
      <c r="D16" s="129">
        <f>B16/B17</f>
        <v>0.6238090183943894</v>
      </c>
      <c r="E16" s="139">
        <f t="shared" si="0"/>
        <v>-680</v>
      </c>
      <c r="F16" s="138">
        <f t="shared" si="1"/>
        <v>-4.4301983165246396E-3</v>
      </c>
      <c r="H16" s="74">
        <v>153492</v>
      </c>
    </row>
    <row r="17" spans="1:9" ht="15.75" thickBot="1" x14ac:dyDescent="0.3">
      <c r="A17" s="49" t="s">
        <v>32</v>
      </c>
      <c r="B17" s="136">
        <v>244966</v>
      </c>
      <c r="C17" s="137" t="s">
        <v>189</v>
      </c>
      <c r="D17" s="137" t="s">
        <v>189</v>
      </c>
      <c r="E17" s="136">
        <f t="shared" si="0"/>
        <v>-2242</v>
      </c>
      <c r="F17" s="135">
        <f t="shared" si="1"/>
        <v>-9.069285783631597E-3</v>
      </c>
      <c r="H17" s="134">
        <v>247208</v>
      </c>
    </row>
    <row r="18" spans="1:9" ht="15" customHeight="1" x14ac:dyDescent="0.25">
      <c r="A18" s="142"/>
      <c r="B18" s="244" t="s">
        <v>55</v>
      </c>
      <c r="C18" s="244" t="s">
        <v>277</v>
      </c>
      <c r="D18" s="244" t="s">
        <v>276</v>
      </c>
      <c r="E18" s="246" t="s">
        <v>275</v>
      </c>
      <c r="F18" s="246"/>
    </row>
    <row r="19" spans="1:9" x14ac:dyDescent="0.25">
      <c r="A19" s="141" t="s">
        <v>278</v>
      </c>
      <c r="B19" s="245"/>
      <c r="C19" s="245"/>
      <c r="D19" s="245"/>
      <c r="E19" s="140" t="s">
        <v>55</v>
      </c>
      <c r="F19" s="140" t="s">
        <v>56</v>
      </c>
      <c r="I19" s="74"/>
    </row>
    <row r="20" spans="1:9" x14ac:dyDescent="0.25">
      <c r="A20" s="29" t="s">
        <v>107</v>
      </c>
      <c r="B20" s="198">
        <v>291130</v>
      </c>
      <c r="C20" s="199">
        <f>B20/$B$26</f>
        <v>0.14337989046924865</v>
      </c>
      <c r="D20" s="199">
        <f t="shared" ref="D20:D26" si="2">B20/$B$27</f>
        <v>9.9312626857016154E-2</v>
      </c>
      <c r="E20" s="139">
        <f t="shared" ref="E20:E27" si="3">B20-H20</f>
        <v>7395</v>
      </c>
      <c r="F20" s="129">
        <f t="shared" ref="F20:F27" si="4">E20/H20</f>
        <v>2.6063051791284122E-2</v>
      </c>
      <c r="H20" s="74">
        <v>283735</v>
      </c>
      <c r="I20" s="74"/>
    </row>
    <row r="21" spans="1:9" x14ac:dyDescent="0.25">
      <c r="A21" s="1" t="s">
        <v>274</v>
      </c>
      <c r="B21" s="139">
        <v>1170020</v>
      </c>
      <c r="C21" s="129">
        <f>B21/$B$26</f>
        <v>0.5762282809975966</v>
      </c>
      <c r="D21" s="129">
        <f t="shared" si="2"/>
        <v>0.39912671203670541</v>
      </c>
      <c r="E21" s="139">
        <f t="shared" si="3"/>
        <v>4545</v>
      </c>
      <c r="F21" s="129">
        <f t="shared" si="4"/>
        <v>3.8996975482099572E-3</v>
      </c>
      <c r="H21" s="74">
        <v>1165475</v>
      </c>
      <c r="I21" s="74"/>
    </row>
    <row r="22" spans="1:9" x14ac:dyDescent="0.25">
      <c r="A22" s="1" t="s">
        <v>273</v>
      </c>
      <c r="B22" s="139">
        <v>106810</v>
      </c>
      <c r="C22" s="129">
        <f>B22/$B$26</f>
        <v>5.2603325322091325E-2</v>
      </c>
      <c r="D22" s="129">
        <f t="shared" si="2"/>
        <v>3.6435893499803848E-2</v>
      </c>
      <c r="E22" s="139">
        <f t="shared" si="3"/>
        <v>-1490</v>
      </c>
      <c r="F22" s="129">
        <f t="shared" si="4"/>
        <v>-1.3758079409048938E-2</v>
      </c>
      <c r="H22" s="74">
        <v>108300</v>
      </c>
      <c r="I22" s="74"/>
    </row>
    <row r="23" spans="1:9" x14ac:dyDescent="0.25">
      <c r="A23" s="1" t="s">
        <v>272</v>
      </c>
      <c r="B23" s="139">
        <v>337530</v>
      </c>
      <c r="C23" s="129">
        <f>B23/$B$26</f>
        <v>0.16623162995941845</v>
      </c>
      <c r="D23" s="129">
        <f t="shared" si="2"/>
        <v>0.11514097119173106</v>
      </c>
      <c r="E23" s="139">
        <f t="shared" si="3"/>
        <v>2330</v>
      </c>
      <c r="F23" s="129">
        <f t="shared" si="4"/>
        <v>6.9510739856801906E-3</v>
      </c>
      <c r="H23" s="74">
        <v>335200</v>
      </c>
    </row>
    <row r="24" spans="1:9" x14ac:dyDescent="0.25">
      <c r="A24" s="49" t="s">
        <v>271</v>
      </c>
      <c r="B24" s="136">
        <v>124990</v>
      </c>
      <c r="C24" s="135">
        <f>B24/$B$26</f>
        <v>6.1556873251644932E-2</v>
      </c>
      <c r="D24" s="135">
        <f t="shared" si="2"/>
        <v>4.2637602551638266E-2</v>
      </c>
      <c r="E24" s="136">
        <f t="shared" si="3"/>
        <v>-120</v>
      </c>
      <c r="F24" s="135">
        <f t="shared" si="4"/>
        <v>-9.5915594277036205E-4</v>
      </c>
      <c r="H24" s="134">
        <v>125110</v>
      </c>
    </row>
    <row r="25" spans="1:9" x14ac:dyDescent="0.25">
      <c r="A25" s="1" t="s">
        <v>270</v>
      </c>
      <c r="B25" s="139">
        <v>1565090</v>
      </c>
      <c r="C25" s="130" t="s">
        <v>189</v>
      </c>
      <c r="D25" s="129">
        <f t="shared" si="2"/>
        <v>0.53389619471592553</v>
      </c>
      <c r="E25" s="139">
        <f t="shared" si="3"/>
        <v>9724</v>
      </c>
      <c r="F25" s="138">
        <f t="shared" si="4"/>
        <v>6.2519046963865742E-3</v>
      </c>
      <c r="H25" s="74">
        <v>1555366</v>
      </c>
    </row>
    <row r="26" spans="1:9" x14ac:dyDescent="0.25">
      <c r="A26" s="1" t="s">
        <v>269</v>
      </c>
      <c r="B26" s="139">
        <v>2030480</v>
      </c>
      <c r="C26" s="130" t="s">
        <v>189</v>
      </c>
      <c r="D26" s="129">
        <f t="shared" si="2"/>
        <v>0.69265380613689476</v>
      </c>
      <c r="E26" s="139">
        <f t="shared" si="3"/>
        <v>11650</v>
      </c>
      <c r="F26" s="138">
        <f t="shared" si="4"/>
        <v>5.7706691499531905E-3</v>
      </c>
      <c r="H26" s="74">
        <v>2018830</v>
      </c>
    </row>
    <row r="27" spans="1:9" ht="15.75" thickBot="1" x14ac:dyDescent="0.3">
      <c r="A27" s="49" t="s">
        <v>32</v>
      </c>
      <c r="B27" s="136">
        <v>2931450</v>
      </c>
      <c r="C27" s="137" t="s">
        <v>189</v>
      </c>
      <c r="D27" s="137" t="s">
        <v>189</v>
      </c>
      <c r="E27" s="136">
        <f t="shared" si="3"/>
        <v>-11740</v>
      </c>
      <c r="F27" s="135">
        <f t="shared" si="4"/>
        <v>-3.9888692201318979E-3</v>
      </c>
      <c r="H27" s="134">
        <v>2943190</v>
      </c>
    </row>
    <row r="28" spans="1:9" ht="15" customHeight="1" x14ac:dyDescent="0.25">
      <c r="A28" s="142"/>
      <c r="B28" s="244" t="s">
        <v>55</v>
      </c>
      <c r="C28" s="244" t="s">
        <v>277</v>
      </c>
      <c r="D28" s="244" t="s">
        <v>276</v>
      </c>
      <c r="E28" s="246" t="s">
        <v>275</v>
      </c>
      <c r="F28" s="246"/>
    </row>
    <row r="29" spans="1:9" x14ac:dyDescent="0.25">
      <c r="A29" s="141" t="s">
        <v>286</v>
      </c>
      <c r="B29" s="245"/>
      <c r="C29" s="245"/>
      <c r="D29" s="245"/>
      <c r="E29" s="140" t="s">
        <v>55</v>
      </c>
      <c r="F29" s="140" t="s">
        <v>56</v>
      </c>
    </row>
    <row r="30" spans="1:9" x14ac:dyDescent="0.25">
      <c r="A30" s="29" t="s">
        <v>107</v>
      </c>
      <c r="B30" s="198">
        <v>48580</v>
      </c>
      <c r="C30" s="199">
        <f>B30/$B$36</f>
        <v>0.14135447734051065</v>
      </c>
      <c r="D30" s="199">
        <f t="shared" ref="D30:D36" si="5">B30/$B$37</f>
        <v>8.7488969330235741E-2</v>
      </c>
      <c r="E30" s="139">
        <f t="shared" ref="E30:E37" si="6">B30-H30</f>
        <v>-380</v>
      </c>
      <c r="F30" s="129">
        <f t="shared" ref="F30:F37" si="7">E30/H30</f>
        <v>-7.7614379084967322E-3</v>
      </c>
      <c r="H30" s="74">
        <v>48960</v>
      </c>
    </row>
    <row r="31" spans="1:9" x14ac:dyDescent="0.25">
      <c r="A31" s="1" t="s">
        <v>274</v>
      </c>
      <c r="B31" s="139">
        <v>171520</v>
      </c>
      <c r="C31" s="129">
        <f>B31/$B$36</f>
        <v>0.49907616207172473</v>
      </c>
      <c r="D31" s="129">
        <f t="shared" si="5"/>
        <v>0.30889477191276316</v>
      </c>
      <c r="E31" s="139">
        <f t="shared" si="6"/>
        <v>-850</v>
      </c>
      <c r="F31" s="129">
        <f t="shared" si="7"/>
        <v>-4.9312525381446891E-3</v>
      </c>
      <c r="H31" s="74">
        <v>172370</v>
      </c>
    </row>
    <row r="32" spans="1:9" x14ac:dyDescent="0.25">
      <c r="A32" s="1" t="s">
        <v>273</v>
      </c>
      <c r="B32" s="139">
        <v>33670</v>
      </c>
      <c r="C32" s="129">
        <f>B32/$B$36</f>
        <v>9.7970466283552771E-2</v>
      </c>
      <c r="D32" s="129">
        <f t="shared" si="5"/>
        <v>6.0637167504097103E-2</v>
      </c>
      <c r="E32" s="139">
        <f t="shared" si="6"/>
        <v>-235</v>
      </c>
      <c r="F32" s="129">
        <f t="shared" si="7"/>
        <v>-6.9311311016074326E-3</v>
      </c>
      <c r="H32" s="74">
        <v>33905</v>
      </c>
    </row>
    <row r="33" spans="1:8" x14ac:dyDescent="0.25">
      <c r="A33" s="1" t="s">
        <v>272</v>
      </c>
      <c r="B33" s="139">
        <v>60735</v>
      </c>
      <c r="C33" s="129">
        <f>B33/$B$36</f>
        <v>0.17672219393322181</v>
      </c>
      <c r="D33" s="129">
        <f t="shared" si="5"/>
        <v>0.10937922091955266</v>
      </c>
      <c r="E33" s="139">
        <f t="shared" si="6"/>
        <v>-410</v>
      </c>
      <c r="F33" s="129">
        <f t="shared" si="7"/>
        <v>-6.7053724752637175E-3</v>
      </c>
      <c r="H33" s="74">
        <v>61145</v>
      </c>
    </row>
    <row r="34" spans="1:8" x14ac:dyDescent="0.25">
      <c r="A34" s="49" t="s">
        <v>271</v>
      </c>
      <c r="B34" s="136">
        <v>29170</v>
      </c>
      <c r="C34" s="135">
        <f>B34/$B$36</f>
        <v>8.487670037099003E-2</v>
      </c>
      <c r="D34" s="135">
        <f t="shared" si="5"/>
        <v>5.2533001963008988E-2</v>
      </c>
      <c r="E34" s="136">
        <f t="shared" si="6"/>
        <v>-180</v>
      </c>
      <c r="F34" s="135">
        <f t="shared" si="7"/>
        <v>-6.1328790459965928E-3</v>
      </c>
      <c r="H34" s="134">
        <v>29350</v>
      </c>
    </row>
    <row r="35" spans="1:8" x14ac:dyDescent="0.25">
      <c r="A35" s="1" t="s">
        <v>270</v>
      </c>
      <c r="B35" s="139">
        <v>234205</v>
      </c>
      <c r="C35" s="130" t="s">
        <v>189</v>
      </c>
      <c r="D35" s="129">
        <f t="shared" si="5"/>
        <v>0.42178579790012066</v>
      </c>
      <c r="E35" s="139">
        <f t="shared" si="6"/>
        <v>6397</v>
      </c>
      <c r="F35" s="138">
        <f t="shared" si="7"/>
        <v>2.8080664419159993E-2</v>
      </c>
      <c r="H35" s="74">
        <v>227808</v>
      </c>
    </row>
    <row r="36" spans="1:8" x14ac:dyDescent="0.25">
      <c r="A36" s="1" t="s">
        <v>269</v>
      </c>
      <c r="B36" s="139">
        <v>343675</v>
      </c>
      <c r="C36" s="130" t="s">
        <v>189</v>
      </c>
      <c r="D36" s="129">
        <f t="shared" si="5"/>
        <v>0.61893313162965768</v>
      </c>
      <c r="E36" s="139">
        <f t="shared" si="6"/>
        <v>-2425</v>
      </c>
      <c r="F36" s="138">
        <f t="shared" si="7"/>
        <v>-7.0066454781854953E-3</v>
      </c>
      <c r="H36" s="74">
        <v>346100</v>
      </c>
    </row>
    <row r="37" spans="1:8" x14ac:dyDescent="0.25">
      <c r="A37" s="49" t="s">
        <v>32</v>
      </c>
      <c r="B37" s="136">
        <v>555270</v>
      </c>
      <c r="C37" s="137" t="s">
        <v>189</v>
      </c>
      <c r="D37" s="137" t="s">
        <v>189</v>
      </c>
      <c r="E37" s="136">
        <f t="shared" si="6"/>
        <v>-3605</v>
      </c>
      <c r="F37" s="135">
        <f t="shared" si="7"/>
        <v>-6.4504585104003575E-3</v>
      </c>
      <c r="H37" s="134">
        <v>558875</v>
      </c>
    </row>
    <row r="38" spans="1:8" x14ac:dyDescent="0.25">
      <c r="A38" s="162" t="s">
        <v>288</v>
      </c>
    </row>
    <row r="41" spans="1:8" x14ac:dyDescent="0.25">
      <c r="B41" s="156">
        <f>B30+B20</f>
        <v>339710</v>
      </c>
    </row>
  </sheetData>
  <mergeCells count="12">
    <mergeCell ref="B28:B29"/>
    <mergeCell ref="C28:C29"/>
    <mergeCell ref="D28:D29"/>
    <mergeCell ref="E28:F28"/>
    <mergeCell ref="B8:B9"/>
    <mergeCell ref="C8:C9"/>
    <mergeCell ref="D8:D9"/>
    <mergeCell ref="E8:F8"/>
    <mergeCell ref="B18:B19"/>
    <mergeCell ref="C18:C19"/>
    <mergeCell ref="D18:D19"/>
    <mergeCell ref="E18:F18"/>
  </mergeCells>
  <conditionalFormatting sqref="F10:F17">
    <cfRule type="dataBar" priority="9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{105649F9-53E3-498C-BD15-3F5C0458A439}</x14:id>
        </ext>
      </extLst>
    </cfRule>
  </conditionalFormatting>
  <conditionalFormatting sqref="F20:F27">
    <cfRule type="dataBar" priority="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{17F2616A-2568-43BB-8CD2-D483B7CCE85E}</x14:id>
        </ext>
      </extLst>
    </cfRule>
  </conditionalFormatting>
  <conditionalFormatting sqref="F30:F37">
    <cfRule type="dataBar" priority="7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{BCC438DE-98B8-4712-A6C3-553F2C578430}</x14:id>
        </ext>
      </extLst>
    </cfRule>
  </conditionalFormatting>
  <conditionalFormatting sqref="C10:C14">
    <cfRule type="colorScale" priority="6">
      <colorScale>
        <cfvo type="min"/>
        <cfvo type="max"/>
        <color rgb="FFFFEF9C"/>
        <color rgb="FF63BE7B"/>
      </colorScale>
    </cfRule>
  </conditionalFormatting>
  <conditionalFormatting sqref="D10:D14">
    <cfRule type="colorScale" priority="5">
      <colorScale>
        <cfvo type="min"/>
        <cfvo type="max"/>
        <color rgb="FFFFEF9C"/>
        <color rgb="FF63BE7B"/>
      </colorScale>
    </cfRule>
  </conditionalFormatting>
  <conditionalFormatting sqref="C20:C24">
    <cfRule type="colorScale" priority="4">
      <colorScale>
        <cfvo type="min"/>
        <cfvo type="max"/>
        <color rgb="FFFFEF9C"/>
        <color rgb="FF63BE7B"/>
      </colorScale>
    </cfRule>
  </conditionalFormatting>
  <conditionalFormatting sqref="D20:D24">
    <cfRule type="colorScale" priority="3">
      <colorScale>
        <cfvo type="min"/>
        <cfvo type="max"/>
        <color rgb="FFFFEF9C"/>
        <color rgb="FF63BE7B"/>
      </colorScale>
    </cfRule>
  </conditionalFormatting>
  <conditionalFormatting sqref="C30:C34">
    <cfRule type="colorScale" priority="2">
      <colorScale>
        <cfvo type="min"/>
        <cfvo type="max"/>
        <color rgb="FFFFEF9C"/>
        <color rgb="FF63BE7B"/>
      </colorScale>
    </cfRule>
  </conditionalFormatting>
  <conditionalFormatting sqref="D30:D3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1A0E21C6-F343-4B54-9A68-D21B0A771D33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5649F9-53E3-498C-BD15-3F5C0458A439}">
            <x14:dataBar minLength="0" maxLength="100" axisPosition="middle">
              <x14:cfvo type="autoMin"/>
              <x14:cfvo type="autoMax"/>
              <x14:negativeFillColor rgb="FFC00000"/>
              <x14:axisColor rgb="FF000000"/>
            </x14:dataBar>
          </x14:cfRule>
          <xm:sqref>F10:F17</xm:sqref>
        </x14:conditionalFormatting>
        <x14:conditionalFormatting xmlns:xm="http://schemas.microsoft.com/office/excel/2006/main">
          <x14:cfRule type="dataBar" id="{17F2616A-2568-43BB-8CD2-D483B7CCE85E}">
            <x14:dataBar minLength="0" maxLength="100" axisPosition="middle">
              <x14:cfvo type="autoMin"/>
              <x14:cfvo type="autoMax"/>
              <x14:negativeFillColor rgb="FFC00000"/>
              <x14:axisColor rgb="FF000000"/>
            </x14:dataBar>
          </x14:cfRule>
          <xm:sqref>F20:F27</xm:sqref>
        </x14:conditionalFormatting>
        <x14:conditionalFormatting xmlns:xm="http://schemas.microsoft.com/office/excel/2006/main">
          <x14:cfRule type="dataBar" id="{BCC438DE-98B8-4712-A6C3-553F2C578430}">
            <x14:dataBar minLength="0" maxLength="100" axisPosition="middle">
              <x14:cfvo type="autoMin"/>
              <x14:cfvo type="autoMax"/>
              <x14:negativeFillColor rgb="FFC00000"/>
              <x14:axisColor rgb="FF000000"/>
            </x14:dataBar>
          </x14:cfRule>
          <xm:sqref>F30:F37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5697-DB1E-4A59-B674-D0100162EEBE}">
  <dimension ref="A1:F16"/>
  <sheetViews>
    <sheetView workbookViewId="0">
      <selection activeCell="I11" sqref="I11"/>
    </sheetView>
  </sheetViews>
  <sheetFormatPr baseColWidth="10" defaultRowHeight="15" x14ac:dyDescent="0.25"/>
  <cols>
    <col min="1" max="1" width="31.85546875" style="1" customWidth="1"/>
    <col min="2" max="16384" width="11.42578125" style="1"/>
  </cols>
  <sheetData>
    <row r="1" spans="1:6" x14ac:dyDescent="0.25">
      <c r="A1" s="2" t="s">
        <v>28</v>
      </c>
      <c r="B1" s="239" t="s">
        <v>262</v>
      </c>
    </row>
    <row r="3" spans="1:6" ht="18.75" x14ac:dyDescent="0.3">
      <c r="A3" s="30" t="str">
        <f>Índex!A45</f>
        <v>ANÀLISI SEGONS 7 SECTORS PRODUCTIUS</v>
      </c>
    </row>
    <row r="5" spans="1:6" x14ac:dyDescent="0.25">
      <c r="A5" s="29" t="str">
        <f>Índex!A51</f>
        <v>T7S3</v>
      </c>
      <c r="C5" s="29" t="s">
        <v>316</v>
      </c>
    </row>
    <row r="6" spans="1:6" ht="15.75" thickBot="1" x14ac:dyDescent="0.3">
      <c r="A6" s="31" t="str">
        <f>Índex!B51</f>
        <v>Diferencial segons sexe de les activitats econòmiques.</v>
      </c>
      <c r="B6" s="31"/>
      <c r="C6" s="31"/>
      <c r="D6" s="31"/>
      <c r="E6" s="31"/>
      <c r="F6" s="31"/>
    </row>
    <row r="7" spans="1:6" x14ac:dyDescent="0.25">
      <c r="A7" s="29"/>
      <c r="B7" s="29"/>
      <c r="C7" s="29"/>
      <c r="D7" s="29"/>
      <c r="E7" s="29"/>
      <c r="F7" s="29"/>
    </row>
    <row r="8" spans="1:6" x14ac:dyDescent="0.25">
      <c r="A8" s="184"/>
      <c r="B8" s="185" t="s">
        <v>56</v>
      </c>
      <c r="C8" s="185" t="s">
        <v>253</v>
      </c>
      <c r="D8" s="131"/>
      <c r="E8" s="131"/>
      <c r="F8" s="131"/>
    </row>
    <row r="9" spans="1:6" x14ac:dyDescent="0.25">
      <c r="A9" s="186" t="s">
        <v>238</v>
      </c>
      <c r="B9" s="187">
        <v>-0.55223880597014929</v>
      </c>
      <c r="C9" s="188">
        <v>-629</v>
      </c>
      <c r="D9" s="131"/>
      <c r="E9" s="131"/>
      <c r="F9" s="131"/>
    </row>
    <row r="10" spans="1:6" x14ac:dyDescent="0.25">
      <c r="A10" s="189" t="s">
        <v>239</v>
      </c>
      <c r="B10" s="190">
        <v>-0.75663495242864298</v>
      </c>
      <c r="C10" s="191">
        <v>-19643</v>
      </c>
      <c r="D10" s="131"/>
      <c r="E10" s="131"/>
      <c r="F10" s="131"/>
    </row>
    <row r="11" spans="1:6" x14ac:dyDescent="0.25">
      <c r="A11" s="189" t="s">
        <v>240</v>
      </c>
      <c r="B11" s="190">
        <v>-7.0900219220705746E-2</v>
      </c>
      <c r="C11" s="191">
        <v>-5013</v>
      </c>
      <c r="D11" s="131"/>
      <c r="E11" s="131"/>
      <c r="F11" s="131"/>
    </row>
    <row r="12" spans="1:6" x14ac:dyDescent="0.25">
      <c r="A12" s="189" t="s">
        <v>241</v>
      </c>
      <c r="B12" s="190">
        <v>-0.35165946492599059</v>
      </c>
      <c r="C12" s="191">
        <v>-19125</v>
      </c>
      <c r="D12" s="131"/>
      <c r="E12" s="131"/>
      <c r="F12" s="131"/>
    </row>
    <row r="13" spans="1:6" x14ac:dyDescent="0.25">
      <c r="A13" s="189" t="s">
        <v>242</v>
      </c>
      <c r="B13" s="190">
        <v>0.4063641105894627</v>
      </c>
      <c r="C13" s="191">
        <v>21033</v>
      </c>
      <c r="D13" s="131"/>
      <c r="E13" s="131"/>
      <c r="F13" s="131"/>
    </row>
    <row r="14" spans="1:6" x14ac:dyDescent="0.25">
      <c r="A14" s="189" t="s">
        <v>243</v>
      </c>
      <c r="B14" s="190">
        <v>0.123289967108709</v>
      </c>
      <c r="C14" s="191">
        <v>5885</v>
      </c>
      <c r="D14" s="131"/>
      <c r="E14" s="131"/>
      <c r="F14" s="131"/>
    </row>
    <row r="15" spans="1:6" ht="15.75" thickBot="1" x14ac:dyDescent="0.3">
      <c r="A15" s="192" t="s">
        <v>296</v>
      </c>
      <c r="B15" s="193">
        <v>-0.2056942722782992</v>
      </c>
      <c r="C15" s="194">
        <v>-20908</v>
      </c>
      <c r="D15" s="131"/>
      <c r="E15" s="131"/>
      <c r="F15" s="131"/>
    </row>
    <row r="16" spans="1:6" x14ac:dyDescent="0.25">
      <c r="A16" s="165" t="s">
        <v>297</v>
      </c>
    </row>
  </sheetData>
  <conditionalFormatting sqref="B9:B15">
    <cfRule type="dataBar" priority="2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{112E75AF-CFB8-4CAE-896B-FBE80CC54AB3}</x14:id>
        </ext>
      </extLst>
    </cfRule>
  </conditionalFormatting>
  <conditionalFormatting sqref="C9:C15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{9F826193-1323-4261-B8C0-B872103AE548}</x14:id>
        </ext>
      </extLst>
    </cfRule>
  </conditionalFormatting>
  <hyperlinks>
    <hyperlink ref="A1" location="Índex!A1" display="TORNAR A L'ÍNDEX" xr:uid="{F4B794D9-095F-4FD1-AFCD-6DEF3AA37014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2E75AF-CFB8-4CAE-896B-FBE80CC54AB3}">
            <x14:dataBar minLength="0" maxLength="100" axisPosition="middle">
              <x14:cfvo type="autoMin"/>
              <x14:cfvo type="autoMax"/>
              <x14:negativeFillColor rgb="FFC00000"/>
              <x14:axisColor rgb="FF000000"/>
            </x14:dataBar>
          </x14:cfRule>
          <xm:sqref>B9:B15</xm:sqref>
        </x14:conditionalFormatting>
        <x14:conditionalFormatting xmlns:xm="http://schemas.microsoft.com/office/excel/2006/main">
          <x14:cfRule type="dataBar" id="{9F826193-1323-4261-B8C0-B872103AE548}">
            <x14:dataBar minLength="0" maxLength="100" axisPosition="middle">
              <x14:cfvo type="autoMin"/>
              <x14:cfvo type="autoMax"/>
              <x14:negativeFillColor rgb="FFC00000"/>
              <x14:axisColor rgb="FF000000"/>
            </x14:dataBar>
          </x14:cfRule>
          <xm:sqref>C9:C15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0B90-8997-4531-9472-62D1D6591B08}">
  <dimension ref="A1:M34"/>
  <sheetViews>
    <sheetView zoomScale="90" zoomScaleNormal="90" workbookViewId="0">
      <selection activeCell="E27" sqref="E27"/>
    </sheetView>
  </sheetViews>
  <sheetFormatPr baseColWidth="10" defaultRowHeight="15" x14ac:dyDescent="0.25"/>
  <cols>
    <col min="1" max="1" width="38.42578125" style="1" customWidth="1"/>
    <col min="2" max="2" width="19" style="1" customWidth="1"/>
    <col min="3" max="3" width="17.85546875" style="1" customWidth="1"/>
    <col min="4" max="6" width="16.85546875" style="1" customWidth="1"/>
    <col min="7" max="9" width="16.85546875" style="37" customWidth="1"/>
    <col min="10" max="12" width="11.42578125" style="37"/>
    <col min="13" max="13" width="15.5703125" style="37" customWidth="1"/>
    <col min="14" max="18" width="15.5703125" style="1" customWidth="1"/>
    <col min="19" max="16384" width="11.42578125" style="1"/>
  </cols>
  <sheetData>
    <row r="1" spans="1:6" x14ac:dyDescent="0.25">
      <c r="A1" s="2" t="s">
        <v>28</v>
      </c>
    </row>
    <row r="3" spans="1:6" ht="18.75" x14ac:dyDescent="0.3">
      <c r="A3" s="30" t="str">
        <f>Índex!A53</f>
        <v xml:space="preserve"> ÚS DE TECNOLOGIA i CONEIXEMENT</v>
      </c>
    </row>
    <row r="5" spans="1:6" x14ac:dyDescent="0.25">
      <c r="A5" s="29" t="str">
        <f>Índex!A55</f>
        <v>TTC1</v>
      </c>
      <c r="C5" s="29" t="str">
        <f>Índex!A7</f>
        <v>3r trimestre 2022</v>
      </c>
    </row>
    <row r="6" spans="1:6" ht="15.75" thickBot="1" x14ac:dyDescent="0.3">
      <c r="A6" s="31" t="str">
        <f>Índex!B55</f>
        <v>Llocs de treball segons ús de tecnologia i coneixement. Baix Llobregat i àmbits territorials.</v>
      </c>
      <c r="B6" s="31"/>
      <c r="C6" s="31"/>
      <c r="D6" s="31"/>
      <c r="E6" s="31"/>
      <c r="F6" s="31"/>
    </row>
    <row r="9" spans="1:6" x14ac:dyDescent="0.25">
      <c r="A9" s="212"/>
      <c r="B9" s="128" t="s">
        <v>227</v>
      </c>
      <c r="C9" s="127" t="s">
        <v>249</v>
      </c>
    </row>
    <row r="10" spans="1:6" ht="45" x14ac:dyDescent="0.25">
      <c r="A10" s="213"/>
      <c r="B10" s="210" t="s">
        <v>248</v>
      </c>
      <c r="C10" s="195" t="s">
        <v>247</v>
      </c>
    </row>
    <row r="11" spans="1:6" x14ac:dyDescent="0.25">
      <c r="A11" s="211" t="s">
        <v>29</v>
      </c>
      <c r="B11" s="197">
        <v>0.37004364379236698</v>
      </c>
      <c r="C11" s="197">
        <v>0.40440030028295892</v>
      </c>
    </row>
    <row r="12" spans="1:6" x14ac:dyDescent="0.25">
      <c r="A12" s="196" t="s">
        <v>31</v>
      </c>
      <c r="B12" s="197">
        <v>0.39185822074048077</v>
      </c>
      <c r="C12" s="197">
        <v>0.50220103463948484</v>
      </c>
    </row>
    <row r="13" spans="1:6" x14ac:dyDescent="0.25">
      <c r="A13" s="214" t="s">
        <v>32</v>
      </c>
      <c r="B13" s="215">
        <v>0.3129588091353997</v>
      </c>
      <c r="C13" s="215">
        <v>0.48256814568342377</v>
      </c>
    </row>
    <row r="14" spans="1:6" x14ac:dyDescent="0.25">
      <c r="A14" s="209" t="s">
        <v>312</v>
      </c>
    </row>
    <row r="19" spans="1:1" ht="15.75" x14ac:dyDescent="0.25">
      <c r="A19" s="7" t="s">
        <v>313</v>
      </c>
    </row>
    <row r="34" spans="1:1" x14ac:dyDescent="0.25">
      <c r="A34" s="209" t="s">
        <v>312</v>
      </c>
    </row>
  </sheetData>
  <conditionalFormatting sqref="B11:C13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356AD654-D02B-4B13-910F-7F9AFA258A53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7A79-1EB9-40B5-8B5B-EC8CE834F52C}">
  <dimension ref="A1:F40"/>
  <sheetViews>
    <sheetView topLeftCell="A4" zoomScale="90" zoomScaleNormal="90" workbookViewId="0">
      <selection activeCell="B1" sqref="B1"/>
    </sheetView>
  </sheetViews>
  <sheetFormatPr baseColWidth="10" defaultRowHeight="15" x14ac:dyDescent="0.25"/>
  <cols>
    <col min="1" max="1" width="27.85546875" style="1" customWidth="1"/>
    <col min="2" max="2" width="16.7109375" style="1" customWidth="1"/>
    <col min="3" max="3" width="16.28515625" style="1" customWidth="1"/>
    <col min="4" max="4" width="16.85546875" style="1" customWidth="1"/>
    <col min="5" max="16384" width="11.42578125" style="1"/>
  </cols>
  <sheetData>
    <row r="1" spans="1:6" x14ac:dyDescent="0.25">
      <c r="A1" s="2" t="s">
        <v>28</v>
      </c>
      <c r="B1" s="239" t="s">
        <v>262</v>
      </c>
    </row>
    <row r="3" spans="1:6" ht="18.75" x14ac:dyDescent="0.3">
      <c r="A3" s="30" t="str">
        <f>Índex!A53</f>
        <v xml:space="preserve"> ÚS DE TECNOLOGIA i CONEIXEMENT</v>
      </c>
    </row>
    <row r="5" spans="1:6" x14ac:dyDescent="0.25">
      <c r="A5" s="29" t="str">
        <f>Índex!A56</f>
        <v>TTC2</v>
      </c>
      <c r="C5" s="29" t="s">
        <v>316</v>
      </c>
    </row>
    <row r="6" spans="1:6" ht="15.75" thickBot="1" x14ac:dyDescent="0.3">
      <c r="A6" s="31" t="str">
        <f>Índex!B56</f>
        <v>Llocs de treball segons ús de tecnologia i coneixement. Dades municipals.</v>
      </c>
      <c r="B6" s="31"/>
      <c r="C6" s="31"/>
      <c r="D6" s="31"/>
      <c r="E6" s="31"/>
      <c r="F6" s="31"/>
    </row>
    <row r="8" spans="1:6" x14ac:dyDescent="0.25">
      <c r="A8" s="274"/>
      <c r="B8" s="127" t="s">
        <v>227</v>
      </c>
      <c r="C8" s="127" t="s">
        <v>249</v>
      </c>
      <c r="D8" s="79"/>
    </row>
    <row r="9" spans="1:6" ht="42.75" customHeight="1" x14ac:dyDescent="0.25">
      <c r="A9" s="275"/>
      <c r="B9" s="195" t="s">
        <v>248</v>
      </c>
      <c r="C9" s="195" t="s">
        <v>247</v>
      </c>
      <c r="D9" s="101"/>
    </row>
    <row r="10" spans="1:6" x14ac:dyDescent="0.25">
      <c r="A10" s="216" t="s">
        <v>77</v>
      </c>
      <c r="B10" s="217">
        <v>0.57563780093424366</v>
      </c>
      <c r="C10" s="217">
        <v>0.29446349828515433</v>
      </c>
      <c r="D10" s="107"/>
    </row>
    <row r="11" spans="1:6" x14ac:dyDescent="0.25">
      <c r="A11" s="218" t="s">
        <v>78</v>
      </c>
      <c r="B11" s="217">
        <v>0.11952191235059761</v>
      </c>
      <c r="C11" s="217">
        <v>0.45943708609271522</v>
      </c>
      <c r="D11" s="107"/>
    </row>
    <row r="12" spans="1:6" x14ac:dyDescent="0.25">
      <c r="A12" s="218" t="s">
        <v>79</v>
      </c>
      <c r="B12" s="217">
        <v>0.35317149569303052</v>
      </c>
      <c r="C12" s="217">
        <v>0.38125198601843024</v>
      </c>
      <c r="D12" s="107"/>
    </row>
    <row r="13" spans="1:6" x14ac:dyDescent="0.25">
      <c r="A13" s="218" t="s">
        <v>80</v>
      </c>
      <c r="B13" s="217">
        <v>0.20821114369501467</v>
      </c>
      <c r="C13" s="217">
        <v>0.62959183673469388</v>
      </c>
      <c r="D13" s="107"/>
    </row>
    <row r="14" spans="1:6" x14ac:dyDescent="0.25">
      <c r="A14" s="218" t="s">
        <v>81</v>
      </c>
      <c r="B14" s="217">
        <v>0.57111834961997832</v>
      </c>
      <c r="C14" s="217">
        <v>0.38883720930232557</v>
      </c>
      <c r="D14" s="107"/>
    </row>
    <row r="15" spans="1:6" x14ac:dyDescent="0.25">
      <c r="A15" s="218" t="s">
        <v>82</v>
      </c>
      <c r="B15" s="217">
        <v>0.2413793103448276</v>
      </c>
      <c r="C15" s="217">
        <v>0.46094750320102434</v>
      </c>
      <c r="D15" s="107"/>
    </row>
    <row r="16" spans="1:6" x14ac:dyDescent="0.25">
      <c r="A16" s="218" t="s">
        <v>83</v>
      </c>
      <c r="B16" s="217">
        <v>0.57177615571776153</v>
      </c>
      <c r="C16" s="217">
        <v>0.449438202247191</v>
      </c>
      <c r="D16" s="107"/>
    </row>
    <row r="17" spans="1:4" x14ac:dyDescent="0.25">
      <c r="A17" s="218" t="s">
        <v>84</v>
      </c>
      <c r="B17" s="217">
        <v>0.3955730096394145</v>
      </c>
      <c r="C17" s="217">
        <v>0.3950892857142857</v>
      </c>
      <c r="D17" s="107"/>
    </row>
    <row r="18" spans="1:4" x14ac:dyDescent="0.25">
      <c r="A18" s="218" t="s">
        <v>85</v>
      </c>
      <c r="B18" s="217">
        <v>0.2951388888888889</v>
      </c>
      <c r="C18" s="217">
        <v>0.17470664928292046</v>
      </c>
      <c r="D18" s="107"/>
    </row>
    <row r="19" spans="1:4" x14ac:dyDescent="0.25">
      <c r="A19" s="218" t="s">
        <v>86</v>
      </c>
      <c r="B19" s="217">
        <v>0.29878721058434399</v>
      </c>
      <c r="C19" s="217">
        <v>0.36577042195174875</v>
      </c>
      <c r="D19" s="107"/>
    </row>
    <row r="20" spans="1:4" x14ac:dyDescent="0.25">
      <c r="A20" s="218" t="s">
        <v>87</v>
      </c>
      <c r="B20" s="217">
        <v>0.29967069154774972</v>
      </c>
      <c r="C20" s="217">
        <v>0.336559399951609</v>
      </c>
      <c r="D20" s="107"/>
    </row>
    <row r="21" spans="1:4" x14ac:dyDescent="0.25">
      <c r="A21" s="218" t="s">
        <v>88</v>
      </c>
      <c r="B21" s="217">
        <v>0.23577235772357724</v>
      </c>
      <c r="C21" s="217">
        <v>0.4226782088276157</v>
      </c>
      <c r="D21" s="107"/>
    </row>
    <row r="22" spans="1:4" x14ac:dyDescent="0.25">
      <c r="A22" s="218" t="s">
        <v>89</v>
      </c>
      <c r="B22" s="217">
        <v>0.47326992456543127</v>
      </c>
      <c r="C22" s="217">
        <v>0.31001683501683502</v>
      </c>
      <c r="D22" s="107"/>
    </row>
    <row r="23" spans="1:4" x14ac:dyDescent="0.25">
      <c r="A23" s="218" t="s">
        <v>90</v>
      </c>
      <c r="B23" s="217">
        <v>0.38235294117647056</v>
      </c>
      <c r="C23" s="217">
        <v>0.38231098430813126</v>
      </c>
      <c r="D23" s="107"/>
    </row>
    <row r="24" spans="1:4" x14ac:dyDescent="0.25">
      <c r="A24" s="218" t="s">
        <v>91</v>
      </c>
      <c r="B24" s="217">
        <v>0.40246533127889061</v>
      </c>
      <c r="C24" s="217">
        <v>0.53891811682179958</v>
      </c>
      <c r="D24" s="107"/>
    </row>
    <row r="25" spans="1:4" x14ac:dyDescent="0.25">
      <c r="A25" s="218" t="s">
        <v>92</v>
      </c>
      <c r="B25" s="217">
        <v>0.29107142857142859</v>
      </c>
      <c r="C25" s="217">
        <v>0.340210843373494</v>
      </c>
      <c r="D25" s="107"/>
    </row>
    <row r="26" spans="1:4" x14ac:dyDescent="0.25">
      <c r="A26" s="218" t="s">
        <v>93</v>
      </c>
      <c r="B26" s="217">
        <v>0.41888412017167381</v>
      </c>
      <c r="C26" s="217">
        <v>0.42063273727647865</v>
      </c>
      <c r="D26" s="107"/>
    </row>
    <row r="27" spans="1:4" x14ac:dyDescent="0.25">
      <c r="A27" s="218" t="s">
        <v>94</v>
      </c>
      <c r="B27" s="217">
        <v>0.17582417582417584</v>
      </c>
      <c r="C27" s="217">
        <v>0.33934611048478014</v>
      </c>
      <c r="D27" s="107"/>
    </row>
    <row r="28" spans="1:4" x14ac:dyDescent="0.25">
      <c r="A28" s="218" t="s">
        <v>95</v>
      </c>
      <c r="B28" s="217">
        <v>0.4869158878504673</v>
      </c>
      <c r="C28" s="217">
        <v>0.4790171176145776</v>
      </c>
      <c r="D28" s="107"/>
    </row>
    <row r="29" spans="1:4" x14ac:dyDescent="0.25">
      <c r="A29" s="218" t="s">
        <v>96</v>
      </c>
      <c r="B29" s="217">
        <v>0.28752214629207795</v>
      </c>
      <c r="C29" s="217">
        <v>0.38636150014099069</v>
      </c>
      <c r="D29" s="107"/>
    </row>
    <row r="30" spans="1:4" x14ac:dyDescent="0.25">
      <c r="A30" s="218" t="s">
        <v>97</v>
      </c>
      <c r="B30" s="217">
        <v>0.3263888888888889</v>
      </c>
      <c r="C30" s="217">
        <v>0.40634005763688763</v>
      </c>
      <c r="D30" s="107"/>
    </row>
    <row r="31" spans="1:4" x14ac:dyDescent="0.25">
      <c r="A31" s="218" t="s">
        <v>98</v>
      </c>
      <c r="B31" s="217">
        <v>0.30971025841816757</v>
      </c>
      <c r="C31" s="217">
        <v>0.52278741546603935</v>
      </c>
      <c r="D31" s="107"/>
    </row>
    <row r="32" spans="1:4" x14ac:dyDescent="0.25">
      <c r="A32" s="218" t="s">
        <v>99</v>
      </c>
      <c r="B32" s="217">
        <v>0.34949387320191794</v>
      </c>
      <c r="C32" s="217">
        <v>0.62402227230544871</v>
      </c>
      <c r="D32" s="107"/>
    </row>
    <row r="33" spans="1:4" x14ac:dyDescent="0.25">
      <c r="A33" s="218" t="s">
        <v>100</v>
      </c>
      <c r="B33" s="217">
        <v>0.47672872340425532</v>
      </c>
      <c r="C33" s="217">
        <v>0.51975069485387015</v>
      </c>
      <c r="D33" s="107"/>
    </row>
    <row r="34" spans="1:4" x14ac:dyDescent="0.25">
      <c r="A34" s="218" t="s">
        <v>101</v>
      </c>
      <c r="B34" s="217">
        <v>0.41869469026548672</v>
      </c>
      <c r="C34" s="217">
        <v>0.37494531136065334</v>
      </c>
      <c r="D34" s="107"/>
    </row>
    <row r="35" spans="1:4" x14ac:dyDescent="0.25">
      <c r="A35" s="218" t="s">
        <v>102</v>
      </c>
      <c r="B35" s="217">
        <v>0.23796892762410005</v>
      </c>
      <c r="C35" s="217">
        <v>0.36150524367674275</v>
      </c>
      <c r="D35" s="107"/>
    </row>
    <row r="36" spans="1:4" x14ac:dyDescent="0.25">
      <c r="A36" s="218" t="s">
        <v>103</v>
      </c>
      <c r="B36" s="217">
        <v>0.1373134328358209</v>
      </c>
      <c r="C36" s="217">
        <v>0.43793402777777779</v>
      </c>
      <c r="D36" s="107"/>
    </row>
    <row r="37" spans="1:4" x14ac:dyDescent="0.25">
      <c r="A37" s="218" t="s">
        <v>104</v>
      </c>
      <c r="B37" s="217">
        <v>0.16025641025641027</v>
      </c>
      <c r="C37" s="217">
        <v>0.39857288481141689</v>
      </c>
      <c r="D37" s="107"/>
    </row>
    <row r="38" spans="1:4" x14ac:dyDescent="0.25">
      <c r="A38" s="218" t="s">
        <v>105</v>
      </c>
      <c r="B38" s="217">
        <v>0.20060790273556231</v>
      </c>
      <c r="C38" s="217">
        <v>0.36410739519547808</v>
      </c>
      <c r="D38" s="107"/>
    </row>
    <row r="39" spans="1:4" x14ac:dyDescent="0.25">
      <c r="A39" s="219" t="s">
        <v>106</v>
      </c>
      <c r="B39" s="234">
        <v>0.24962178517397882</v>
      </c>
      <c r="C39" s="234">
        <v>0.29278418451400329</v>
      </c>
      <c r="D39" s="107"/>
    </row>
    <row r="40" spans="1:4" x14ac:dyDescent="0.25">
      <c r="A40" s="276" t="s">
        <v>314</v>
      </c>
      <c r="B40" s="276"/>
      <c r="C40" s="276"/>
      <c r="D40" s="276"/>
    </row>
  </sheetData>
  <mergeCells count="2">
    <mergeCell ref="A8:A9"/>
    <mergeCell ref="A40:D40"/>
  </mergeCells>
  <conditionalFormatting sqref="B10:C39">
    <cfRule type="colorScale" priority="12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1C9821A5-DEEC-4EED-979D-1DB42A25FEEE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3949-F487-445E-B26C-87A9A90DBA14}">
  <sheetPr>
    <tabColor theme="4"/>
  </sheetPr>
  <dimension ref="A1:M31"/>
  <sheetViews>
    <sheetView workbookViewId="0">
      <selection activeCell="L33" sqref="L33"/>
    </sheetView>
  </sheetViews>
  <sheetFormatPr baseColWidth="10" defaultRowHeight="15" x14ac:dyDescent="0.25"/>
  <sheetData>
    <row r="1" spans="1:13" x14ac:dyDescent="0.25">
      <c r="A1" t="s">
        <v>260</v>
      </c>
      <c r="B1" t="s">
        <v>237</v>
      </c>
      <c r="C1" t="s">
        <v>238</v>
      </c>
      <c r="D1" t="s">
        <v>239</v>
      </c>
      <c r="E1" t="s">
        <v>240</v>
      </c>
      <c r="F1" t="s">
        <v>241</v>
      </c>
      <c r="G1" t="s">
        <v>242</v>
      </c>
      <c r="H1" t="s">
        <v>243</v>
      </c>
      <c r="I1" t="s">
        <v>259</v>
      </c>
      <c r="J1" t="s">
        <v>258</v>
      </c>
      <c r="L1" s="132" t="s">
        <v>262</v>
      </c>
    </row>
    <row r="2" spans="1:13" x14ac:dyDescent="0.25">
      <c r="A2" t="str">
        <f>[5]Empreses!A4</f>
        <v>08001</v>
      </c>
      <c r="B2" t="str">
        <f>[5]Empreses!B4</f>
        <v>Abrera</v>
      </c>
      <c r="C2">
        <v>0.3125</v>
      </c>
      <c r="D2">
        <v>0.15698924731182795</v>
      </c>
      <c r="E2">
        <v>0.35707844905320107</v>
      </c>
      <c r="F2">
        <v>0.22765110387260223</v>
      </c>
      <c r="G2">
        <v>0.6955380577427821</v>
      </c>
      <c r="H2">
        <v>0.58009708737864074</v>
      </c>
      <c r="I2">
        <v>0.25573033707865167</v>
      </c>
      <c r="J2">
        <v>0.27695110841178255</v>
      </c>
    </row>
    <row r="3" spans="1:13" x14ac:dyDescent="0.25">
      <c r="A3" t="str">
        <f>[5]Empreses!A5</f>
        <v>08020</v>
      </c>
      <c r="B3" t="str">
        <f>[5]Empreses!B5</f>
        <v>Begues</v>
      </c>
      <c r="C3">
        <v>0.3125</v>
      </c>
      <c r="D3">
        <v>0.13812154696132597</v>
      </c>
      <c r="E3">
        <v>0.47388059701492535</v>
      </c>
      <c r="F3">
        <v>0.37339055793991416</v>
      </c>
      <c r="G3">
        <v>0.62204724409448819</v>
      </c>
      <c r="H3">
        <v>0.5357142857142857</v>
      </c>
      <c r="I3">
        <v>0.41404358353510895</v>
      </c>
      <c r="J3">
        <v>0.47560975609756095</v>
      </c>
    </row>
    <row r="4" spans="1:13" x14ac:dyDescent="0.25">
      <c r="A4" t="str">
        <f>[5]Empreses!A6</f>
        <v>08056</v>
      </c>
      <c r="B4" t="str">
        <f>[5]Empreses!B6</f>
        <v>Castelldefels</v>
      </c>
      <c r="C4">
        <v>0.4</v>
      </c>
      <c r="D4">
        <v>0.14675516224188789</v>
      </c>
      <c r="E4">
        <v>0.47570657351540169</v>
      </c>
      <c r="F4">
        <v>0.23535353535353534</v>
      </c>
      <c r="G4">
        <v>0.70886551465063863</v>
      </c>
      <c r="H4">
        <v>0.51967493584260049</v>
      </c>
      <c r="I4">
        <v>0.41138716356107663</v>
      </c>
      <c r="J4">
        <v>0.47827110134923123</v>
      </c>
    </row>
    <row r="5" spans="1:13" x14ac:dyDescent="0.25">
      <c r="A5" t="str">
        <f>[5]Empreses!A7</f>
        <v>08066</v>
      </c>
      <c r="B5" t="str">
        <f>[5]Empreses!B7</f>
        <v>Castellví de Rosanes</v>
      </c>
      <c r="C5">
        <v>0</v>
      </c>
      <c r="D5">
        <v>0.26153846153846155</v>
      </c>
      <c r="E5">
        <v>0.40782122905027934</v>
      </c>
      <c r="F5">
        <v>0.38244514106583072</v>
      </c>
      <c r="G5">
        <v>0.69736842105263153</v>
      </c>
      <c r="H5">
        <v>0.43076923076923079</v>
      </c>
      <c r="I5">
        <v>0.24721189591078066</v>
      </c>
      <c r="J5">
        <v>0.35850860420650094</v>
      </c>
    </row>
    <row r="6" spans="1:13" x14ac:dyDescent="0.25">
      <c r="A6" t="str">
        <f>[5]Empreses!A8</f>
        <v>08068</v>
      </c>
      <c r="B6" t="str">
        <f>[5]Empreses!B8</f>
        <v>Cervelló</v>
      </c>
      <c r="C6">
        <v>0.5</v>
      </c>
      <c r="D6">
        <v>0.11522633744855967</v>
      </c>
      <c r="E6">
        <v>0.31756756756756754</v>
      </c>
      <c r="F6">
        <v>0.43270300333704115</v>
      </c>
      <c r="G6">
        <v>0.71052631578947367</v>
      </c>
      <c r="H6">
        <v>0.65753424657534243</v>
      </c>
      <c r="I6">
        <v>0.33796940194714881</v>
      </c>
      <c r="J6">
        <v>0.43682795698924731</v>
      </c>
    </row>
    <row r="7" spans="1:13" x14ac:dyDescent="0.25">
      <c r="A7" t="str">
        <f>[5]Empreses!A9</f>
        <v>08069</v>
      </c>
      <c r="B7" t="str">
        <f>[5]Empreses!B9</f>
        <v>Collbató</v>
      </c>
      <c r="C7">
        <v>0.25</v>
      </c>
      <c r="D7">
        <v>0.14285714285714285</v>
      </c>
      <c r="E7">
        <v>0.49180327868852458</v>
      </c>
      <c r="F7">
        <v>0.34078212290502791</v>
      </c>
      <c r="G7">
        <v>0.6467065868263473</v>
      </c>
      <c r="H7">
        <v>0.57627118644067798</v>
      </c>
      <c r="I7">
        <v>0.4148148148148148</v>
      </c>
      <c r="J7">
        <v>0.45985401459854014</v>
      </c>
    </row>
    <row r="8" spans="1:13" x14ac:dyDescent="0.25">
      <c r="A8" t="str">
        <f>[5]Empreses!A10</f>
        <v>08072</v>
      </c>
      <c r="B8" t="str">
        <f>[5]Empreses!B10</f>
        <v>Corbera de Llobregat</v>
      </c>
      <c r="C8">
        <v>0.25</v>
      </c>
      <c r="D8">
        <v>0.10826210826210826</v>
      </c>
      <c r="E8">
        <v>0.45111111111111113</v>
      </c>
      <c r="F8">
        <v>0.47072599531615927</v>
      </c>
      <c r="G8">
        <v>0.72924187725631773</v>
      </c>
      <c r="H8">
        <v>0.62523900573613767</v>
      </c>
      <c r="I8">
        <v>0.35538261997405968</v>
      </c>
      <c r="J8">
        <v>0.53254023792862137</v>
      </c>
    </row>
    <row r="9" spans="1:13" x14ac:dyDescent="0.25">
      <c r="A9" t="str">
        <f>[5]Empreses!A11</f>
        <v>08073</v>
      </c>
      <c r="B9" t="str">
        <f>[5]Empreses!B11</f>
        <v>Cornellà de Llobregat</v>
      </c>
      <c r="C9">
        <v>0.23255813953488372</v>
      </c>
      <c r="D9">
        <v>0.12028725314183124</v>
      </c>
      <c r="E9">
        <v>0.43981929654727331</v>
      </c>
      <c r="F9">
        <v>0.26254826254826252</v>
      </c>
      <c r="G9">
        <v>0.7125676488274203</v>
      </c>
      <c r="H9">
        <v>0.60129111589302187</v>
      </c>
      <c r="I9">
        <v>0.41069140172087631</v>
      </c>
      <c r="J9">
        <v>0.39583178450177187</v>
      </c>
    </row>
    <row r="10" spans="1:13" x14ac:dyDescent="0.25">
      <c r="A10" t="str">
        <f>[5]Empreses!A12</f>
        <v>08158</v>
      </c>
      <c r="B10" t="str">
        <f>[5]Empreses!B12</f>
        <v>El Papiol</v>
      </c>
      <c r="C10">
        <v>0.4</v>
      </c>
      <c r="D10">
        <v>8.3526682134570762E-2</v>
      </c>
      <c r="E10">
        <v>0.47352721849366147</v>
      </c>
      <c r="F10">
        <v>0.31301068510370839</v>
      </c>
      <c r="G10">
        <v>0.67664670658682635</v>
      </c>
      <c r="H10">
        <v>0.5819032761310452</v>
      </c>
      <c r="I10">
        <v>0.34677904876580373</v>
      </c>
      <c r="J10">
        <v>0.34526112185686653</v>
      </c>
    </row>
    <row r="11" spans="1:13" x14ac:dyDescent="0.25">
      <c r="A11" t="str">
        <f>[5]Empreses!A13</f>
        <v>08169</v>
      </c>
      <c r="B11" t="str">
        <f>[5]Empreses!B13</f>
        <v>El Prat de Llobregat</v>
      </c>
      <c r="C11">
        <v>0.2</v>
      </c>
      <c r="D11">
        <v>0.12820512820512819</v>
      </c>
      <c r="E11">
        <v>0.50957760314341849</v>
      </c>
      <c r="F11">
        <v>0.4510760401721664</v>
      </c>
      <c r="G11">
        <v>0.70612582781456956</v>
      </c>
      <c r="H11">
        <v>0.56971938220578633</v>
      </c>
      <c r="I11">
        <v>0.51358024691358029</v>
      </c>
      <c r="J11">
        <v>0.45089711870020066</v>
      </c>
    </row>
    <row r="12" spans="1:13" x14ac:dyDescent="0.25">
      <c r="A12" t="str">
        <f>[5]Empreses!A14</f>
        <v>08076</v>
      </c>
      <c r="B12" t="str">
        <f>[5]Empreses!B14</f>
        <v>Esparreguera</v>
      </c>
      <c r="C12">
        <v>0.17391304347826086</v>
      </c>
      <c r="D12">
        <v>0.10618181818181818</v>
      </c>
      <c r="E12">
        <v>0.4580152671755725</v>
      </c>
      <c r="F12">
        <v>0.33517292126563647</v>
      </c>
      <c r="G12">
        <v>0.69274908711528427</v>
      </c>
      <c r="H12">
        <v>0.52687224669603527</v>
      </c>
      <c r="I12">
        <v>0.39990432910786894</v>
      </c>
      <c r="J12">
        <v>0.40012033694344162</v>
      </c>
      <c r="M12" s="26" t="s">
        <v>261</v>
      </c>
    </row>
    <row r="13" spans="1:13" x14ac:dyDescent="0.25">
      <c r="A13" t="str">
        <f>[5]Empreses!A15</f>
        <v>08077</v>
      </c>
      <c r="B13" t="str">
        <f>[5]Empreses!B15</f>
        <v>Esplugues de Llobregat</v>
      </c>
      <c r="C13">
        <v>0.3125</v>
      </c>
      <c r="D13">
        <v>0.10784313725490197</v>
      </c>
      <c r="E13">
        <v>0.4341421143847487</v>
      </c>
      <c r="F13">
        <v>0.2626699629171817</v>
      </c>
      <c r="G13">
        <v>0.7072743207712533</v>
      </c>
      <c r="H13">
        <v>0.5458052073288332</v>
      </c>
      <c r="I13">
        <v>0.33378332770840363</v>
      </c>
      <c r="J13">
        <v>0.54211070874288669</v>
      </c>
    </row>
    <row r="14" spans="1:13" x14ac:dyDescent="0.25">
      <c r="A14" t="str">
        <f>[5]Empreses!A16</f>
        <v>08089</v>
      </c>
      <c r="B14" t="str">
        <f>[5]Empreses!B16</f>
        <v>Gavà</v>
      </c>
      <c r="C14">
        <v>0.32258064516129031</v>
      </c>
      <c r="D14">
        <v>0.1301859799713877</v>
      </c>
      <c r="E14">
        <v>0.38778220451527223</v>
      </c>
      <c r="F14">
        <v>0.32123411978221417</v>
      </c>
      <c r="G14">
        <v>0.74363636363636365</v>
      </c>
      <c r="H14">
        <v>0.53863636363636369</v>
      </c>
      <c r="I14">
        <v>0.34288537549407117</v>
      </c>
      <c r="J14">
        <v>0.41533217060409067</v>
      </c>
    </row>
    <row r="15" spans="1:13" x14ac:dyDescent="0.25">
      <c r="A15" t="str">
        <f>[5]Empreses!A17</f>
        <v>08905</v>
      </c>
      <c r="B15" t="str">
        <f>[5]Empreses!B17</f>
        <v>La Palma de Cervelló</v>
      </c>
      <c r="C15">
        <v>0.41666666666666669</v>
      </c>
      <c r="D15">
        <v>0.10920770877944326</v>
      </c>
      <c r="E15">
        <v>0.5304347826086957</v>
      </c>
      <c r="F15">
        <v>0.32075471698113206</v>
      </c>
      <c r="G15">
        <v>0.69795037756202805</v>
      </c>
      <c r="H15">
        <v>0.59883720930232553</v>
      </c>
      <c r="I15">
        <v>0.39207419898819562</v>
      </c>
      <c r="J15">
        <v>0.43044189852700493</v>
      </c>
    </row>
    <row r="16" spans="1:13" x14ac:dyDescent="0.25">
      <c r="A16" t="str">
        <f>[5]Empreses!A18</f>
        <v>08114</v>
      </c>
      <c r="B16" t="str">
        <f>[5]Empreses!B18</f>
        <v>Martorell</v>
      </c>
      <c r="C16">
        <v>0</v>
      </c>
      <c r="D16">
        <v>8.7912087912087919E-2</v>
      </c>
      <c r="E16">
        <v>0.37238095238095237</v>
      </c>
      <c r="F16">
        <v>0.28543689320388349</v>
      </c>
      <c r="G16">
        <v>0.73630136986301364</v>
      </c>
      <c r="H16">
        <v>0.62041884816753923</v>
      </c>
      <c r="I16">
        <v>0.35993975903614456</v>
      </c>
      <c r="J16">
        <v>0.40648055832502494</v>
      </c>
    </row>
    <row r="17" spans="1:10" x14ac:dyDescent="0.25">
      <c r="A17" t="str">
        <f>[5]Empreses!A19</f>
        <v>08123</v>
      </c>
      <c r="B17" t="str">
        <f>[5]Empreses!B19</f>
        <v>Molins de Rei</v>
      </c>
      <c r="C17">
        <v>0.5</v>
      </c>
      <c r="D17">
        <v>0.17575757575757575</v>
      </c>
      <c r="E17">
        <v>0.43835616438356162</v>
      </c>
      <c r="F17">
        <v>0.36594202898550726</v>
      </c>
      <c r="G17">
        <v>0.58823529411764708</v>
      </c>
      <c r="H17">
        <v>0.61764705882352944</v>
      </c>
      <c r="I17">
        <v>0.42276422764227645</v>
      </c>
      <c r="J17">
        <v>0.40494323897111656</v>
      </c>
    </row>
    <row r="18" spans="1:10" x14ac:dyDescent="0.25">
      <c r="A18" t="str">
        <f>[5]Empreses!A20</f>
        <v>08147</v>
      </c>
      <c r="B18" t="str">
        <f>[5]Empreses!B20</f>
        <v>Olesa de Montserrat</v>
      </c>
      <c r="C18">
        <v>0.3125</v>
      </c>
      <c r="D18">
        <v>0.12886597938144329</v>
      </c>
      <c r="E18">
        <v>0.28346456692913385</v>
      </c>
      <c r="F18">
        <v>0.39823008849557523</v>
      </c>
      <c r="G18">
        <v>0.57758620689655171</v>
      </c>
      <c r="H18">
        <v>0.48305084745762711</v>
      </c>
      <c r="I18">
        <v>0.35922330097087379</v>
      </c>
      <c r="J18">
        <v>0.47406034939121228</v>
      </c>
    </row>
    <row r="19" spans="1:10" x14ac:dyDescent="0.25">
      <c r="A19" t="str">
        <f>[5]Empreses!A21</f>
        <v>08157</v>
      </c>
      <c r="B19" t="str">
        <f>[5]Empreses!B21</f>
        <v>Pallejà</v>
      </c>
      <c r="C19">
        <v>0.1388888888888889</v>
      </c>
      <c r="D19">
        <v>0.13235294117647059</v>
      </c>
      <c r="E19">
        <v>0.57162038018514594</v>
      </c>
      <c r="F19">
        <v>0.28657653307580877</v>
      </c>
      <c r="G19">
        <v>0.75698371893744643</v>
      </c>
      <c r="H19">
        <v>0.52449297971918873</v>
      </c>
      <c r="I19">
        <v>0.37863337080456078</v>
      </c>
      <c r="J19">
        <v>0.38751868460388639</v>
      </c>
    </row>
    <row r="20" spans="1:10" x14ac:dyDescent="0.25">
      <c r="A20" t="str">
        <f>[5]Empreses!A22</f>
        <v>08196</v>
      </c>
      <c r="B20" t="str">
        <f>[5]Empreses!B22</f>
        <v>Sant Andreu de la Barca</v>
      </c>
      <c r="C20">
        <v>0.3125</v>
      </c>
      <c r="D20">
        <v>9.4869312681510165E-2</v>
      </c>
      <c r="E20">
        <v>0.39263803680981596</v>
      </c>
      <c r="F20">
        <v>0.29772727272727273</v>
      </c>
      <c r="G20">
        <v>0.81218457101658259</v>
      </c>
      <c r="H20">
        <v>0.65576748410535879</v>
      </c>
      <c r="I20">
        <v>0.40219092331768386</v>
      </c>
      <c r="J20">
        <v>0.37602644769115923</v>
      </c>
    </row>
    <row r="21" spans="1:10" x14ac:dyDescent="0.25">
      <c r="A21" t="str">
        <f>[5]Empreses!A23</f>
        <v>08200</v>
      </c>
      <c r="B21" t="str">
        <f>[5]Empreses!B23</f>
        <v>Sant Boi de Llobregat</v>
      </c>
      <c r="C21">
        <v>0.1497005988023952</v>
      </c>
      <c r="D21">
        <v>8.3725987676694452E-2</v>
      </c>
      <c r="E21">
        <v>0.39216316043038379</v>
      </c>
      <c r="F21">
        <v>0.33026529507309149</v>
      </c>
      <c r="G21">
        <v>0.71933566966326379</v>
      </c>
      <c r="H21">
        <v>0.56287806431072906</v>
      </c>
      <c r="I21">
        <v>0.38893442622950819</v>
      </c>
      <c r="J21">
        <v>0.45242954535585567</v>
      </c>
    </row>
    <row r="22" spans="1:10" x14ac:dyDescent="0.25">
      <c r="A22" t="str">
        <f>[5]Empreses!A24</f>
        <v>08204</v>
      </c>
      <c r="B22" t="str">
        <f>[5]Empreses!B24</f>
        <v>Sant Climent de Llobregat</v>
      </c>
      <c r="C22">
        <v>0.25</v>
      </c>
      <c r="D22">
        <v>0.16806722689075632</v>
      </c>
      <c r="E22">
        <v>0.48888888888888887</v>
      </c>
      <c r="F22">
        <v>0.33103448275862069</v>
      </c>
      <c r="G22">
        <v>0.6067415730337079</v>
      </c>
      <c r="H22">
        <v>0.69026548672566368</v>
      </c>
      <c r="I22">
        <v>0.35161290322580646</v>
      </c>
      <c r="J22">
        <v>0.36859504132231408</v>
      </c>
    </row>
    <row r="23" spans="1:10" x14ac:dyDescent="0.25">
      <c r="A23" t="str">
        <f>[5]Empreses!A25</f>
        <v>08208</v>
      </c>
      <c r="B23" t="str">
        <f>[5]Empreses!B25</f>
        <v>Sant Esteve Sesrovires</v>
      </c>
      <c r="C23">
        <v>0.29411764705882354</v>
      </c>
      <c r="D23">
        <v>0.19607843137254902</v>
      </c>
      <c r="E23">
        <v>0.33415841584158418</v>
      </c>
      <c r="F23">
        <v>0.35259133389974512</v>
      </c>
      <c r="G23">
        <v>0.23740458015267177</v>
      </c>
      <c r="H23">
        <v>0.60691823899371067</v>
      </c>
      <c r="I23">
        <v>0.29841897233201581</v>
      </c>
      <c r="J23">
        <v>0.31707769330613761</v>
      </c>
    </row>
    <row r="24" spans="1:10" x14ac:dyDescent="0.25">
      <c r="A24" t="str">
        <f>[5]Empreses!A26</f>
        <v>08211</v>
      </c>
      <c r="B24" t="str">
        <f>[5]Empreses!B26</f>
        <v>Sant Feliu de Llobregat</v>
      </c>
      <c r="C24">
        <v>0.30952380952380953</v>
      </c>
      <c r="D24">
        <v>0.12885662431941924</v>
      </c>
      <c r="E24">
        <v>0.48423851120394984</v>
      </c>
      <c r="F24">
        <v>0.27713498622589533</v>
      </c>
      <c r="G24">
        <v>0.68125438801778615</v>
      </c>
      <c r="H24">
        <v>0.59513960703205793</v>
      </c>
      <c r="I24">
        <v>0.41832963784183297</v>
      </c>
      <c r="J24">
        <v>0.55222356919543159</v>
      </c>
    </row>
    <row r="25" spans="1:10" x14ac:dyDescent="0.25">
      <c r="A25" t="str">
        <f>[5]Empreses!A27</f>
        <v>08217</v>
      </c>
      <c r="B25" t="str">
        <f>[5]Empreses!B27</f>
        <v>Sant Joan Despí</v>
      </c>
      <c r="C25">
        <v>0.15151515151515152</v>
      </c>
      <c r="D25">
        <v>0.14560161779575329</v>
      </c>
      <c r="E25">
        <v>0.43211920529801323</v>
      </c>
      <c r="F25">
        <v>0.44746646795827122</v>
      </c>
      <c r="G25">
        <v>0.65967588179218306</v>
      </c>
      <c r="H25">
        <v>0.4848744292237443</v>
      </c>
      <c r="I25">
        <v>0.37488457987072943</v>
      </c>
      <c r="J25">
        <v>0.42810360226257815</v>
      </c>
    </row>
    <row r="26" spans="1:10" x14ac:dyDescent="0.25">
      <c r="A26" t="str">
        <f>[5]Empreses!A28</f>
        <v>08221</v>
      </c>
      <c r="B26" t="str">
        <f>[5]Empreses!B28</f>
        <v>Sant Just Desvern</v>
      </c>
      <c r="C26">
        <v>0.33333333333333331</v>
      </c>
      <c r="D26">
        <v>0.19178082191780821</v>
      </c>
      <c r="E26">
        <v>0.43513957307060758</v>
      </c>
      <c r="F26">
        <v>0.28300769686204857</v>
      </c>
      <c r="G26">
        <v>0.72232472324723251</v>
      </c>
      <c r="H26">
        <v>0.56085707974375965</v>
      </c>
      <c r="I26">
        <v>0.42126598066729032</v>
      </c>
      <c r="J26">
        <v>0.45331734612310154</v>
      </c>
    </row>
    <row r="27" spans="1:10" x14ac:dyDescent="0.25">
      <c r="A27" t="str">
        <f>[5]Empreses!A29</f>
        <v>08263</v>
      </c>
      <c r="B27" t="str">
        <f>[5]Empreses!B29</f>
        <v>Sant Vicenç dels Horts</v>
      </c>
      <c r="C27">
        <v>0.19230769230769232</v>
      </c>
      <c r="D27">
        <v>0.12847222222222221</v>
      </c>
      <c r="E27">
        <v>0.44137415982076178</v>
      </c>
      <c r="F27">
        <v>0.3348729792147806</v>
      </c>
      <c r="G27">
        <v>0.67683508102955192</v>
      </c>
      <c r="H27">
        <v>0.67002012072434602</v>
      </c>
      <c r="I27">
        <v>0.36109303838646717</v>
      </c>
      <c r="J27">
        <v>0.40859030837004406</v>
      </c>
    </row>
    <row r="28" spans="1:10" x14ac:dyDescent="0.25">
      <c r="A28" t="str">
        <f>[5]Empreses!A30</f>
        <v>08244</v>
      </c>
      <c r="B28" t="str">
        <f>[5]Empreses!B30</f>
        <v>Santa Coloma de Cervelló</v>
      </c>
      <c r="C28">
        <v>0.13513513513513514</v>
      </c>
      <c r="D28">
        <v>0.14361702127659576</v>
      </c>
      <c r="E28">
        <v>0.57389635316698662</v>
      </c>
      <c r="F28">
        <v>0.34920634920634919</v>
      </c>
      <c r="G28">
        <v>0.76035502958579881</v>
      </c>
      <c r="H28">
        <v>0.59673024523160767</v>
      </c>
      <c r="I28">
        <v>0.49849548645937813</v>
      </c>
      <c r="J28">
        <v>0.55658914728682174</v>
      </c>
    </row>
    <row r="29" spans="1:10" x14ac:dyDescent="0.25">
      <c r="A29" t="str">
        <f>[5]Empreses!A31</f>
        <v>08289</v>
      </c>
      <c r="B29" t="str">
        <f>[5]Empreses!B31</f>
        <v>Torrelles de Llobregat</v>
      </c>
      <c r="C29">
        <v>0</v>
      </c>
      <c r="D29">
        <v>0.15517241379310345</v>
      </c>
      <c r="E29">
        <v>0.54693877551020409</v>
      </c>
      <c r="F29">
        <v>0.32484076433121017</v>
      </c>
      <c r="G29">
        <v>0.61187214611872143</v>
      </c>
      <c r="H29">
        <v>0.52511415525114158</v>
      </c>
      <c r="I29">
        <v>0.36789297658862874</v>
      </c>
      <c r="J29">
        <v>0.48551959114139692</v>
      </c>
    </row>
    <row r="30" spans="1:10" x14ac:dyDescent="0.25">
      <c r="A30" t="str">
        <f>[5]Empreses!A32</f>
        <v>08295</v>
      </c>
      <c r="B30" t="str">
        <f>[5]Empreses!B32</f>
        <v>Vallirana</v>
      </c>
      <c r="C30">
        <v>0</v>
      </c>
      <c r="D30">
        <v>9.2198581560283682E-2</v>
      </c>
      <c r="E30">
        <v>0.43533697632058288</v>
      </c>
      <c r="F30">
        <v>0.29984301412872844</v>
      </c>
      <c r="G30">
        <v>0.68139534883720931</v>
      </c>
      <c r="H30">
        <v>0.62935323383084574</v>
      </c>
      <c r="I30">
        <v>0.36202531645569619</v>
      </c>
      <c r="J30">
        <v>0.3770053475935829</v>
      </c>
    </row>
    <row r="31" spans="1:10" x14ac:dyDescent="0.25">
      <c r="A31" t="str">
        <f>[5]Empreses!A33</f>
        <v>08301</v>
      </c>
      <c r="B31" t="str">
        <f>[5]Empreses!B33</f>
        <v>Viladecans</v>
      </c>
      <c r="C31">
        <v>0.16049382716049382</v>
      </c>
      <c r="D31">
        <v>0.11985526910900045</v>
      </c>
      <c r="E31">
        <v>0.46617283950617283</v>
      </c>
      <c r="F31">
        <v>0.36765270841336917</v>
      </c>
      <c r="G31">
        <v>0.72199453551912574</v>
      </c>
      <c r="H31">
        <v>0.63473589973142341</v>
      </c>
      <c r="I31">
        <v>0.406099518459069</v>
      </c>
      <c r="J31">
        <v>0.47741487143849898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6524-A355-440B-B382-62246335AA21}">
  <dimension ref="A1:I40"/>
  <sheetViews>
    <sheetView workbookViewId="0">
      <selection activeCell="B2" sqref="B1:B2"/>
    </sheetView>
  </sheetViews>
  <sheetFormatPr baseColWidth="10" defaultColWidth="11.42578125" defaultRowHeight="15" x14ac:dyDescent="0.25"/>
  <cols>
    <col min="1" max="1" width="31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2" spans="1:9" x14ac:dyDescent="0.25">
      <c r="B2" s="237"/>
    </row>
    <row r="3" spans="1:9" ht="18.75" x14ac:dyDescent="0.3">
      <c r="A3" s="30" t="s">
        <v>3</v>
      </c>
    </row>
    <row r="5" spans="1:9" x14ac:dyDescent="0.25">
      <c r="A5" s="29" t="s">
        <v>4</v>
      </c>
      <c r="C5" s="29" t="s">
        <v>316</v>
      </c>
    </row>
    <row r="6" spans="1:9" ht="15.75" thickBot="1" x14ac:dyDescent="0.3">
      <c r="A6" s="31" t="s">
        <v>6</v>
      </c>
      <c r="B6" s="32"/>
      <c r="C6" s="32"/>
      <c r="D6" s="32"/>
      <c r="E6" s="32"/>
      <c r="F6" s="32"/>
      <c r="G6" s="32"/>
      <c r="H6" s="32"/>
      <c r="I6" s="32"/>
    </row>
    <row r="29" spans="1:6" x14ac:dyDescent="0.25">
      <c r="A29" s="44" t="s">
        <v>34</v>
      </c>
    </row>
    <row r="30" spans="1:6" x14ac:dyDescent="0.25">
      <c r="A30" s="44"/>
    </row>
    <row r="31" spans="1:6" ht="30" x14ac:dyDescent="0.25">
      <c r="B31" s="146" t="s">
        <v>33</v>
      </c>
      <c r="C31" s="150" t="s">
        <v>203</v>
      </c>
      <c r="D31" s="150" t="s">
        <v>211</v>
      </c>
      <c r="E31" s="150" t="s">
        <v>204</v>
      </c>
      <c r="F31" s="150" t="s">
        <v>205</v>
      </c>
    </row>
    <row r="32" spans="1:6" x14ac:dyDescent="0.25">
      <c r="A32" s="147" t="s">
        <v>29</v>
      </c>
      <c r="B32" s="151">
        <v>20816</v>
      </c>
      <c r="C32" s="47">
        <v>-3.5423647678315406E-3</v>
      </c>
      <c r="D32" s="47">
        <v>1.3930832927423253E-2</v>
      </c>
      <c r="E32" s="47">
        <v>-5.5706768281618579E-2</v>
      </c>
      <c r="F32" s="47">
        <v>-0.10875149854427124</v>
      </c>
    </row>
    <row r="33" spans="1:6" x14ac:dyDescent="0.25">
      <c r="A33" s="147" t="s">
        <v>30</v>
      </c>
      <c r="B33" s="152">
        <v>109732</v>
      </c>
      <c r="C33" s="47">
        <v>8.1862533420309358E-3</v>
      </c>
      <c r="D33" s="47">
        <v>2.0345161050360883E-2</v>
      </c>
      <c r="E33" s="47">
        <v>-6.2167752081089822E-2</v>
      </c>
      <c r="F33" s="47">
        <v>-9.5053522241831501E-2</v>
      </c>
    </row>
    <row r="34" spans="1:6" x14ac:dyDescent="0.25">
      <c r="A34" s="147" t="s">
        <v>31</v>
      </c>
      <c r="B34" s="152">
        <v>152812</v>
      </c>
      <c r="C34" s="47">
        <v>6.5804641236257844E-3</v>
      </c>
      <c r="D34" s="47">
        <v>2.0740513135658389E-2</v>
      </c>
      <c r="E34" s="47">
        <v>-5.8709029647105226E-2</v>
      </c>
      <c r="F34" s="47">
        <v>-0.11016129971466837</v>
      </c>
    </row>
    <row r="35" spans="1:6" x14ac:dyDescent="0.25">
      <c r="A35" s="147" t="s">
        <v>32</v>
      </c>
      <c r="B35" s="152">
        <v>244966</v>
      </c>
      <c r="C35" s="47">
        <v>8.9749451165013205E-3</v>
      </c>
      <c r="D35" s="47">
        <v>2.3480651441845746E-2</v>
      </c>
      <c r="E35" s="47">
        <v>-5.1302606762633984E-2</v>
      </c>
      <c r="F35" s="47">
        <v>-0.11661251410911533</v>
      </c>
    </row>
    <row r="37" spans="1:6" x14ac:dyDescent="0.25">
      <c r="C37" s="153"/>
    </row>
    <row r="38" spans="1:6" x14ac:dyDescent="0.25">
      <c r="C38" s="153"/>
    </row>
    <row r="39" spans="1:6" x14ac:dyDescent="0.25">
      <c r="C39" s="153"/>
    </row>
    <row r="40" spans="1:6" x14ac:dyDescent="0.25">
      <c r="C40" s="153"/>
    </row>
  </sheetData>
  <phoneticPr fontId="19" type="noConversion"/>
  <hyperlinks>
    <hyperlink ref="A1" location="Índex!A1" display="TORNAR A L'ÍNDEX" xr:uid="{1C1BD0D5-707B-4F30-BA66-6269A2D26112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FF02-7C1E-4D41-939B-65121E056801}">
  <dimension ref="A1:I40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8.140625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">
        <v>3</v>
      </c>
    </row>
    <row r="5" spans="1:9" x14ac:dyDescent="0.25">
      <c r="A5" s="29" t="s">
        <v>5</v>
      </c>
      <c r="C5" s="29" t="s">
        <v>316</v>
      </c>
    </row>
    <row r="6" spans="1:9" ht="15.75" thickBot="1" x14ac:dyDescent="0.3">
      <c r="A6" s="31" t="str">
        <f>Índex!B18</f>
        <v>Variació interanual comptes de cotització. Baix Llobregat.</v>
      </c>
      <c r="B6" s="32"/>
      <c r="C6" s="32"/>
      <c r="D6" s="32"/>
      <c r="E6" s="32"/>
      <c r="F6" s="32"/>
      <c r="G6" s="32"/>
      <c r="H6" s="32"/>
      <c r="I6" s="32"/>
    </row>
    <row r="29" spans="1:5" x14ac:dyDescent="0.25">
      <c r="A29" s="44" t="s">
        <v>34</v>
      </c>
    </row>
    <row r="30" spans="1:5" x14ac:dyDescent="0.25">
      <c r="A30" s="44"/>
    </row>
    <row r="31" spans="1:5" ht="30" x14ac:dyDescent="0.25">
      <c r="B31" s="146" t="s">
        <v>33</v>
      </c>
      <c r="C31" s="150" t="s">
        <v>39</v>
      </c>
    </row>
    <row r="32" spans="1:5" x14ac:dyDescent="0.25">
      <c r="A32" s="154">
        <v>2016</v>
      </c>
      <c r="B32" s="152">
        <v>21475</v>
      </c>
      <c r="C32" s="47">
        <f>(B32-B40)/B40</f>
        <v>1.4934543220379034E-2</v>
      </c>
      <c r="E32" s="74"/>
    </row>
    <row r="33" spans="1:5" x14ac:dyDescent="0.25">
      <c r="A33" s="154">
        <v>2017</v>
      </c>
      <c r="B33" s="152">
        <v>21866</v>
      </c>
      <c r="C33" s="47">
        <f t="shared" ref="C33:C35" si="0">(B33-B32)/B32</f>
        <v>1.8207217694994178E-2</v>
      </c>
      <c r="E33" s="200"/>
    </row>
    <row r="34" spans="1:5" x14ac:dyDescent="0.25">
      <c r="A34" s="154">
        <v>2018</v>
      </c>
      <c r="B34" s="152">
        <v>21945</v>
      </c>
      <c r="C34" s="47">
        <f t="shared" si="0"/>
        <v>3.6129150278971919E-3</v>
      </c>
    </row>
    <row r="35" spans="1:5" x14ac:dyDescent="0.25">
      <c r="A35" s="154">
        <v>2019</v>
      </c>
      <c r="B35" s="152">
        <v>22044</v>
      </c>
      <c r="C35" s="47">
        <f t="shared" si="0"/>
        <v>4.5112781954887221E-3</v>
      </c>
    </row>
    <row r="36" spans="1:5" x14ac:dyDescent="0.25">
      <c r="A36" s="154">
        <v>2020</v>
      </c>
      <c r="B36" s="152">
        <v>20530</v>
      </c>
      <c r="C36" s="47">
        <f>(B36-B35)/B35</f>
        <v>-6.868082017782616E-2</v>
      </c>
      <c r="D36" s="74"/>
    </row>
    <row r="37" spans="1:5" x14ac:dyDescent="0.25">
      <c r="A37" s="154">
        <v>2021</v>
      </c>
      <c r="B37" s="151">
        <v>20890</v>
      </c>
      <c r="C37" s="47">
        <f t="shared" ref="C37:C38" si="1">(B37-B36)/B36</f>
        <v>1.7535314174378959E-2</v>
      </c>
      <c r="D37" s="74"/>
    </row>
    <row r="38" spans="1:5" x14ac:dyDescent="0.25">
      <c r="A38" s="154">
        <v>2022</v>
      </c>
      <c r="B38" s="151">
        <v>20816</v>
      </c>
      <c r="C38" s="47">
        <f t="shared" si="1"/>
        <v>-3.5423647678314981E-3</v>
      </c>
      <c r="D38" s="156">
        <f>+B38-B37</f>
        <v>-74</v>
      </c>
      <c r="E38" s="74"/>
    </row>
    <row r="39" spans="1:5" x14ac:dyDescent="0.25">
      <c r="D39" s="74"/>
    </row>
    <row r="40" spans="1:5" x14ac:dyDescent="0.25">
      <c r="A40" s="155">
        <v>2015</v>
      </c>
      <c r="B40" s="156">
        <v>21159</v>
      </c>
    </row>
  </sheetData>
  <hyperlinks>
    <hyperlink ref="A1" location="Índex!A1" display="TORNAR A L'ÍNDEX" xr:uid="{883D4F3E-7B43-4A2F-818D-F044C69B9DB4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7D4DA-FB9D-4376-B2B8-FCDA475CAD77}">
  <dimension ref="A1:I23"/>
  <sheetViews>
    <sheetView zoomScale="90" zoomScaleNormal="90" workbookViewId="0">
      <selection activeCell="A16" sqref="A16"/>
    </sheetView>
  </sheetViews>
  <sheetFormatPr baseColWidth="10" defaultColWidth="12.140625" defaultRowHeight="21.75" customHeight="1" x14ac:dyDescent="0.25"/>
  <cols>
    <col min="1" max="1" width="46.5703125" style="1" customWidth="1"/>
    <col min="2" max="2" width="10" style="1" customWidth="1"/>
    <col min="3" max="3" width="10.140625" style="1" customWidth="1"/>
    <col min="4" max="7" width="12.140625" style="1"/>
    <col min="8" max="8" width="12" style="1" customWidth="1"/>
    <col min="9" max="16384" width="12.140625" style="1"/>
  </cols>
  <sheetData>
    <row r="1" spans="1:9" ht="21.75" customHeight="1" x14ac:dyDescent="0.25">
      <c r="A1" s="2" t="s">
        <v>28</v>
      </c>
      <c r="B1" s="235" t="s">
        <v>262</v>
      </c>
    </row>
    <row r="3" spans="1:9" ht="21.75" customHeight="1" x14ac:dyDescent="0.3">
      <c r="A3" s="30" t="s">
        <v>3</v>
      </c>
    </row>
    <row r="5" spans="1:9" ht="21.75" customHeight="1" x14ac:dyDescent="0.25">
      <c r="A5" s="29" t="str">
        <f>Índex!A19</f>
        <v>TE1</v>
      </c>
      <c r="C5" s="29" t="s">
        <v>316</v>
      </c>
    </row>
    <row r="6" spans="1:9" ht="21.75" customHeight="1" thickBot="1" x14ac:dyDescent="0.3">
      <c r="A6" s="31" t="str">
        <f>Índex!B19</f>
        <v>Activitats econòmiques més rellevants. Baix Llobregat.</v>
      </c>
      <c r="B6" s="32"/>
      <c r="C6" s="32"/>
      <c r="D6" s="32"/>
      <c r="E6" s="32"/>
      <c r="F6" s="32"/>
      <c r="G6" s="32"/>
      <c r="H6" s="32"/>
    </row>
    <row r="7" spans="1:9" ht="21.75" customHeight="1" x14ac:dyDescent="0.25">
      <c r="A7" s="29"/>
    </row>
    <row r="8" spans="1:9" ht="21.75" customHeight="1" x14ac:dyDescent="0.25">
      <c r="A8" s="7"/>
      <c r="B8" s="144"/>
      <c r="C8" s="144"/>
      <c r="D8" s="249" t="s">
        <v>130</v>
      </c>
      <c r="E8" s="249"/>
      <c r="F8" s="249"/>
      <c r="G8" s="249"/>
    </row>
    <row r="9" spans="1:9" ht="21.75" customHeight="1" x14ac:dyDescent="0.25">
      <c r="A9" s="9"/>
      <c r="B9" s="10">
        <v>2022</v>
      </c>
      <c r="C9" s="10" t="s">
        <v>131</v>
      </c>
      <c r="D9" s="10" t="s">
        <v>207</v>
      </c>
      <c r="E9" s="10" t="s">
        <v>208</v>
      </c>
      <c r="F9" s="10" t="s">
        <v>209</v>
      </c>
      <c r="G9" s="10" t="s">
        <v>210</v>
      </c>
      <c r="I9" s="37"/>
    </row>
    <row r="10" spans="1:9" ht="21.75" customHeight="1" x14ac:dyDescent="0.25">
      <c r="A10" s="11" t="s">
        <v>132</v>
      </c>
      <c r="B10" s="12">
        <v>20816</v>
      </c>
      <c r="C10" s="13">
        <v>1</v>
      </c>
      <c r="D10" s="13">
        <v>-3.5423647678315406E-3</v>
      </c>
      <c r="E10" s="13">
        <v>1.3930832927423253E-2</v>
      </c>
      <c r="F10" s="13">
        <v>1.3930832927423253E-2</v>
      </c>
      <c r="G10" s="13">
        <v>-0.10875149854427124</v>
      </c>
    </row>
    <row r="11" spans="1:9" ht="33" customHeight="1" x14ac:dyDescent="0.25">
      <c r="A11" s="14" t="s">
        <v>45</v>
      </c>
      <c r="B11" s="15">
        <v>2934</v>
      </c>
      <c r="C11" s="16">
        <v>0.14094926979246733</v>
      </c>
      <c r="D11" s="16">
        <v>-3.2640949554896159E-2</v>
      </c>
      <c r="E11" s="16">
        <v>-7.442489851150258E-3</v>
      </c>
      <c r="F11" s="16">
        <v>-7.442489851150258E-3</v>
      </c>
      <c r="G11" s="16">
        <v>-0.10357470210815767</v>
      </c>
    </row>
    <row r="12" spans="1:9" ht="21.75" customHeight="1" x14ac:dyDescent="0.25">
      <c r="A12" s="14" t="s">
        <v>46</v>
      </c>
      <c r="B12" s="15">
        <v>2066</v>
      </c>
      <c r="C12" s="16">
        <v>9.925057647963105E-2</v>
      </c>
      <c r="D12" s="16">
        <v>6.3321967851923677E-3</v>
      </c>
      <c r="E12" s="16">
        <v>2.939711011459889E-2</v>
      </c>
      <c r="F12" s="16">
        <v>2.939711011459889E-2</v>
      </c>
      <c r="G12" s="16">
        <v>8.5084033613445298E-2</v>
      </c>
    </row>
    <row r="13" spans="1:9" ht="30" customHeight="1" x14ac:dyDescent="0.25">
      <c r="A13" s="14" t="s">
        <v>47</v>
      </c>
      <c r="B13" s="15">
        <v>1969</v>
      </c>
      <c r="C13" s="16">
        <v>9.4590699461952338E-2</v>
      </c>
      <c r="D13" s="16">
        <v>-5.5555555555555358E-3</v>
      </c>
      <c r="E13" s="16">
        <v>4.0795512493625452E-3</v>
      </c>
      <c r="F13" s="16">
        <v>4.0795512493625452E-3</v>
      </c>
      <c r="G13" s="16">
        <v>-0.11386138613861385</v>
      </c>
    </row>
    <row r="14" spans="1:9" ht="21.75" customHeight="1" x14ac:dyDescent="0.25">
      <c r="A14" s="14" t="s">
        <v>48</v>
      </c>
      <c r="B14" s="15">
        <v>1483</v>
      </c>
      <c r="C14" s="16">
        <v>7.1243274404304377E-2</v>
      </c>
      <c r="D14" s="16">
        <v>-3.0085022890778301E-2</v>
      </c>
      <c r="E14" s="16">
        <v>-1.3962765957446832E-2</v>
      </c>
      <c r="F14" s="16">
        <v>-1.3962765957446832E-2</v>
      </c>
      <c r="G14" s="16">
        <v>-0.33228275551553355</v>
      </c>
    </row>
    <row r="15" spans="1:9" ht="23.25" customHeight="1" x14ac:dyDescent="0.25">
      <c r="A15" s="14" t="s">
        <v>49</v>
      </c>
      <c r="B15" s="15">
        <v>1049</v>
      </c>
      <c r="C15" s="16">
        <v>5.0393927747886244E-2</v>
      </c>
      <c r="D15" s="16">
        <v>1.1571841851494735E-2</v>
      </c>
      <c r="E15" s="16">
        <v>3.758654797230454E-2</v>
      </c>
      <c r="F15" s="16">
        <v>3.758654797230454E-2</v>
      </c>
      <c r="G15" s="16">
        <v>-0.28977657413676372</v>
      </c>
    </row>
    <row r="16" spans="1:9" ht="21.75" customHeight="1" x14ac:dyDescent="0.25">
      <c r="A16" s="14" t="s">
        <v>51</v>
      </c>
      <c r="B16" s="15">
        <v>854</v>
      </c>
      <c r="C16" s="16">
        <v>4.1026133743274407E-2</v>
      </c>
      <c r="D16" s="16">
        <v>1.0650887573964596E-2</v>
      </c>
      <c r="E16" s="16">
        <v>6.2189054726368154E-2</v>
      </c>
      <c r="F16" s="16">
        <v>6.2189054726368154E-2</v>
      </c>
      <c r="G16" s="16">
        <v>-0.33798449612403103</v>
      </c>
    </row>
    <row r="17" spans="1:7" ht="21.75" customHeight="1" x14ac:dyDescent="0.25">
      <c r="A17" s="14" t="s">
        <v>50</v>
      </c>
      <c r="B17" s="15">
        <v>837</v>
      </c>
      <c r="C17" s="16">
        <v>4.0209454265949268E-2</v>
      </c>
      <c r="D17" s="16">
        <v>3.597122302158251E-3</v>
      </c>
      <c r="E17" s="16">
        <v>-1.1933174224343368E-3</v>
      </c>
      <c r="F17" s="16">
        <v>-1.1933174224343368E-3</v>
      </c>
      <c r="G17" s="16">
        <v>-7.1174377224199059E-3</v>
      </c>
    </row>
    <row r="18" spans="1:7" ht="21.75" customHeight="1" x14ac:dyDescent="0.25">
      <c r="A18" s="14" t="s">
        <v>121</v>
      </c>
      <c r="B18" s="15">
        <v>685</v>
      </c>
      <c r="C18" s="16">
        <v>3.2907378939277476E-2</v>
      </c>
      <c r="D18" s="16">
        <v>3.6308623298033194E-2</v>
      </c>
      <c r="E18" s="16">
        <v>6.5318818040435378E-2</v>
      </c>
      <c r="F18" s="16">
        <v>6.5318818040435378E-2</v>
      </c>
      <c r="G18" s="16">
        <v>0.20811287477954155</v>
      </c>
    </row>
    <row r="19" spans="1:7" ht="27.75" customHeight="1" x14ac:dyDescent="0.25">
      <c r="A19" s="14" t="s">
        <v>52</v>
      </c>
      <c r="B19" s="15">
        <v>609</v>
      </c>
      <c r="C19" s="16">
        <v>2.9256341275941584E-2</v>
      </c>
      <c r="D19" s="16">
        <v>9.9502487562188602E-3</v>
      </c>
      <c r="E19" s="16">
        <v>2.8716216216216228E-2</v>
      </c>
      <c r="F19" s="16">
        <v>2.8716216216216228E-2</v>
      </c>
      <c r="G19" s="16">
        <v>0.2902542372881356</v>
      </c>
    </row>
    <row r="20" spans="1:7" ht="36" customHeight="1" x14ac:dyDescent="0.25">
      <c r="A20" s="17" t="s">
        <v>53</v>
      </c>
      <c r="B20" s="18">
        <v>592</v>
      </c>
      <c r="C20" s="19">
        <v>2.8439661798616449E-2</v>
      </c>
      <c r="D20" s="19">
        <v>-3.1096563011456579E-2</v>
      </c>
      <c r="E20" s="19">
        <v>-5.1282051282051322E-2</v>
      </c>
      <c r="F20" s="19">
        <v>-5.1282051282051322E-2</v>
      </c>
      <c r="G20" s="19">
        <v>-0.17086834733893552</v>
      </c>
    </row>
    <row r="22" spans="1:7" ht="21.75" customHeight="1" x14ac:dyDescent="0.25">
      <c r="A22" s="44" t="s">
        <v>34</v>
      </c>
    </row>
    <row r="23" spans="1:7" ht="21.75" customHeight="1" x14ac:dyDescent="0.25">
      <c r="A23" s="44"/>
    </row>
  </sheetData>
  <mergeCells count="1">
    <mergeCell ref="D8:G8"/>
  </mergeCells>
  <conditionalFormatting sqref="D10:G2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{2F4AF925-9759-4D5A-85D2-29FA62224AD2}</x14:id>
        </ext>
      </extLst>
    </cfRule>
  </conditionalFormatting>
  <conditionalFormatting sqref="C11:C20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1" location="Índex!A1" display="TORNAR A L'ÍNDEX" xr:uid="{F58C9593-FCB1-40B2-83F7-515CE490916D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4AF925-9759-4D5A-85D2-29FA62224AD2}">
            <x14:dataBar minLength="0" maxLength="100" axisPosition="middle">
              <x14:cfvo type="autoMin"/>
              <x14:cfvo type="autoMax"/>
              <x14:negativeFillColor rgb="FFFF0000"/>
              <x14:axisColor rgb="FF000000"/>
            </x14:dataBar>
          </x14:cfRule>
          <xm:sqref>D10:G20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DAB8-0461-4FB0-9CE6-A854B5206FBE}">
  <dimension ref="A1:I33"/>
  <sheetViews>
    <sheetView zoomScale="90" zoomScaleNormal="90" workbookViewId="0">
      <selection activeCell="I18" sqref="I18"/>
    </sheetView>
  </sheetViews>
  <sheetFormatPr baseColWidth="10" defaultColWidth="11.42578125" defaultRowHeight="15" x14ac:dyDescent="0.25"/>
  <cols>
    <col min="1" max="1" width="70.140625" style="1" customWidth="1"/>
    <col min="2" max="16384" width="11.42578125" style="1"/>
  </cols>
  <sheetData>
    <row r="1" spans="1:9" x14ac:dyDescent="0.25">
      <c r="A1" s="2" t="s">
        <v>28</v>
      </c>
      <c r="B1" s="235" t="s">
        <v>262</v>
      </c>
    </row>
    <row r="3" spans="1:9" ht="18.75" x14ac:dyDescent="0.3">
      <c r="A3" s="30" t="str">
        <f>'TE1'!A3</f>
        <v>EMPRESES</v>
      </c>
    </row>
    <row r="5" spans="1:9" x14ac:dyDescent="0.25">
      <c r="A5" s="29" t="str">
        <f>Índex!A20</f>
        <v>TE2</v>
      </c>
      <c r="C5" s="29" t="s">
        <v>316</v>
      </c>
    </row>
    <row r="6" spans="1:9" ht="15.75" thickBot="1" x14ac:dyDescent="0.3">
      <c r="A6" s="31" t="str">
        <f>Índex!B20</f>
        <v>Dinamisme empresarial.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A7" s="250" t="s">
        <v>123</v>
      </c>
      <c r="B7" s="252" t="s">
        <v>55</v>
      </c>
      <c r="C7" s="254" t="s">
        <v>58</v>
      </c>
      <c r="D7" s="254"/>
    </row>
    <row r="8" spans="1:9" x14ac:dyDescent="0.25">
      <c r="A8" s="251"/>
      <c r="B8" s="253"/>
      <c r="C8" s="33" t="s">
        <v>55</v>
      </c>
      <c r="D8" s="33" t="s">
        <v>56</v>
      </c>
    </row>
    <row r="9" spans="1:9" x14ac:dyDescent="0.25">
      <c r="A9" s="34" t="s">
        <v>317</v>
      </c>
      <c r="B9" s="35">
        <v>685</v>
      </c>
      <c r="C9" s="35">
        <v>24</v>
      </c>
      <c r="D9" s="36">
        <v>3.6308623298033284E-2</v>
      </c>
      <c r="F9" s="37"/>
    </row>
    <row r="10" spans="1:9" x14ac:dyDescent="0.25">
      <c r="A10" s="34" t="s">
        <v>318</v>
      </c>
      <c r="B10" s="38">
        <v>555</v>
      </c>
      <c r="C10" s="38">
        <v>23</v>
      </c>
      <c r="D10" s="39">
        <v>4.3233082706766915E-2</v>
      </c>
    </row>
    <row r="11" spans="1:9" x14ac:dyDescent="0.25">
      <c r="A11" s="34" t="s">
        <v>319</v>
      </c>
      <c r="B11" s="38">
        <v>402</v>
      </c>
      <c r="C11" s="38">
        <v>16</v>
      </c>
      <c r="D11" s="39">
        <v>4.145077720207254E-2</v>
      </c>
    </row>
    <row r="12" spans="1:9" ht="13.5" customHeight="1" x14ac:dyDescent="0.25">
      <c r="A12" s="34" t="s">
        <v>320</v>
      </c>
      <c r="B12" s="38">
        <v>310</v>
      </c>
      <c r="C12" s="38">
        <v>14</v>
      </c>
      <c r="D12" s="39">
        <v>4.72972972972973E-2</v>
      </c>
    </row>
    <row r="13" spans="1:9" x14ac:dyDescent="0.25">
      <c r="A13" s="34" t="s">
        <v>321</v>
      </c>
      <c r="B13" s="38">
        <v>2066</v>
      </c>
      <c r="C13" s="38">
        <v>13</v>
      </c>
      <c r="D13" s="39">
        <v>6.3321967851924016E-3</v>
      </c>
    </row>
    <row r="14" spans="1:9" x14ac:dyDescent="0.25">
      <c r="A14" s="34" t="s">
        <v>322</v>
      </c>
      <c r="B14" s="35">
        <v>1049</v>
      </c>
      <c r="C14" s="35">
        <v>12</v>
      </c>
      <c r="D14" s="36">
        <v>1.1571841851494697E-2</v>
      </c>
    </row>
    <row r="15" spans="1:9" x14ac:dyDescent="0.25">
      <c r="A15" s="34" t="s">
        <v>323</v>
      </c>
      <c r="B15" s="35">
        <v>451</v>
      </c>
      <c r="C15" s="35">
        <v>11</v>
      </c>
      <c r="D15" s="36">
        <v>2.5000000000000001E-2</v>
      </c>
    </row>
    <row r="16" spans="1:9" ht="30" x14ac:dyDescent="0.25">
      <c r="A16" s="34" t="s">
        <v>324</v>
      </c>
      <c r="B16" s="35">
        <v>53</v>
      </c>
      <c r="C16" s="35">
        <v>11</v>
      </c>
      <c r="D16" s="36">
        <v>0.26190476190476192</v>
      </c>
    </row>
    <row r="17" spans="1:4" x14ac:dyDescent="0.25">
      <c r="A17" s="34" t="s">
        <v>325</v>
      </c>
      <c r="B17" s="38">
        <v>854</v>
      </c>
      <c r="C17" s="38">
        <v>9</v>
      </c>
      <c r="D17" s="39">
        <v>1.0650887573964497E-2</v>
      </c>
    </row>
    <row r="18" spans="1:4" x14ac:dyDescent="0.25">
      <c r="A18" s="34" t="s">
        <v>326</v>
      </c>
      <c r="B18" s="38">
        <v>37</v>
      </c>
      <c r="C18" s="38">
        <v>8</v>
      </c>
      <c r="D18" s="39">
        <v>0.27586206896551724</v>
      </c>
    </row>
    <row r="19" spans="1:4" ht="15" customHeight="1" x14ac:dyDescent="0.25">
      <c r="A19" s="255" t="s">
        <v>124</v>
      </c>
      <c r="B19" s="257" t="s">
        <v>55</v>
      </c>
      <c r="C19" s="258" t="s">
        <v>58</v>
      </c>
      <c r="D19" s="258"/>
    </row>
    <row r="20" spans="1:4" x14ac:dyDescent="0.25">
      <c r="A20" s="256"/>
      <c r="B20" s="253"/>
      <c r="C20" s="33" t="s">
        <v>55</v>
      </c>
      <c r="D20" s="33" t="s">
        <v>56</v>
      </c>
    </row>
    <row r="21" spans="1:4" x14ac:dyDescent="0.25">
      <c r="A21" s="34" t="s">
        <v>327</v>
      </c>
      <c r="B21" s="38">
        <v>2934</v>
      </c>
      <c r="C21" s="38">
        <v>-99</v>
      </c>
      <c r="D21" s="39">
        <v>-3.2640949554896145E-2</v>
      </c>
    </row>
    <row r="22" spans="1:4" x14ac:dyDescent="0.25">
      <c r="A22" s="34" t="s">
        <v>328</v>
      </c>
      <c r="B22" s="38">
        <v>1483</v>
      </c>
      <c r="C22" s="38">
        <v>-46</v>
      </c>
      <c r="D22" s="39">
        <v>-3.0085022890778287E-2</v>
      </c>
    </row>
    <row r="23" spans="1:4" x14ac:dyDescent="0.25">
      <c r="A23" s="34" t="s">
        <v>329</v>
      </c>
      <c r="B23" s="38">
        <v>592</v>
      </c>
      <c r="C23" s="38">
        <v>-19</v>
      </c>
      <c r="D23" s="39">
        <v>-3.1096563011456628E-2</v>
      </c>
    </row>
    <row r="24" spans="1:4" x14ac:dyDescent="0.25">
      <c r="A24" s="34" t="s">
        <v>330</v>
      </c>
      <c r="B24" s="38">
        <v>252</v>
      </c>
      <c r="C24" s="38">
        <v>-13</v>
      </c>
      <c r="D24" s="39">
        <v>-4.9056603773584909E-2</v>
      </c>
    </row>
    <row r="25" spans="1:4" ht="30" x14ac:dyDescent="0.25">
      <c r="A25" s="40" t="s">
        <v>331</v>
      </c>
      <c r="B25" s="35">
        <v>1969</v>
      </c>
      <c r="C25" s="35">
        <v>-11</v>
      </c>
      <c r="D25" s="36">
        <v>-5.5555555555555558E-3</v>
      </c>
    </row>
    <row r="26" spans="1:4" x14ac:dyDescent="0.25">
      <c r="A26" s="34" t="s">
        <v>332</v>
      </c>
      <c r="B26" s="38">
        <v>467</v>
      </c>
      <c r="C26" s="38">
        <v>-8</v>
      </c>
      <c r="D26" s="39">
        <v>-1.6842105263157894E-2</v>
      </c>
    </row>
    <row r="27" spans="1:4" x14ac:dyDescent="0.25">
      <c r="A27" s="34" t="s">
        <v>333</v>
      </c>
      <c r="B27" s="38">
        <v>166</v>
      </c>
      <c r="C27" s="38">
        <v>-8</v>
      </c>
      <c r="D27" s="39">
        <v>-4.5977011494252873E-2</v>
      </c>
    </row>
    <row r="28" spans="1:4" x14ac:dyDescent="0.25">
      <c r="A28" s="80" t="s">
        <v>334</v>
      </c>
      <c r="B28" s="38">
        <v>323</v>
      </c>
      <c r="C28" s="38">
        <v>-7</v>
      </c>
      <c r="D28" s="39">
        <v>-2.1212121212121213E-2</v>
      </c>
    </row>
    <row r="29" spans="1:4" x14ac:dyDescent="0.25">
      <c r="A29" s="34" t="s">
        <v>335</v>
      </c>
      <c r="B29" s="38">
        <v>157</v>
      </c>
      <c r="C29" s="38">
        <v>-7</v>
      </c>
      <c r="D29" s="39">
        <v>-4.2682926829268296E-2</v>
      </c>
    </row>
    <row r="30" spans="1:4" x14ac:dyDescent="0.25">
      <c r="A30" s="41" t="s">
        <v>336</v>
      </c>
      <c r="B30" s="42">
        <v>99</v>
      </c>
      <c r="C30" s="42">
        <v>-6</v>
      </c>
      <c r="D30" s="43">
        <v>-5.7142857142857141E-2</v>
      </c>
    </row>
    <row r="32" spans="1:4" x14ac:dyDescent="0.25">
      <c r="A32" s="44" t="s">
        <v>34</v>
      </c>
    </row>
    <row r="33" spans="1:1" x14ac:dyDescent="0.25">
      <c r="A33" s="44"/>
    </row>
  </sheetData>
  <mergeCells count="6">
    <mergeCell ref="A7:A8"/>
    <mergeCell ref="B7:B8"/>
    <mergeCell ref="C7:D7"/>
    <mergeCell ref="A19:A20"/>
    <mergeCell ref="B19:B20"/>
    <mergeCell ref="C19:D19"/>
  </mergeCells>
  <conditionalFormatting sqref="D9:D18 D21:D30">
    <cfRule type="colorScale" priority="6">
      <colorScale>
        <cfvo type="min"/>
        <cfvo type="max"/>
        <color rgb="FFFFEF9C"/>
        <color rgb="FF63BE7B"/>
      </colorScale>
    </cfRule>
  </conditionalFormatting>
  <conditionalFormatting sqref="B9:B18 B21:B30">
    <cfRule type="dataBar" priority="5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{31D325E2-5F45-4CFA-97BA-A5E8D30EC8A7}</x14:id>
        </ext>
      </extLst>
    </cfRule>
  </conditionalFormatting>
  <conditionalFormatting sqref="D21:D30">
    <cfRule type="colorScale" priority="2">
      <colorScale>
        <cfvo type="min"/>
        <cfvo type="max"/>
        <color rgb="FFF8696B"/>
        <color rgb="FFFCFCFF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D18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B30">
    <cfRule type="dataBar" priority="1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{60A8B9A8-F748-44CD-AB58-8C50CB192DDF}</x14:id>
        </ext>
      </extLst>
    </cfRule>
  </conditionalFormatting>
  <hyperlinks>
    <hyperlink ref="A1" location="Índex!A1" display="TORNAR A L'ÍNDEX" xr:uid="{7B9C3F86-6630-4CCC-AE6D-8707639622D6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D325E2-5F45-4CFA-97BA-A5E8D30EC8A7}">
            <x14:dataBar minLength="0" maxLength="100" negativeBarColorSameAsPositive="1" axisPosition="none">
              <x14:cfvo type="min"/>
              <x14:cfvo type="max"/>
            </x14:dataBar>
          </x14:cfRule>
          <xm:sqref>B9:B18 B21:B30</xm:sqref>
        </x14:conditionalFormatting>
        <x14:conditionalFormatting xmlns:xm="http://schemas.microsoft.com/office/excel/2006/main">
          <x14:cfRule type="dataBar" id="{60A8B9A8-F748-44CD-AB58-8C50CB192DD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B10:B30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516B5-BACB-4949-9730-45F16227F120}">
  <sheetPr>
    <tabColor theme="8"/>
  </sheetPr>
  <dimension ref="A1:R92"/>
  <sheetViews>
    <sheetView zoomScale="70" zoomScaleNormal="70" workbookViewId="0">
      <selection activeCell="M4" sqref="M4"/>
    </sheetView>
  </sheetViews>
  <sheetFormatPr baseColWidth="10" defaultRowHeight="15" x14ac:dyDescent="0.25"/>
  <cols>
    <col min="1" max="1" width="37" customWidth="1"/>
  </cols>
  <sheetData>
    <row r="1" spans="1:18" x14ac:dyDescent="0.25">
      <c r="A1" s="132" t="s">
        <v>262</v>
      </c>
      <c r="G1" s="25">
        <v>3.0000000000000001E-3</v>
      </c>
      <c r="M1" s="26" t="s">
        <v>182</v>
      </c>
      <c r="Q1" s="26" t="s">
        <v>185</v>
      </c>
    </row>
    <row r="3" spans="1:18" x14ac:dyDescent="0.25">
      <c r="B3">
        <v>2022</v>
      </c>
      <c r="C3" s="22">
        <v>20.22</v>
      </c>
      <c r="D3">
        <v>2021</v>
      </c>
      <c r="H3">
        <v>2022</v>
      </c>
      <c r="I3" s="22">
        <v>20.22</v>
      </c>
      <c r="J3">
        <v>2021</v>
      </c>
      <c r="N3">
        <v>2022</v>
      </c>
      <c r="O3" s="22">
        <v>20.22</v>
      </c>
      <c r="P3">
        <v>2021</v>
      </c>
      <c r="Q3" t="s">
        <v>183</v>
      </c>
      <c r="R3" t="s">
        <v>184</v>
      </c>
    </row>
    <row r="4" spans="1:18" x14ac:dyDescent="0.25">
      <c r="A4" t="s">
        <v>64</v>
      </c>
      <c r="B4">
        <v>25</v>
      </c>
      <c r="C4" s="23">
        <v>1.19002284843869E-3</v>
      </c>
      <c r="D4">
        <v>27</v>
      </c>
      <c r="G4" t="s">
        <v>140</v>
      </c>
      <c r="H4">
        <v>181</v>
      </c>
      <c r="I4" s="20">
        <v>8.6157654226961151E-3</v>
      </c>
      <c r="J4">
        <v>181</v>
      </c>
      <c r="M4" t="s">
        <v>140</v>
      </c>
      <c r="N4">
        <v>2987</v>
      </c>
      <c r="O4" s="20">
        <v>0.14218392993145468</v>
      </c>
      <c r="P4">
        <v>3055</v>
      </c>
      <c r="Q4">
        <v>-68</v>
      </c>
      <c r="R4" s="28">
        <v>-2.2258592471358429E-2</v>
      </c>
    </row>
    <row r="5" spans="1:18" x14ac:dyDescent="0.25">
      <c r="A5" t="s">
        <v>133</v>
      </c>
      <c r="B5">
        <v>10</v>
      </c>
      <c r="C5" s="23">
        <v>4.7600913937547601E-4</v>
      </c>
      <c r="D5">
        <v>8</v>
      </c>
      <c r="G5" t="s">
        <v>145</v>
      </c>
      <c r="H5">
        <v>67</v>
      </c>
      <c r="I5" s="20">
        <v>3.1892612338156891E-3</v>
      </c>
      <c r="J5">
        <v>69</v>
      </c>
      <c r="M5" t="s">
        <v>145</v>
      </c>
      <c r="N5">
        <v>1534</v>
      </c>
      <c r="O5" s="20">
        <v>7.3019801980198015E-2</v>
      </c>
      <c r="P5">
        <v>1560</v>
      </c>
      <c r="Q5">
        <v>-26</v>
      </c>
      <c r="R5" s="28">
        <v>-1.6666666666666666E-2</v>
      </c>
    </row>
    <row r="6" spans="1:18" x14ac:dyDescent="0.25">
      <c r="A6" t="s">
        <v>134</v>
      </c>
      <c r="B6">
        <v>0</v>
      </c>
      <c r="C6" s="23">
        <v>0</v>
      </c>
      <c r="D6" t="s">
        <v>206</v>
      </c>
      <c r="G6" t="s">
        <v>147</v>
      </c>
      <c r="H6">
        <v>184</v>
      </c>
      <c r="I6" s="20">
        <v>8.7585681645087586E-3</v>
      </c>
      <c r="J6">
        <v>186</v>
      </c>
      <c r="M6" t="s">
        <v>147</v>
      </c>
      <c r="N6">
        <v>598</v>
      </c>
      <c r="O6" s="20">
        <v>2.8465346534653466E-2</v>
      </c>
      <c r="P6">
        <v>614</v>
      </c>
      <c r="Q6">
        <v>-16</v>
      </c>
      <c r="R6" s="28">
        <v>-2.6058631921824105E-2</v>
      </c>
    </row>
    <row r="7" spans="1:18" x14ac:dyDescent="0.25">
      <c r="A7" t="s">
        <v>135</v>
      </c>
      <c r="B7">
        <v>0</v>
      </c>
      <c r="C7" s="23">
        <v>0</v>
      </c>
      <c r="G7" t="s">
        <v>127</v>
      </c>
      <c r="H7">
        <v>110</v>
      </c>
      <c r="I7" s="20">
        <v>5.2361005331302357E-3</v>
      </c>
      <c r="J7">
        <v>116</v>
      </c>
      <c r="M7" t="s">
        <v>127</v>
      </c>
      <c r="N7">
        <v>1969</v>
      </c>
      <c r="O7" s="20">
        <v>9.3726199543031227E-2</v>
      </c>
      <c r="P7">
        <v>1985</v>
      </c>
      <c r="Q7">
        <v>-16</v>
      </c>
      <c r="R7" s="28">
        <v>-8.0604534005037781E-3</v>
      </c>
    </row>
    <row r="8" spans="1:18" x14ac:dyDescent="0.25">
      <c r="A8" t="s">
        <v>136</v>
      </c>
      <c r="B8">
        <v>0</v>
      </c>
      <c r="C8" s="23">
        <v>0</v>
      </c>
      <c r="G8" t="s">
        <v>150</v>
      </c>
      <c r="H8">
        <v>124</v>
      </c>
      <c r="I8" s="20">
        <v>5.9025133282559024E-3</v>
      </c>
      <c r="J8">
        <v>125</v>
      </c>
      <c r="M8" t="s">
        <v>150</v>
      </c>
      <c r="N8">
        <v>860</v>
      </c>
      <c r="O8" s="20">
        <v>4.0936785986290934E-2</v>
      </c>
      <c r="P8">
        <v>869</v>
      </c>
      <c r="Q8">
        <v>-9</v>
      </c>
      <c r="R8" s="28">
        <v>-1.0356731875719217E-2</v>
      </c>
    </row>
    <row r="9" spans="1:18" x14ac:dyDescent="0.25">
      <c r="A9" t="s">
        <v>137</v>
      </c>
      <c r="B9">
        <v>0</v>
      </c>
      <c r="C9" s="23">
        <v>0</v>
      </c>
      <c r="D9">
        <v>0</v>
      </c>
      <c r="G9" t="s">
        <v>151</v>
      </c>
      <c r="H9">
        <v>64</v>
      </c>
      <c r="I9" s="20">
        <v>3.0464584920030465E-3</v>
      </c>
      <c r="J9">
        <v>64</v>
      </c>
      <c r="M9" t="s">
        <v>151</v>
      </c>
      <c r="N9">
        <v>328</v>
      </c>
      <c r="O9" s="20">
        <v>1.5613099771515614E-2</v>
      </c>
      <c r="P9">
        <v>337</v>
      </c>
      <c r="Q9">
        <v>-9</v>
      </c>
      <c r="R9" s="28">
        <v>-2.6706231454005934E-2</v>
      </c>
    </row>
    <row r="10" spans="1:18" x14ac:dyDescent="0.25">
      <c r="A10" t="s">
        <v>138</v>
      </c>
      <c r="B10">
        <v>12</v>
      </c>
      <c r="C10" s="23">
        <v>5.7121096725057125E-4</v>
      </c>
      <c r="D10">
        <v>12</v>
      </c>
      <c r="G10" t="s">
        <v>63</v>
      </c>
      <c r="H10">
        <v>516</v>
      </c>
      <c r="I10" s="20">
        <v>2.4562071591774561E-2</v>
      </c>
      <c r="J10">
        <v>521</v>
      </c>
      <c r="M10" t="s">
        <v>63</v>
      </c>
      <c r="N10">
        <v>98</v>
      </c>
      <c r="O10" s="20">
        <v>4.6648895658796645E-3</v>
      </c>
      <c r="P10">
        <v>105</v>
      </c>
      <c r="Q10">
        <v>-7</v>
      </c>
      <c r="R10" s="28">
        <v>-6.6666666666666666E-2</v>
      </c>
    </row>
    <row r="11" spans="1:18" x14ac:dyDescent="0.25">
      <c r="A11" t="s">
        <v>139</v>
      </c>
      <c r="B11">
        <v>0</v>
      </c>
      <c r="C11" s="23">
        <v>0</v>
      </c>
      <c r="D11">
        <v>0</v>
      </c>
      <c r="G11" t="s">
        <v>62</v>
      </c>
      <c r="H11">
        <v>177</v>
      </c>
      <c r="I11" s="20">
        <v>8.4253617669459262E-3</v>
      </c>
      <c r="J11">
        <v>180</v>
      </c>
      <c r="M11" t="s">
        <v>62</v>
      </c>
      <c r="N11">
        <v>110</v>
      </c>
      <c r="O11" s="20">
        <v>5.2361005331302357E-3</v>
      </c>
      <c r="P11">
        <v>116</v>
      </c>
      <c r="Q11">
        <v>-6</v>
      </c>
      <c r="R11" s="28">
        <v>-5.1724137931034482E-2</v>
      </c>
    </row>
    <row r="12" spans="1:18" x14ac:dyDescent="0.25">
      <c r="A12" t="s">
        <v>140</v>
      </c>
      <c r="B12">
        <v>181</v>
      </c>
      <c r="C12" s="23">
        <v>8.6157654226961151E-3</v>
      </c>
      <c r="D12">
        <v>181</v>
      </c>
      <c r="G12" t="s">
        <v>156</v>
      </c>
      <c r="H12">
        <v>88</v>
      </c>
      <c r="I12" s="20">
        <v>4.1888804265041886E-3</v>
      </c>
      <c r="J12">
        <v>90</v>
      </c>
      <c r="M12" t="s">
        <v>156</v>
      </c>
      <c r="N12">
        <v>169</v>
      </c>
      <c r="O12" s="20">
        <v>8.0445544554455448E-3</v>
      </c>
      <c r="P12">
        <v>175</v>
      </c>
      <c r="Q12">
        <v>-6</v>
      </c>
      <c r="R12" s="28">
        <v>-3.4285714285714287E-2</v>
      </c>
    </row>
    <row r="13" spans="1:18" x14ac:dyDescent="0.25">
      <c r="A13" t="s">
        <v>112</v>
      </c>
      <c r="B13">
        <v>18</v>
      </c>
      <c r="C13" s="23">
        <v>8.5681645087585677E-4</v>
      </c>
      <c r="D13">
        <v>15</v>
      </c>
      <c r="G13" t="s">
        <v>129</v>
      </c>
      <c r="H13">
        <v>71</v>
      </c>
      <c r="I13" s="20">
        <v>3.3796648895658798E-3</v>
      </c>
      <c r="J13">
        <v>72</v>
      </c>
      <c r="M13" t="s">
        <v>129</v>
      </c>
      <c r="N13">
        <v>516</v>
      </c>
      <c r="O13" s="20">
        <v>2.4562071591774561E-2</v>
      </c>
      <c r="P13">
        <v>521</v>
      </c>
      <c r="Q13">
        <v>-5</v>
      </c>
      <c r="R13" s="28">
        <v>-9.5969289827255271E-3</v>
      </c>
    </row>
    <row r="14" spans="1:18" x14ac:dyDescent="0.25">
      <c r="A14" t="s">
        <v>141</v>
      </c>
      <c r="B14">
        <v>0</v>
      </c>
      <c r="C14" s="23">
        <v>0</v>
      </c>
      <c r="G14" t="s">
        <v>157</v>
      </c>
      <c r="H14">
        <v>177</v>
      </c>
      <c r="I14" s="20">
        <v>8.4253617669459262E-3</v>
      </c>
      <c r="J14">
        <v>174</v>
      </c>
      <c r="M14" t="s">
        <v>157</v>
      </c>
      <c r="N14">
        <v>160</v>
      </c>
      <c r="O14" s="20">
        <v>7.6161462300076161E-3</v>
      </c>
      <c r="P14">
        <v>164</v>
      </c>
      <c r="Q14">
        <v>-4</v>
      </c>
      <c r="R14" s="28">
        <v>-2.4390243902439025E-2</v>
      </c>
    </row>
    <row r="15" spans="1:18" x14ac:dyDescent="0.25">
      <c r="A15" t="s">
        <v>142</v>
      </c>
      <c r="B15">
        <v>51</v>
      </c>
      <c r="C15" s="23">
        <v>2.4276466108149276E-3</v>
      </c>
      <c r="D15">
        <v>58</v>
      </c>
      <c r="G15" t="s">
        <v>50</v>
      </c>
      <c r="H15">
        <v>860</v>
      </c>
      <c r="I15" s="20">
        <v>4.0936785986290934E-2</v>
      </c>
      <c r="J15">
        <v>869</v>
      </c>
      <c r="M15" t="s">
        <v>50</v>
      </c>
      <c r="N15">
        <v>236</v>
      </c>
      <c r="O15" s="20">
        <v>1.1233815689261234E-2</v>
      </c>
      <c r="P15">
        <v>240</v>
      </c>
      <c r="Q15">
        <v>-4</v>
      </c>
      <c r="R15" s="28">
        <v>-1.6666666666666666E-2</v>
      </c>
    </row>
    <row r="16" spans="1:18" x14ac:dyDescent="0.25">
      <c r="A16" t="s">
        <v>143</v>
      </c>
      <c r="B16">
        <v>52</v>
      </c>
      <c r="C16" s="23">
        <v>2.4752475247524753E-3</v>
      </c>
      <c r="D16">
        <v>59</v>
      </c>
      <c r="G16" t="s">
        <v>125</v>
      </c>
      <c r="H16">
        <v>72</v>
      </c>
      <c r="I16" s="20">
        <v>3.4272658035034271E-3</v>
      </c>
      <c r="J16">
        <v>74</v>
      </c>
      <c r="M16" t="s">
        <v>125</v>
      </c>
      <c r="N16">
        <v>177</v>
      </c>
      <c r="O16" s="20">
        <v>8.4253617669459262E-3</v>
      </c>
      <c r="P16">
        <v>180</v>
      </c>
      <c r="Q16">
        <v>-3</v>
      </c>
      <c r="R16" s="28">
        <v>-1.6666666666666666E-2</v>
      </c>
    </row>
    <row r="17" spans="1:18" x14ac:dyDescent="0.25">
      <c r="A17" t="s">
        <v>144</v>
      </c>
      <c r="B17">
        <v>4</v>
      </c>
      <c r="C17" s="23">
        <v>1.9040365575019041E-4</v>
      </c>
      <c r="D17">
        <v>6</v>
      </c>
      <c r="G17" t="s">
        <v>48</v>
      </c>
      <c r="H17">
        <v>1534</v>
      </c>
      <c r="I17" s="20">
        <v>7.3019801980198015E-2</v>
      </c>
      <c r="J17">
        <v>1560</v>
      </c>
      <c r="M17" t="s">
        <v>48</v>
      </c>
      <c r="N17">
        <v>467</v>
      </c>
      <c r="O17" s="20">
        <v>2.2229626808834731E-2</v>
      </c>
      <c r="P17">
        <v>470</v>
      </c>
      <c r="Q17">
        <v>-3</v>
      </c>
      <c r="R17" s="28">
        <v>-6.382978723404255E-3</v>
      </c>
    </row>
    <row r="18" spans="1:18" x14ac:dyDescent="0.25">
      <c r="A18" t="s">
        <v>145</v>
      </c>
      <c r="B18">
        <v>67</v>
      </c>
      <c r="C18" s="23">
        <v>3.1892612338156891E-3</v>
      </c>
      <c r="D18">
        <v>69</v>
      </c>
      <c r="G18" t="s">
        <v>52</v>
      </c>
      <c r="H18">
        <v>598</v>
      </c>
      <c r="I18" s="20">
        <v>2.8465346534653466E-2</v>
      </c>
      <c r="J18">
        <v>614</v>
      </c>
      <c r="M18" t="s">
        <v>52</v>
      </c>
      <c r="N18">
        <v>100</v>
      </c>
      <c r="O18" s="20">
        <v>4.7600913937547598E-3</v>
      </c>
      <c r="P18">
        <v>103</v>
      </c>
      <c r="Q18">
        <v>-3</v>
      </c>
      <c r="R18" s="28">
        <v>-2.9126213592233011E-2</v>
      </c>
    </row>
    <row r="19" spans="1:18" x14ac:dyDescent="0.25">
      <c r="A19" t="s">
        <v>146</v>
      </c>
      <c r="B19">
        <v>46</v>
      </c>
      <c r="C19" s="23">
        <v>2.1896420411271897E-3</v>
      </c>
      <c r="D19">
        <v>46</v>
      </c>
      <c r="G19" t="s">
        <v>47</v>
      </c>
      <c r="H19">
        <v>1969</v>
      </c>
      <c r="I19" s="20">
        <v>9.3726199543031227E-2</v>
      </c>
      <c r="J19">
        <v>1985</v>
      </c>
      <c r="M19" t="s">
        <v>47</v>
      </c>
      <c r="N19">
        <v>67</v>
      </c>
      <c r="O19" s="20">
        <v>3.1892612338156891E-3</v>
      </c>
      <c r="P19">
        <v>69</v>
      </c>
      <c r="Q19">
        <v>-2</v>
      </c>
      <c r="R19" s="28">
        <v>-2.8985507246376812E-2</v>
      </c>
    </row>
    <row r="20" spans="1:18" x14ac:dyDescent="0.25">
      <c r="A20" t="s">
        <v>147</v>
      </c>
      <c r="B20">
        <v>184</v>
      </c>
      <c r="C20" s="23">
        <v>8.7585681645087586E-3</v>
      </c>
      <c r="D20">
        <v>186</v>
      </c>
      <c r="G20" t="s">
        <v>45</v>
      </c>
      <c r="H20">
        <v>2987</v>
      </c>
      <c r="I20" s="20">
        <v>0.14218392993145468</v>
      </c>
      <c r="J20">
        <v>3055</v>
      </c>
      <c r="M20" t="s">
        <v>45</v>
      </c>
      <c r="N20">
        <v>184</v>
      </c>
      <c r="O20" s="20">
        <v>8.7585681645087586E-3</v>
      </c>
      <c r="P20">
        <v>186</v>
      </c>
      <c r="Q20">
        <v>-2</v>
      </c>
      <c r="R20" s="28">
        <v>-1.0752688172043012E-2</v>
      </c>
    </row>
    <row r="21" spans="1:18" x14ac:dyDescent="0.25">
      <c r="A21" t="s">
        <v>148</v>
      </c>
      <c r="B21">
        <v>0</v>
      </c>
      <c r="C21" s="23">
        <v>0</v>
      </c>
      <c r="D21">
        <v>0</v>
      </c>
      <c r="G21" t="s">
        <v>49</v>
      </c>
      <c r="H21">
        <v>1037</v>
      </c>
      <c r="I21" s="20">
        <v>4.9362147753236864E-2</v>
      </c>
      <c r="J21">
        <v>1014</v>
      </c>
      <c r="M21" t="s">
        <v>49</v>
      </c>
      <c r="N21">
        <v>88</v>
      </c>
      <c r="O21" s="20">
        <v>4.1888804265041886E-3</v>
      </c>
      <c r="P21">
        <v>90</v>
      </c>
      <c r="Q21">
        <v>-2</v>
      </c>
      <c r="R21" s="28">
        <v>-2.2222222222222223E-2</v>
      </c>
    </row>
    <row r="22" spans="1:18" x14ac:dyDescent="0.25">
      <c r="A22" t="s">
        <v>127</v>
      </c>
      <c r="B22">
        <v>110</v>
      </c>
      <c r="C22" s="23">
        <v>5.2361005331302357E-3</v>
      </c>
      <c r="D22">
        <v>116</v>
      </c>
      <c r="G22" t="s">
        <v>70</v>
      </c>
      <c r="H22">
        <v>312</v>
      </c>
      <c r="I22" s="20">
        <v>1.4851485148514851E-2</v>
      </c>
      <c r="J22">
        <v>313</v>
      </c>
      <c r="M22" t="s">
        <v>70</v>
      </c>
      <c r="N22">
        <v>72</v>
      </c>
      <c r="O22" s="20">
        <v>3.4272658035034271E-3</v>
      </c>
      <c r="P22">
        <v>74</v>
      </c>
      <c r="Q22">
        <v>-2</v>
      </c>
      <c r="R22" s="28">
        <v>-2.7027027027027029E-2</v>
      </c>
    </row>
    <row r="23" spans="1:18" x14ac:dyDescent="0.25">
      <c r="A23" t="s">
        <v>149</v>
      </c>
      <c r="B23">
        <v>19</v>
      </c>
      <c r="C23" s="23">
        <v>9.0441736481340445E-4</v>
      </c>
      <c r="D23">
        <v>19</v>
      </c>
      <c r="G23" t="s">
        <v>164</v>
      </c>
      <c r="H23">
        <v>71</v>
      </c>
      <c r="I23" s="20">
        <v>3.3796648895658798E-3</v>
      </c>
      <c r="J23">
        <v>66</v>
      </c>
      <c r="M23" t="s">
        <v>164</v>
      </c>
      <c r="N23">
        <v>257</v>
      </c>
      <c r="O23" s="20">
        <v>1.2233434881949733E-2</v>
      </c>
      <c r="P23">
        <v>259</v>
      </c>
      <c r="Q23">
        <v>-2</v>
      </c>
      <c r="R23" s="28">
        <v>-7.7220077220077222E-3</v>
      </c>
    </row>
    <row r="24" spans="1:18" x14ac:dyDescent="0.25">
      <c r="A24" t="s">
        <v>150</v>
      </c>
      <c r="B24">
        <v>124</v>
      </c>
      <c r="C24" s="23">
        <v>5.9025133282559024E-3</v>
      </c>
      <c r="D24">
        <v>125</v>
      </c>
      <c r="G24" t="s">
        <v>165</v>
      </c>
      <c r="H24">
        <v>82</v>
      </c>
      <c r="I24" s="20">
        <v>3.9032749428789034E-3</v>
      </c>
      <c r="J24">
        <v>81</v>
      </c>
      <c r="M24" t="s">
        <v>165</v>
      </c>
      <c r="N24">
        <v>75</v>
      </c>
      <c r="O24" s="20">
        <v>3.5700685453160701E-3</v>
      </c>
      <c r="P24">
        <v>77</v>
      </c>
      <c r="Q24">
        <v>-2</v>
      </c>
      <c r="R24" s="28">
        <v>-2.5974025974025976E-2</v>
      </c>
    </row>
    <row r="25" spans="1:18" x14ac:dyDescent="0.25">
      <c r="A25" t="s">
        <v>151</v>
      </c>
      <c r="B25">
        <v>64</v>
      </c>
      <c r="C25" s="23">
        <v>3.0464584920030465E-3</v>
      </c>
      <c r="D25">
        <v>64</v>
      </c>
      <c r="G25" t="s">
        <v>46</v>
      </c>
      <c r="H25">
        <v>2098</v>
      </c>
      <c r="I25" s="20">
        <v>9.9866717440974861E-2</v>
      </c>
      <c r="J25">
        <v>2047</v>
      </c>
      <c r="M25" t="s">
        <v>46</v>
      </c>
      <c r="N25">
        <v>124</v>
      </c>
      <c r="O25" s="20">
        <v>5.9025133282559024E-3</v>
      </c>
      <c r="P25">
        <v>125</v>
      </c>
      <c r="Q25">
        <v>-1</v>
      </c>
      <c r="R25" s="28">
        <v>-8.0000000000000002E-3</v>
      </c>
    </row>
    <row r="26" spans="1:18" x14ac:dyDescent="0.25">
      <c r="A26" t="s">
        <v>152</v>
      </c>
      <c r="B26">
        <v>38</v>
      </c>
      <c r="C26" s="23">
        <v>1.8088347296268089E-3</v>
      </c>
      <c r="D26">
        <v>40</v>
      </c>
      <c r="G26" t="s">
        <v>67</v>
      </c>
      <c r="H26">
        <v>257</v>
      </c>
      <c r="I26" s="20">
        <v>1.2233434881949733E-2</v>
      </c>
      <c r="J26">
        <v>259</v>
      </c>
      <c r="M26" t="s">
        <v>67</v>
      </c>
      <c r="N26">
        <v>71</v>
      </c>
      <c r="O26" s="20">
        <v>3.3796648895658798E-3</v>
      </c>
      <c r="P26">
        <v>72</v>
      </c>
      <c r="Q26">
        <v>-1</v>
      </c>
      <c r="R26" s="28">
        <v>-1.3888888888888888E-2</v>
      </c>
    </row>
    <row r="27" spans="1:18" x14ac:dyDescent="0.25">
      <c r="A27" t="s">
        <v>63</v>
      </c>
      <c r="B27">
        <v>516</v>
      </c>
      <c r="C27" s="23">
        <v>2.4562071591774561E-2</v>
      </c>
      <c r="D27">
        <v>521</v>
      </c>
      <c r="G27" t="s">
        <v>172</v>
      </c>
      <c r="H27">
        <v>160</v>
      </c>
      <c r="I27" s="20">
        <v>7.6161462300076161E-3</v>
      </c>
      <c r="J27">
        <v>164</v>
      </c>
      <c r="M27" t="s">
        <v>172</v>
      </c>
      <c r="N27">
        <v>312</v>
      </c>
      <c r="O27" s="20">
        <v>1.4851485148514851E-2</v>
      </c>
      <c r="P27">
        <v>313</v>
      </c>
      <c r="Q27">
        <v>-1</v>
      </c>
      <c r="R27" s="28">
        <v>-3.1948881789137379E-3</v>
      </c>
    </row>
    <row r="28" spans="1:18" x14ac:dyDescent="0.25">
      <c r="A28" t="s">
        <v>153</v>
      </c>
      <c r="B28">
        <v>54</v>
      </c>
      <c r="C28" s="23">
        <v>2.5704493526275706E-3</v>
      </c>
      <c r="D28">
        <v>49</v>
      </c>
      <c r="G28" t="s">
        <v>121</v>
      </c>
      <c r="H28">
        <v>689</v>
      </c>
      <c r="I28" s="20">
        <v>3.2797029702970298E-2</v>
      </c>
      <c r="J28">
        <v>660</v>
      </c>
      <c r="M28" t="s">
        <v>121</v>
      </c>
      <c r="N28">
        <v>181</v>
      </c>
      <c r="O28" s="20">
        <v>8.6157654226961151E-3</v>
      </c>
      <c r="P28">
        <v>181</v>
      </c>
      <c r="Q28">
        <v>0</v>
      </c>
      <c r="R28" s="28">
        <v>0</v>
      </c>
    </row>
    <row r="29" spans="1:18" x14ac:dyDescent="0.25">
      <c r="A29" t="s">
        <v>154</v>
      </c>
      <c r="B29">
        <v>58</v>
      </c>
      <c r="C29" s="23">
        <v>2.7608530083777609E-3</v>
      </c>
      <c r="D29">
        <v>55</v>
      </c>
      <c r="G29" t="s">
        <v>120</v>
      </c>
      <c r="H29">
        <v>467</v>
      </c>
      <c r="I29" s="20">
        <v>2.2229626808834731E-2</v>
      </c>
      <c r="J29">
        <v>470</v>
      </c>
      <c r="M29" t="s">
        <v>120</v>
      </c>
      <c r="N29">
        <v>64</v>
      </c>
      <c r="O29" s="20">
        <v>3.0464584920030465E-3</v>
      </c>
      <c r="P29">
        <v>64</v>
      </c>
      <c r="Q29">
        <v>0</v>
      </c>
      <c r="R29" s="28">
        <v>0</v>
      </c>
    </row>
    <row r="30" spans="1:18" x14ac:dyDescent="0.25">
      <c r="A30" t="s">
        <v>62</v>
      </c>
      <c r="B30">
        <v>177</v>
      </c>
      <c r="C30" s="23">
        <v>8.4253617669459262E-3</v>
      </c>
      <c r="D30">
        <v>180</v>
      </c>
      <c r="G30" t="s">
        <v>65</v>
      </c>
      <c r="H30">
        <v>135</v>
      </c>
      <c r="I30" s="20">
        <v>6.4261233815689264E-3</v>
      </c>
      <c r="J30">
        <v>131</v>
      </c>
      <c r="M30" t="s">
        <v>65</v>
      </c>
      <c r="N30">
        <v>82</v>
      </c>
      <c r="O30" s="20">
        <v>3.9032749428789034E-3</v>
      </c>
      <c r="P30">
        <v>81</v>
      </c>
      <c r="Q30">
        <v>1</v>
      </c>
      <c r="R30" s="28">
        <v>1.2345679012345678E-2</v>
      </c>
    </row>
    <row r="31" spans="1:18" x14ac:dyDescent="0.25">
      <c r="A31" t="s">
        <v>110</v>
      </c>
      <c r="B31">
        <v>50</v>
      </c>
      <c r="C31" s="23">
        <v>2.3800456968773799E-3</v>
      </c>
      <c r="D31">
        <v>55</v>
      </c>
      <c r="G31" t="s">
        <v>126</v>
      </c>
      <c r="H31">
        <v>328</v>
      </c>
      <c r="I31" s="20">
        <v>1.5613099771515614E-2</v>
      </c>
      <c r="J31">
        <v>337</v>
      </c>
      <c r="M31" t="s">
        <v>126</v>
      </c>
      <c r="N31">
        <v>448</v>
      </c>
      <c r="O31" s="20">
        <v>2.1325209444021324E-2</v>
      </c>
      <c r="P31">
        <v>447</v>
      </c>
      <c r="Q31">
        <v>1</v>
      </c>
      <c r="R31" s="28">
        <v>2.2371364653243847E-3</v>
      </c>
    </row>
    <row r="32" spans="1:18" x14ac:dyDescent="0.25">
      <c r="A32" t="s">
        <v>155</v>
      </c>
      <c r="B32">
        <v>14</v>
      </c>
      <c r="C32" s="23">
        <v>6.6641279512566639E-4</v>
      </c>
      <c r="D32">
        <v>11</v>
      </c>
      <c r="G32" t="s">
        <v>66</v>
      </c>
      <c r="H32">
        <v>135</v>
      </c>
      <c r="I32" s="20">
        <v>6.4261233815689264E-3</v>
      </c>
      <c r="J32">
        <v>123</v>
      </c>
      <c r="M32" t="s">
        <v>66</v>
      </c>
      <c r="N32">
        <v>578</v>
      </c>
      <c r="O32" s="20">
        <v>2.7513328255902515E-2</v>
      </c>
      <c r="P32">
        <v>577</v>
      </c>
      <c r="Q32">
        <v>1</v>
      </c>
      <c r="R32" s="28">
        <v>1.7331022530329288E-3</v>
      </c>
    </row>
    <row r="33" spans="1:18" x14ac:dyDescent="0.25">
      <c r="A33" t="s">
        <v>156</v>
      </c>
      <c r="B33">
        <v>88</v>
      </c>
      <c r="C33" s="23">
        <v>4.1888804265041886E-3</v>
      </c>
      <c r="D33">
        <v>90</v>
      </c>
      <c r="G33" t="s">
        <v>122</v>
      </c>
      <c r="H33">
        <v>122</v>
      </c>
      <c r="I33" s="20">
        <v>5.807311500380807E-3</v>
      </c>
      <c r="J33">
        <v>118</v>
      </c>
      <c r="M33" t="s">
        <v>122</v>
      </c>
      <c r="N33">
        <v>88</v>
      </c>
      <c r="O33" s="20">
        <v>4.1888804265041886E-3</v>
      </c>
      <c r="P33">
        <v>87</v>
      </c>
      <c r="Q33">
        <v>1</v>
      </c>
      <c r="R33" s="28">
        <v>1.1494252873563218E-2</v>
      </c>
    </row>
    <row r="34" spans="1:18" x14ac:dyDescent="0.25">
      <c r="A34" t="s">
        <v>129</v>
      </c>
      <c r="B34">
        <v>71</v>
      </c>
      <c r="C34" s="23">
        <v>3.3796648895658798E-3</v>
      </c>
      <c r="D34">
        <v>72</v>
      </c>
      <c r="G34" t="s">
        <v>174</v>
      </c>
      <c r="H34">
        <v>75</v>
      </c>
      <c r="I34" s="20">
        <v>3.5700685453160701E-3</v>
      </c>
      <c r="J34">
        <v>77</v>
      </c>
      <c r="M34" t="s">
        <v>174</v>
      </c>
      <c r="N34">
        <v>177</v>
      </c>
      <c r="O34" s="20">
        <v>8.4253617669459262E-3</v>
      </c>
      <c r="P34">
        <v>174</v>
      </c>
      <c r="Q34">
        <v>3</v>
      </c>
      <c r="R34" s="28">
        <v>1.7241379310344827E-2</v>
      </c>
    </row>
    <row r="35" spans="1:18" x14ac:dyDescent="0.25">
      <c r="A35" t="s">
        <v>157</v>
      </c>
      <c r="B35">
        <v>177</v>
      </c>
      <c r="C35" s="23">
        <v>8.4253617669459262E-3</v>
      </c>
      <c r="D35">
        <v>174</v>
      </c>
      <c r="G35" t="s">
        <v>60</v>
      </c>
      <c r="H35">
        <v>169</v>
      </c>
      <c r="I35" s="20">
        <v>8.0445544554455448E-3</v>
      </c>
      <c r="J35">
        <v>175</v>
      </c>
      <c r="M35" t="s">
        <v>60</v>
      </c>
      <c r="N35">
        <v>77</v>
      </c>
      <c r="O35" s="20">
        <v>3.6652703731911655E-3</v>
      </c>
      <c r="P35">
        <v>74</v>
      </c>
      <c r="Q35">
        <v>3</v>
      </c>
      <c r="R35" s="28">
        <v>4.0540540540540543E-2</v>
      </c>
    </row>
    <row r="36" spans="1:18" x14ac:dyDescent="0.25">
      <c r="A36" t="s">
        <v>158</v>
      </c>
      <c r="B36">
        <v>13</v>
      </c>
      <c r="C36" s="23">
        <v>6.1881188118811882E-4</v>
      </c>
      <c r="D36">
        <v>11</v>
      </c>
      <c r="G36" t="s">
        <v>114</v>
      </c>
      <c r="H36">
        <v>448</v>
      </c>
      <c r="I36" s="20">
        <v>2.1325209444021324E-2</v>
      </c>
      <c r="J36">
        <v>447</v>
      </c>
      <c r="M36" t="s">
        <v>114</v>
      </c>
      <c r="N36">
        <v>135</v>
      </c>
      <c r="O36" s="20">
        <v>6.4261233815689264E-3</v>
      </c>
      <c r="P36">
        <v>131</v>
      </c>
      <c r="Q36">
        <v>4</v>
      </c>
      <c r="R36" s="28">
        <v>3.0534351145038167E-2</v>
      </c>
    </row>
    <row r="37" spans="1:18" x14ac:dyDescent="0.25">
      <c r="A37" t="s">
        <v>159</v>
      </c>
      <c r="B37">
        <v>11</v>
      </c>
      <c r="C37" s="23">
        <v>5.2361005331302357E-4</v>
      </c>
      <c r="D37">
        <v>12</v>
      </c>
      <c r="G37" t="s">
        <v>117</v>
      </c>
      <c r="H37">
        <v>318</v>
      </c>
      <c r="I37" s="20">
        <v>1.5137090632140138E-2</v>
      </c>
      <c r="J37">
        <v>300</v>
      </c>
      <c r="M37" t="s">
        <v>117</v>
      </c>
      <c r="N37">
        <v>122</v>
      </c>
      <c r="O37" s="20">
        <v>5.807311500380807E-3</v>
      </c>
      <c r="P37">
        <v>118</v>
      </c>
      <c r="Q37">
        <v>4</v>
      </c>
      <c r="R37" s="28">
        <v>3.3898305084745763E-2</v>
      </c>
    </row>
    <row r="38" spans="1:18" x14ac:dyDescent="0.25">
      <c r="A38" t="s">
        <v>160</v>
      </c>
      <c r="B38">
        <v>8</v>
      </c>
      <c r="C38" s="23">
        <v>3.8080731150038082E-4</v>
      </c>
      <c r="D38">
        <v>9</v>
      </c>
      <c r="G38" t="s">
        <v>116</v>
      </c>
      <c r="H38">
        <v>236</v>
      </c>
      <c r="I38" s="20">
        <v>1.1233815689261234E-2</v>
      </c>
      <c r="J38">
        <v>240</v>
      </c>
      <c r="M38" t="s">
        <v>116</v>
      </c>
      <c r="N38">
        <v>71</v>
      </c>
      <c r="O38" s="20">
        <v>3.3796648895658798E-3</v>
      </c>
      <c r="P38">
        <v>66</v>
      </c>
      <c r="Q38">
        <v>5</v>
      </c>
      <c r="R38" s="28">
        <v>7.575757575757576E-2</v>
      </c>
    </row>
    <row r="39" spans="1:18" x14ac:dyDescent="0.25">
      <c r="A39" t="s">
        <v>161</v>
      </c>
      <c r="B39">
        <v>54</v>
      </c>
      <c r="C39" s="23">
        <v>2.5704493526275706E-3</v>
      </c>
      <c r="D39">
        <v>51</v>
      </c>
      <c r="G39" t="s">
        <v>53</v>
      </c>
      <c r="H39">
        <v>578</v>
      </c>
      <c r="I39" s="20">
        <v>2.7513328255902515E-2</v>
      </c>
      <c r="J39">
        <v>577</v>
      </c>
      <c r="M39" t="s">
        <v>53</v>
      </c>
      <c r="N39">
        <v>396</v>
      </c>
      <c r="O39" s="20">
        <v>1.884996191926885E-2</v>
      </c>
      <c r="P39">
        <v>389</v>
      </c>
      <c r="Q39">
        <v>7</v>
      </c>
      <c r="R39" s="28">
        <v>1.7994858611825194E-2</v>
      </c>
    </row>
    <row r="40" spans="1:18" x14ac:dyDescent="0.25">
      <c r="A40" t="s">
        <v>162</v>
      </c>
      <c r="B40">
        <v>2</v>
      </c>
      <c r="C40" s="23">
        <v>9.5201827875095204E-5</v>
      </c>
      <c r="D40" t="s">
        <v>206</v>
      </c>
      <c r="G40" t="s">
        <v>68</v>
      </c>
      <c r="H40">
        <v>557</v>
      </c>
      <c r="I40" s="20">
        <v>2.6513709063214014E-2</v>
      </c>
      <c r="J40">
        <v>539</v>
      </c>
      <c r="M40" t="s">
        <v>68</v>
      </c>
      <c r="N40">
        <v>135</v>
      </c>
      <c r="O40" s="20">
        <v>6.4261233815689264E-3</v>
      </c>
      <c r="P40">
        <v>123</v>
      </c>
      <c r="Q40">
        <v>12</v>
      </c>
      <c r="R40" s="28">
        <v>9.7560975609756101E-2</v>
      </c>
    </row>
    <row r="41" spans="1:18" x14ac:dyDescent="0.25">
      <c r="A41" t="s">
        <v>50</v>
      </c>
      <c r="B41">
        <v>860</v>
      </c>
      <c r="C41" s="23">
        <v>4.0936785986290934E-2</v>
      </c>
      <c r="D41">
        <v>869</v>
      </c>
      <c r="G41" t="s">
        <v>111</v>
      </c>
      <c r="H41">
        <v>100</v>
      </c>
      <c r="I41" s="20">
        <v>4.7600913937547598E-3</v>
      </c>
      <c r="J41">
        <v>103</v>
      </c>
      <c r="M41" t="s">
        <v>111</v>
      </c>
      <c r="N41">
        <v>201</v>
      </c>
      <c r="O41" s="20">
        <v>9.5677837014470669E-3</v>
      </c>
      <c r="P41">
        <v>189</v>
      </c>
      <c r="Q41">
        <v>12</v>
      </c>
      <c r="R41" s="28">
        <v>6.3492063492063489E-2</v>
      </c>
    </row>
    <row r="42" spans="1:18" x14ac:dyDescent="0.25">
      <c r="A42" t="s">
        <v>125</v>
      </c>
      <c r="B42">
        <v>72</v>
      </c>
      <c r="C42" s="23">
        <v>3.4272658035034271E-3</v>
      </c>
      <c r="D42">
        <v>74</v>
      </c>
      <c r="G42" t="s">
        <v>118</v>
      </c>
      <c r="H42">
        <v>77</v>
      </c>
      <c r="I42" s="20">
        <v>3.6652703731911655E-3</v>
      </c>
      <c r="J42">
        <v>74</v>
      </c>
      <c r="M42" t="s">
        <v>118</v>
      </c>
      <c r="N42">
        <v>318</v>
      </c>
      <c r="O42" s="20">
        <v>1.5137090632140138E-2</v>
      </c>
      <c r="P42">
        <v>300</v>
      </c>
      <c r="Q42">
        <v>18</v>
      </c>
      <c r="R42" s="28">
        <v>0.06</v>
      </c>
    </row>
    <row r="43" spans="1:18" x14ac:dyDescent="0.25">
      <c r="A43" t="s">
        <v>48</v>
      </c>
      <c r="B43">
        <v>1534</v>
      </c>
      <c r="C43" s="23">
        <v>7.3019801980198015E-2</v>
      </c>
      <c r="D43">
        <v>1560</v>
      </c>
      <c r="G43" t="s">
        <v>119</v>
      </c>
      <c r="H43">
        <v>396</v>
      </c>
      <c r="I43" s="20">
        <v>1.884996191926885E-2</v>
      </c>
      <c r="J43">
        <v>389</v>
      </c>
      <c r="M43" t="s">
        <v>119</v>
      </c>
      <c r="N43">
        <v>557</v>
      </c>
      <c r="O43" s="23">
        <v>2.6513709063214014E-2</v>
      </c>
      <c r="P43">
        <v>539</v>
      </c>
      <c r="Q43">
        <v>18</v>
      </c>
      <c r="R43" s="28">
        <v>3.3395176252319109E-2</v>
      </c>
    </row>
    <row r="44" spans="1:18" x14ac:dyDescent="0.25">
      <c r="A44" t="s">
        <v>52</v>
      </c>
      <c r="B44">
        <v>598</v>
      </c>
      <c r="C44" s="23">
        <v>2.8465346534653466E-2</v>
      </c>
      <c r="D44">
        <v>614</v>
      </c>
      <c r="G44" t="s">
        <v>178</v>
      </c>
      <c r="H44">
        <v>201</v>
      </c>
      <c r="I44" s="20">
        <v>9.5677837014470669E-3</v>
      </c>
      <c r="J44">
        <v>189</v>
      </c>
      <c r="M44" t="s">
        <v>178</v>
      </c>
      <c r="N44">
        <v>1037</v>
      </c>
      <c r="O44" s="20">
        <v>4.9362147753236864E-2</v>
      </c>
      <c r="P44">
        <v>1014</v>
      </c>
      <c r="Q44">
        <v>23</v>
      </c>
      <c r="R44" s="28">
        <v>2.2682445759368838E-2</v>
      </c>
    </row>
    <row r="45" spans="1:18" x14ac:dyDescent="0.25">
      <c r="A45" t="s">
        <v>47</v>
      </c>
      <c r="B45">
        <v>1969</v>
      </c>
      <c r="C45" s="23">
        <v>9.3726199543031227E-2</v>
      </c>
      <c r="D45">
        <v>1985</v>
      </c>
      <c r="G45" t="s">
        <v>59</v>
      </c>
      <c r="H45">
        <v>88</v>
      </c>
      <c r="I45" s="20">
        <v>4.1888804265041886E-3</v>
      </c>
      <c r="J45">
        <v>87</v>
      </c>
      <c r="M45" t="s">
        <v>59</v>
      </c>
      <c r="N45">
        <v>867</v>
      </c>
      <c r="O45" s="23">
        <v>4.1269992383853767E-2</v>
      </c>
      <c r="P45">
        <v>839</v>
      </c>
      <c r="Q45">
        <v>28</v>
      </c>
      <c r="R45" s="28">
        <v>3.3373063170441003E-2</v>
      </c>
    </row>
    <row r="46" spans="1:18" x14ac:dyDescent="0.25">
      <c r="A46" t="s">
        <v>45</v>
      </c>
      <c r="B46">
        <v>2987</v>
      </c>
      <c r="C46" s="23">
        <v>0.14218392993145468</v>
      </c>
      <c r="D46">
        <v>3055</v>
      </c>
      <c r="G46" t="s">
        <v>51</v>
      </c>
      <c r="H46">
        <v>867</v>
      </c>
      <c r="I46" s="20">
        <v>4.1269992383853767E-2</v>
      </c>
      <c r="J46">
        <v>839</v>
      </c>
      <c r="M46" t="s">
        <v>51</v>
      </c>
      <c r="N46">
        <v>689</v>
      </c>
      <c r="O46" s="23">
        <v>3.2797029702970298E-2</v>
      </c>
      <c r="P46">
        <v>660</v>
      </c>
      <c r="Q46">
        <v>29</v>
      </c>
      <c r="R46" s="28">
        <v>4.3939393939393938E-2</v>
      </c>
    </row>
    <row r="47" spans="1:18" x14ac:dyDescent="0.25">
      <c r="A47" t="s">
        <v>49</v>
      </c>
      <c r="B47">
        <v>1037</v>
      </c>
      <c r="C47" s="23">
        <v>4.9362147753236864E-2</v>
      </c>
      <c r="D47">
        <v>1014</v>
      </c>
      <c r="G47" t="s">
        <v>128</v>
      </c>
      <c r="H47">
        <v>98</v>
      </c>
      <c r="I47" s="20">
        <v>4.6648895658796645E-3</v>
      </c>
      <c r="J47">
        <v>105</v>
      </c>
      <c r="M47" t="s">
        <v>128</v>
      </c>
      <c r="N47">
        <v>2098</v>
      </c>
      <c r="O47" s="23">
        <v>9.9866717440974861E-2</v>
      </c>
      <c r="P47">
        <v>2047</v>
      </c>
      <c r="Q47">
        <v>51</v>
      </c>
      <c r="R47" s="28">
        <v>2.4914509037616023E-2</v>
      </c>
    </row>
    <row r="48" spans="1:18" x14ac:dyDescent="0.25">
      <c r="A48" t="s">
        <v>163</v>
      </c>
      <c r="B48">
        <v>1</v>
      </c>
      <c r="C48" s="23">
        <v>4.7600913937547602E-5</v>
      </c>
      <c r="D48" t="s">
        <v>206</v>
      </c>
      <c r="G48" t="s">
        <v>132</v>
      </c>
      <c r="H48">
        <v>21008</v>
      </c>
      <c r="I48" s="20">
        <v>1</v>
      </c>
      <c r="J48">
        <v>20952</v>
      </c>
      <c r="M48" t="s">
        <v>132</v>
      </c>
      <c r="N48">
        <v>21008</v>
      </c>
      <c r="O48" s="23">
        <v>1</v>
      </c>
      <c r="P48">
        <v>20952</v>
      </c>
      <c r="Q48">
        <v>56</v>
      </c>
      <c r="R48" s="28">
        <v>2.6727758686521572E-3</v>
      </c>
    </row>
    <row r="49" spans="1:18" x14ac:dyDescent="0.25">
      <c r="A49" t="s">
        <v>109</v>
      </c>
      <c r="B49">
        <v>27</v>
      </c>
      <c r="C49" s="23">
        <v>1.2852246763137853E-3</v>
      </c>
      <c r="D49">
        <v>21</v>
      </c>
      <c r="I49" s="20"/>
      <c r="O49" s="23"/>
      <c r="R49" s="28"/>
    </row>
    <row r="50" spans="1:18" x14ac:dyDescent="0.25">
      <c r="A50" t="s">
        <v>70</v>
      </c>
      <c r="B50">
        <v>312</v>
      </c>
      <c r="C50" s="23">
        <v>1.4851485148514851E-2</v>
      </c>
      <c r="D50">
        <v>313</v>
      </c>
      <c r="I50" s="20"/>
      <c r="O50" s="23"/>
      <c r="R50" s="28"/>
    </row>
    <row r="51" spans="1:18" x14ac:dyDescent="0.25">
      <c r="A51" t="s">
        <v>164</v>
      </c>
      <c r="B51">
        <v>71</v>
      </c>
      <c r="C51" s="23">
        <v>3.3796648895658798E-3</v>
      </c>
      <c r="D51">
        <v>66</v>
      </c>
      <c r="I51" s="20"/>
      <c r="O51" s="23"/>
      <c r="R51" s="28"/>
    </row>
    <row r="52" spans="1:18" x14ac:dyDescent="0.25">
      <c r="A52" t="s">
        <v>165</v>
      </c>
      <c r="B52">
        <v>82</v>
      </c>
      <c r="C52" s="23">
        <v>3.9032749428789034E-3</v>
      </c>
      <c r="D52">
        <v>81</v>
      </c>
      <c r="I52" s="20"/>
      <c r="O52" s="23"/>
      <c r="R52" s="28"/>
    </row>
    <row r="53" spans="1:18" x14ac:dyDescent="0.25">
      <c r="A53" t="s">
        <v>46</v>
      </c>
      <c r="B53">
        <v>2098</v>
      </c>
      <c r="C53" s="23">
        <v>9.9866717440974861E-2</v>
      </c>
      <c r="D53">
        <v>2047</v>
      </c>
      <c r="I53" s="20"/>
      <c r="O53" s="23"/>
      <c r="R53" s="28"/>
    </row>
    <row r="54" spans="1:18" x14ac:dyDescent="0.25">
      <c r="A54" t="s">
        <v>166</v>
      </c>
      <c r="B54">
        <v>35</v>
      </c>
      <c r="C54" s="23">
        <v>1.6660319878141661E-3</v>
      </c>
      <c r="D54">
        <v>39</v>
      </c>
      <c r="I54" s="23"/>
      <c r="O54" s="23"/>
      <c r="R54" s="28"/>
    </row>
    <row r="55" spans="1:18" x14ac:dyDescent="0.25">
      <c r="A55" t="s">
        <v>167</v>
      </c>
      <c r="B55">
        <v>61</v>
      </c>
      <c r="C55" s="23">
        <v>2.9036557501904035E-3</v>
      </c>
      <c r="D55">
        <v>42</v>
      </c>
      <c r="I55" s="23"/>
      <c r="O55" s="23"/>
      <c r="R55" s="28"/>
    </row>
    <row r="56" spans="1:18" x14ac:dyDescent="0.25">
      <c r="A56" t="s">
        <v>168</v>
      </c>
      <c r="B56">
        <v>7</v>
      </c>
      <c r="C56" s="23">
        <v>3.3320639756283319E-4</v>
      </c>
      <c r="D56">
        <v>6</v>
      </c>
      <c r="I56" s="23"/>
      <c r="O56" s="23"/>
      <c r="R56" s="28"/>
    </row>
    <row r="57" spans="1:18" x14ac:dyDescent="0.25">
      <c r="A57" t="s">
        <v>169</v>
      </c>
      <c r="B57">
        <v>40</v>
      </c>
      <c r="C57" s="23">
        <v>1.904036557501904E-3</v>
      </c>
      <c r="D57">
        <v>43</v>
      </c>
      <c r="I57" s="23"/>
    </row>
    <row r="58" spans="1:18" x14ac:dyDescent="0.25">
      <c r="A58" t="s">
        <v>67</v>
      </c>
      <c r="B58">
        <v>257</v>
      </c>
      <c r="C58" s="23">
        <v>1.2233434881949733E-2</v>
      </c>
      <c r="D58">
        <v>259</v>
      </c>
    </row>
    <row r="59" spans="1:18" x14ac:dyDescent="0.25">
      <c r="A59" t="s">
        <v>170</v>
      </c>
      <c r="B59">
        <v>55</v>
      </c>
      <c r="C59" s="23">
        <v>2.6180502665651179E-3</v>
      </c>
      <c r="D59">
        <v>52</v>
      </c>
    </row>
    <row r="60" spans="1:18" x14ac:dyDescent="0.25">
      <c r="A60" t="s">
        <v>115</v>
      </c>
      <c r="B60">
        <v>54</v>
      </c>
      <c r="C60" s="23">
        <v>2.5704493526275706E-3</v>
      </c>
      <c r="D60">
        <v>52</v>
      </c>
    </row>
    <row r="61" spans="1:18" x14ac:dyDescent="0.25">
      <c r="A61" t="s">
        <v>171</v>
      </c>
      <c r="B61">
        <v>25</v>
      </c>
      <c r="C61" s="23">
        <v>1.19002284843869E-3</v>
      </c>
      <c r="D61">
        <v>26</v>
      </c>
    </row>
    <row r="62" spans="1:18" x14ac:dyDescent="0.25">
      <c r="A62" t="s">
        <v>172</v>
      </c>
      <c r="B62">
        <v>160</v>
      </c>
      <c r="C62" s="23">
        <v>7.6161462300076161E-3</v>
      </c>
      <c r="D62">
        <v>164</v>
      </c>
    </row>
    <row r="63" spans="1:18" x14ac:dyDescent="0.25">
      <c r="A63" t="s">
        <v>121</v>
      </c>
      <c r="B63">
        <v>689</v>
      </c>
      <c r="C63" s="23">
        <v>3.2797029702970298E-2</v>
      </c>
      <c r="D63">
        <v>660</v>
      </c>
    </row>
    <row r="64" spans="1:18" x14ac:dyDescent="0.25">
      <c r="A64" t="s">
        <v>120</v>
      </c>
      <c r="B64">
        <v>467</v>
      </c>
      <c r="C64" s="23">
        <v>2.2229626808834731E-2</v>
      </c>
      <c r="D64">
        <v>470</v>
      </c>
    </row>
    <row r="65" spans="1:4" x14ac:dyDescent="0.25">
      <c r="A65" t="s">
        <v>65</v>
      </c>
      <c r="B65">
        <v>135</v>
      </c>
      <c r="C65" s="23">
        <v>6.4261233815689264E-3</v>
      </c>
      <c r="D65">
        <v>131</v>
      </c>
    </row>
    <row r="66" spans="1:4" x14ac:dyDescent="0.25">
      <c r="A66" t="s">
        <v>126</v>
      </c>
      <c r="B66">
        <v>328</v>
      </c>
      <c r="C66" s="23">
        <v>1.5613099771515614E-2</v>
      </c>
      <c r="D66">
        <v>337</v>
      </c>
    </row>
    <row r="67" spans="1:4" x14ac:dyDescent="0.25">
      <c r="A67" t="s">
        <v>173</v>
      </c>
      <c r="B67">
        <v>46</v>
      </c>
      <c r="C67" s="23">
        <v>2.1896420411271897E-3</v>
      </c>
      <c r="D67">
        <v>43</v>
      </c>
    </row>
    <row r="68" spans="1:4" x14ac:dyDescent="0.25">
      <c r="A68" t="s">
        <v>66</v>
      </c>
      <c r="B68">
        <v>135</v>
      </c>
      <c r="C68" s="23">
        <v>6.4261233815689264E-3</v>
      </c>
      <c r="D68">
        <v>123</v>
      </c>
    </row>
    <row r="69" spans="1:4" x14ac:dyDescent="0.25">
      <c r="A69" t="s">
        <v>122</v>
      </c>
      <c r="B69">
        <v>122</v>
      </c>
      <c r="C69" s="23">
        <v>5.807311500380807E-3</v>
      </c>
      <c r="D69">
        <v>118</v>
      </c>
    </row>
    <row r="70" spans="1:4" x14ac:dyDescent="0.25">
      <c r="A70" t="s">
        <v>174</v>
      </c>
      <c r="B70">
        <v>75</v>
      </c>
      <c r="C70" s="23">
        <v>3.5700685453160701E-3</v>
      </c>
      <c r="D70">
        <v>77</v>
      </c>
    </row>
    <row r="71" spans="1:4" x14ac:dyDescent="0.25">
      <c r="A71" t="s">
        <v>60</v>
      </c>
      <c r="B71">
        <v>169</v>
      </c>
      <c r="C71" s="23">
        <v>8.0445544554455448E-3</v>
      </c>
      <c r="D71">
        <v>175</v>
      </c>
    </row>
    <row r="72" spans="1:4" x14ac:dyDescent="0.25">
      <c r="A72" t="s">
        <v>175</v>
      </c>
      <c r="B72">
        <v>30</v>
      </c>
      <c r="C72" s="23">
        <v>1.4280274181264281E-3</v>
      </c>
      <c r="D72">
        <v>29</v>
      </c>
    </row>
    <row r="73" spans="1:4" x14ac:dyDescent="0.25">
      <c r="A73" t="s">
        <v>61</v>
      </c>
      <c r="B73">
        <v>52</v>
      </c>
      <c r="C73" s="23">
        <v>2.4752475247524753E-3</v>
      </c>
      <c r="D73">
        <v>46</v>
      </c>
    </row>
    <row r="74" spans="1:4" x14ac:dyDescent="0.25">
      <c r="A74" t="s">
        <v>113</v>
      </c>
      <c r="B74">
        <v>39</v>
      </c>
      <c r="C74" s="23">
        <v>1.8564356435643563E-3</v>
      </c>
      <c r="D74">
        <v>39</v>
      </c>
    </row>
    <row r="75" spans="1:4" x14ac:dyDescent="0.25">
      <c r="A75" t="s">
        <v>114</v>
      </c>
      <c r="B75">
        <v>448</v>
      </c>
      <c r="C75" s="23">
        <v>2.1325209444021324E-2</v>
      </c>
      <c r="D75">
        <v>447</v>
      </c>
    </row>
    <row r="76" spans="1:4" x14ac:dyDescent="0.25">
      <c r="A76" t="s">
        <v>117</v>
      </c>
      <c r="B76">
        <v>318</v>
      </c>
      <c r="C76" s="23">
        <v>1.5137090632140138E-2</v>
      </c>
      <c r="D76">
        <v>300</v>
      </c>
    </row>
    <row r="77" spans="1:4" x14ac:dyDescent="0.25">
      <c r="A77" t="s">
        <v>116</v>
      </c>
      <c r="B77">
        <v>236</v>
      </c>
      <c r="C77" s="23">
        <v>1.1233815689261234E-2</v>
      </c>
      <c r="D77">
        <v>240</v>
      </c>
    </row>
    <row r="78" spans="1:4" x14ac:dyDescent="0.25">
      <c r="A78" t="s">
        <v>53</v>
      </c>
      <c r="B78">
        <v>578</v>
      </c>
      <c r="C78" s="23">
        <v>2.7513328255902515E-2</v>
      </c>
      <c r="D78">
        <v>577</v>
      </c>
    </row>
    <row r="79" spans="1:4" x14ac:dyDescent="0.25">
      <c r="A79" t="s">
        <v>68</v>
      </c>
      <c r="B79">
        <v>557</v>
      </c>
      <c r="C79" s="23">
        <v>2.6513709063214014E-2</v>
      </c>
      <c r="D79">
        <v>539</v>
      </c>
    </row>
    <row r="80" spans="1:4" x14ac:dyDescent="0.25">
      <c r="A80" t="s">
        <v>111</v>
      </c>
      <c r="B80">
        <v>100</v>
      </c>
      <c r="C80" s="23">
        <v>4.7600913937547598E-3</v>
      </c>
      <c r="D80">
        <v>103</v>
      </c>
    </row>
    <row r="81" spans="1:4" x14ac:dyDescent="0.25">
      <c r="A81" t="s">
        <v>118</v>
      </c>
      <c r="B81">
        <v>77</v>
      </c>
      <c r="C81" s="23">
        <v>3.6652703731911655E-3</v>
      </c>
      <c r="D81">
        <v>74</v>
      </c>
    </row>
    <row r="82" spans="1:4" x14ac:dyDescent="0.25">
      <c r="A82" t="s">
        <v>69</v>
      </c>
      <c r="B82">
        <v>39</v>
      </c>
      <c r="C82" s="23">
        <v>1.8564356435643563E-3</v>
      </c>
      <c r="D82">
        <v>31</v>
      </c>
    </row>
    <row r="83" spans="1:4" x14ac:dyDescent="0.25">
      <c r="A83" t="s">
        <v>176</v>
      </c>
      <c r="B83">
        <v>15</v>
      </c>
      <c r="C83" s="23">
        <v>7.1401370906321406E-4</v>
      </c>
      <c r="D83">
        <v>15</v>
      </c>
    </row>
    <row r="84" spans="1:4" x14ac:dyDescent="0.25">
      <c r="A84" t="s">
        <v>177</v>
      </c>
      <c r="B84">
        <v>62</v>
      </c>
      <c r="C84" s="23">
        <v>2.9512566641279512E-3</v>
      </c>
      <c r="D84">
        <v>61</v>
      </c>
    </row>
    <row r="85" spans="1:4" x14ac:dyDescent="0.25">
      <c r="A85" t="s">
        <v>119</v>
      </c>
      <c r="B85">
        <v>396</v>
      </c>
      <c r="C85" s="23">
        <v>1.884996191926885E-2</v>
      </c>
      <c r="D85">
        <v>389</v>
      </c>
    </row>
    <row r="86" spans="1:4" x14ac:dyDescent="0.25">
      <c r="A86" t="s">
        <v>178</v>
      </c>
      <c r="B86">
        <v>201</v>
      </c>
      <c r="C86" s="23">
        <v>9.5677837014470669E-3</v>
      </c>
      <c r="D86">
        <v>189</v>
      </c>
    </row>
    <row r="87" spans="1:4" x14ac:dyDescent="0.25">
      <c r="A87" t="s">
        <v>59</v>
      </c>
      <c r="B87">
        <v>88</v>
      </c>
      <c r="C87" s="23">
        <v>4.1888804265041886E-3</v>
      </c>
      <c r="D87">
        <v>87</v>
      </c>
    </row>
    <row r="88" spans="1:4" x14ac:dyDescent="0.25">
      <c r="A88" t="s">
        <v>51</v>
      </c>
      <c r="B88">
        <v>867</v>
      </c>
      <c r="C88" s="23">
        <v>4.1269992383853767E-2</v>
      </c>
      <c r="D88">
        <v>839</v>
      </c>
    </row>
    <row r="89" spans="1:4" x14ac:dyDescent="0.25">
      <c r="A89" t="s">
        <v>128</v>
      </c>
      <c r="B89">
        <v>98</v>
      </c>
      <c r="C89" s="23">
        <v>4.6648895658796645E-3</v>
      </c>
      <c r="D89">
        <v>105</v>
      </c>
    </row>
    <row r="90" spans="1:4" x14ac:dyDescent="0.25">
      <c r="A90" t="s">
        <v>179</v>
      </c>
      <c r="B90">
        <v>0</v>
      </c>
      <c r="C90" s="23">
        <v>0</v>
      </c>
    </row>
    <row r="91" spans="1:4" x14ac:dyDescent="0.25">
      <c r="A91" t="s">
        <v>180</v>
      </c>
      <c r="B91">
        <v>1</v>
      </c>
      <c r="C91" s="23">
        <v>4.7600913937547602E-5</v>
      </c>
      <c r="D91" t="s">
        <v>206</v>
      </c>
    </row>
    <row r="92" spans="1:4" x14ac:dyDescent="0.25">
      <c r="A92" t="s">
        <v>132</v>
      </c>
      <c r="B92">
        <v>21008</v>
      </c>
      <c r="C92" s="23">
        <v>1</v>
      </c>
      <c r="D92">
        <v>20952</v>
      </c>
    </row>
  </sheetData>
  <sortState xmlns:xlrd2="http://schemas.microsoft.com/office/spreadsheetml/2017/richdata2" ref="M4:R42">
    <sortCondition ref="Q4:Q4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4DB9-A3FA-45AB-AA91-63724EA0D65E}">
  <dimension ref="A1:K85"/>
  <sheetViews>
    <sheetView topLeftCell="A7" zoomScaleNormal="100" workbookViewId="0">
      <selection activeCell="L20" sqref="L20"/>
    </sheetView>
  </sheetViews>
  <sheetFormatPr baseColWidth="10" defaultColWidth="11.42578125" defaultRowHeight="15" x14ac:dyDescent="0.25"/>
  <cols>
    <col min="1" max="1" width="22" style="1" customWidth="1"/>
    <col min="2" max="7" width="11.42578125" style="1"/>
    <col min="8" max="8" width="13.5703125" style="1" customWidth="1"/>
    <col min="9" max="16384" width="11.42578125" style="1"/>
  </cols>
  <sheetData>
    <row r="1" spans="1:9" x14ac:dyDescent="0.25">
      <c r="A1" s="2" t="s">
        <v>28</v>
      </c>
      <c r="B1" s="235" t="s">
        <v>262</v>
      </c>
      <c r="C1" s="37"/>
    </row>
    <row r="3" spans="1:9" ht="18.75" x14ac:dyDescent="0.3">
      <c r="A3" s="30" t="s">
        <v>3</v>
      </c>
    </row>
    <row r="5" spans="1:9" x14ac:dyDescent="0.25">
      <c r="A5" s="29" t="str">
        <f>[3]Índex!A18</f>
        <v>TE3</v>
      </c>
      <c r="C5" s="29" t="s">
        <v>316</v>
      </c>
    </row>
    <row r="6" spans="1:9" ht="15.75" thickBot="1" x14ac:dyDescent="0.3">
      <c r="A6" s="31" t="str">
        <f>[3]Índex!B18</f>
        <v>Dades municipals.</v>
      </c>
      <c r="B6" s="32"/>
      <c r="C6" s="32"/>
      <c r="D6" s="32"/>
      <c r="E6" s="32"/>
      <c r="F6" s="32"/>
      <c r="G6" s="32"/>
      <c r="H6" s="32"/>
      <c r="I6" s="32"/>
    </row>
    <row r="8" spans="1:9" ht="15" customHeight="1" x14ac:dyDescent="0.25">
      <c r="B8" s="259" t="s">
        <v>33</v>
      </c>
      <c r="C8" s="259" t="s">
        <v>75</v>
      </c>
      <c r="D8" s="259" t="s">
        <v>76</v>
      </c>
      <c r="E8" s="259"/>
      <c r="F8" s="259"/>
      <c r="G8" s="259"/>
    </row>
    <row r="9" spans="1:9" x14ac:dyDescent="0.25">
      <c r="B9" s="259" t="s">
        <v>33</v>
      </c>
      <c r="C9" s="259"/>
      <c r="D9" s="55">
        <v>2021</v>
      </c>
      <c r="E9" s="55">
        <v>2020</v>
      </c>
      <c r="F9" s="55">
        <v>2019</v>
      </c>
      <c r="G9" s="55">
        <v>2008</v>
      </c>
    </row>
    <row r="10" spans="1:9" x14ac:dyDescent="0.25">
      <c r="A10" s="56" t="s">
        <v>77</v>
      </c>
      <c r="B10" s="57">
        <v>398</v>
      </c>
      <c r="C10" s="58">
        <f>B10/$B$40</f>
        <v>1.9119907763259031E-2</v>
      </c>
      <c r="D10" s="59">
        <f>($B46-C46)/C46</f>
        <v>3.3766233766233764E-2</v>
      </c>
      <c r="E10" s="59">
        <f t="shared" ref="E10:G10" si="0">($B46-D46)/D46</f>
        <v>2.313624678663239E-2</v>
      </c>
      <c r="F10" s="59">
        <f t="shared" si="0"/>
        <v>-6.3529411764705876E-2</v>
      </c>
      <c r="G10" s="59">
        <f t="shared" si="0"/>
        <v>-3.3980582524271843E-2</v>
      </c>
    </row>
    <row r="11" spans="1:9" x14ac:dyDescent="0.25">
      <c r="A11" s="56" t="s">
        <v>78</v>
      </c>
      <c r="B11" s="57">
        <v>138</v>
      </c>
      <c r="C11" s="58">
        <f t="shared" ref="C11:C39" si="1">B11/$B$40</f>
        <v>6.6295157571099154E-3</v>
      </c>
      <c r="D11" s="59">
        <f t="shared" ref="D11:G26" si="2">($B47-C47)/C47</f>
        <v>7.2992700729927005E-3</v>
      </c>
      <c r="E11" s="59">
        <f t="shared" si="2"/>
        <v>7.2992700729927005E-3</v>
      </c>
      <c r="F11" s="59">
        <f t="shared" si="2"/>
        <v>-4.1666666666666664E-2</v>
      </c>
      <c r="G11" s="59">
        <f t="shared" si="2"/>
        <v>-0.12658227848101267</v>
      </c>
    </row>
    <row r="12" spans="1:9" x14ac:dyDescent="0.25">
      <c r="A12" s="56" t="s">
        <v>79</v>
      </c>
      <c r="B12" s="57">
        <v>1738</v>
      </c>
      <c r="C12" s="58">
        <f t="shared" si="1"/>
        <v>8.3493466564181398E-2</v>
      </c>
      <c r="D12" s="59">
        <f t="shared" si="2"/>
        <v>-4.0114613180515755E-3</v>
      </c>
      <c r="E12" s="59">
        <f t="shared" si="2"/>
        <v>3.4523809523809526E-2</v>
      </c>
      <c r="F12" s="59">
        <f t="shared" si="2"/>
        <v>-2.5238362310712283E-2</v>
      </c>
      <c r="G12" s="59">
        <f t="shared" si="2"/>
        <v>-2.9050279329608939E-2</v>
      </c>
    </row>
    <row r="13" spans="1:9" x14ac:dyDescent="0.25">
      <c r="A13" s="56" t="s">
        <v>80</v>
      </c>
      <c r="B13" s="57">
        <v>64</v>
      </c>
      <c r="C13" s="58">
        <f t="shared" si="1"/>
        <v>3.0745580322828594E-3</v>
      </c>
      <c r="D13" s="59">
        <f t="shared" si="2"/>
        <v>6.6666666666666666E-2</v>
      </c>
      <c r="E13" s="59">
        <f t="shared" si="2"/>
        <v>0.14285714285714285</v>
      </c>
      <c r="F13" s="59">
        <f t="shared" si="2"/>
        <v>-1.5384615384615385E-2</v>
      </c>
      <c r="G13" s="59">
        <f t="shared" si="2"/>
        <v>-0.30434782608695654</v>
      </c>
    </row>
    <row r="14" spans="1:9" x14ac:dyDescent="0.25">
      <c r="A14" s="56" t="s">
        <v>81</v>
      </c>
      <c r="B14" s="57">
        <v>241</v>
      </c>
      <c r="C14" s="58">
        <f t="shared" si="1"/>
        <v>1.1577632590315141E-2</v>
      </c>
      <c r="D14" s="59">
        <f t="shared" si="2"/>
        <v>1.6877637130801686E-2</v>
      </c>
      <c r="E14" s="59">
        <f t="shared" si="2"/>
        <v>-4.1322314049586778E-3</v>
      </c>
      <c r="F14" s="59">
        <f t="shared" si="2"/>
        <v>-2.4291497975708502E-2</v>
      </c>
      <c r="G14" s="59">
        <f t="shared" si="2"/>
        <v>5.701754385964912E-2</v>
      </c>
    </row>
    <row r="15" spans="1:9" x14ac:dyDescent="0.25">
      <c r="A15" s="56" t="s">
        <v>82</v>
      </c>
      <c r="B15" s="57">
        <v>76</v>
      </c>
      <c r="C15" s="58">
        <f t="shared" si="1"/>
        <v>3.6510376633358955E-3</v>
      </c>
      <c r="D15" s="59">
        <f t="shared" si="2"/>
        <v>-8.4337349397590355E-2</v>
      </c>
      <c r="E15" s="59">
        <f t="shared" si="2"/>
        <v>-0.05</v>
      </c>
      <c r="F15" s="59">
        <f t="shared" si="2"/>
        <v>-0.19148936170212766</v>
      </c>
      <c r="G15" s="59">
        <f t="shared" si="2"/>
        <v>-0.13636363636363635</v>
      </c>
    </row>
    <row r="16" spans="1:9" x14ac:dyDescent="0.25">
      <c r="A16" s="56" t="s">
        <v>83</v>
      </c>
      <c r="B16" s="57">
        <v>230</v>
      </c>
      <c r="C16" s="58">
        <f t="shared" si="1"/>
        <v>1.1049192928516525E-2</v>
      </c>
      <c r="D16" s="59">
        <f t="shared" si="2"/>
        <v>2.2222222222222223E-2</v>
      </c>
      <c r="E16" s="59">
        <f t="shared" si="2"/>
        <v>4.072398190045249E-2</v>
      </c>
      <c r="F16" s="59">
        <f t="shared" si="2"/>
        <v>4.072398190045249E-2</v>
      </c>
      <c r="G16" s="59">
        <f t="shared" si="2"/>
        <v>-0.21501706484641639</v>
      </c>
    </row>
    <row r="17" spans="1:7" x14ac:dyDescent="0.25">
      <c r="A17" s="56" t="s">
        <v>84</v>
      </c>
      <c r="B17" s="57">
        <v>2355</v>
      </c>
      <c r="C17" s="58">
        <f t="shared" si="1"/>
        <v>0.11313412759415833</v>
      </c>
      <c r="D17" s="59">
        <f t="shared" si="2"/>
        <v>-1.6956337431114879E-3</v>
      </c>
      <c r="E17" s="59">
        <f t="shared" si="2"/>
        <v>7.2711719418306247E-3</v>
      </c>
      <c r="F17" s="59">
        <f t="shared" si="2"/>
        <v>-5.6112224448897796E-2</v>
      </c>
      <c r="G17" s="59">
        <f t="shared" si="2"/>
        <v>-0.10011463507833397</v>
      </c>
    </row>
    <row r="18" spans="1:7" x14ac:dyDescent="0.25">
      <c r="A18" s="56" t="s">
        <v>85</v>
      </c>
      <c r="B18" s="57">
        <v>202</v>
      </c>
      <c r="C18" s="58">
        <f t="shared" si="1"/>
        <v>9.7040737893927739E-3</v>
      </c>
      <c r="D18" s="59">
        <f t="shared" si="2"/>
        <v>1.06951871657754E-2</v>
      </c>
      <c r="E18" s="59">
        <f t="shared" si="2"/>
        <v>3.6563071297989032E-2</v>
      </c>
      <c r="F18" s="59">
        <f t="shared" si="2"/>
        <v>-2.2413793103448276E-2</v>
      </c>
      <c r="G18" s="59">
        <f t="shared" si="2"/>
        <v>-0.15119760479041916</v>
      </c>
    </row>
    <row r="19" spans="1:7" x14ac:dyDescent="0.25">
      <c r="A19" s="56" t="s">
        <v>86</v>
      </c>
      <c r="B19" s="57">
        <v>1748</v>
      </c>
      <c r="C19" s="58">
        <f t="shared" si="1"/>
        <v>8.3973866256725593E-2</v>
      </c>
      <c r="D19" s="59">
        <f t="shared" si="2"/>
        <v>-7.462686567164179E-3</v>
      </c>
      <c r="E19" s="59">
        <f t="shared" si="2"/>
        <v>3.0120481927710843E-2</v>
      </c>
      <c r="F19" s="59">
        <f t="shared" si="2"/>
        <v>-4.1633306645316254E-2</v>
      </c>
      <c r="G19" s="59">
        <f t="shared" si="2"/>
        <v>-0.18181818181818182</v>
      </c>
    </row>
    <row r="20" spans="1:7" x14ac:dyDescent="0.25">
      <c r="A20" s="56" t="s">
        <v>87</v>
      </c>
      <c r="B20" s="57">
        <v>567</v>
      </c>
      <c r="C20" s="58">
        <f t="shared" si="1"/>
        <v>2.7238662567255958E-2</v>
      </c>
      <c r="D20" s="59">
        <f t="shared" si="2"/>
        <v>-1.6733067729083666E-2</v>
      </c>
      <c r="E20" s="59">
        <f t="shared" si="2"/>
        <v>-3.2310177705977385E-3</v>
      </c>
      <c r="F20" s="59">
        <f t="shared" si="2"/>
        <v>-8.9298892988929887E-2</v>
      </c>
      <c r="G20" s="59">
        <f t="shared" si="2"/>
        <v>-0.15767918088737201</v>
      </c>
    </row>
    <row r="21" spans="1:7" x14ac:dyDescent="0.25">
      <c r="A21" s="56" t="s">
        <v>88</v>
      </c>
      <c r="B21" s="57">
        <v>1197</v>
      </c>
      <c r="C21" s="58">
        <f t="shared" si="1"/>
        <v>5.7503843197540351E-2</v>
      </c>
      <c r="D21" s="59">
        <f t="shared" si="2"/>
        <v>8.4151472650771386E-3</v>
      </c>
      <c r="E21" s="59">
        <f t="shared" si="2"/>
        <v>5.5944055944055944E-3</v>
      </c>
      <c r="F21" s="59">
        <f t="shared" si="2"/>
        <v>-0.10012515644555695</v>
      </c>
      <c r="G21" s="59">
        <f t="shared" si="2"/>
        <v>-0.13164251207729469</v>
      </c>
    </row>
    <row r="22" spans="1:7" x14ac:dyDescent="0.25">
      <c r="A22" s="56" t="s">
        <v>89</v>
      </c>
      <c r="B22" s="57">
        <v>1234</v>
      </c>
      <c r="C22" s="58">
        <f t="shared" si="1"/>
        <v>5.928132205995388E-2</v>
      </c>
      <c r="D22" s="59">
        <f t="shared" si="2"/>
        <v>-1.5116279069767442E-2</v>
      </c>
      <c r="E22" s="59">
        <f t="shared" si="2"/>
        <v>4.7449584816132862E-3</v>
      </c>
      <c r="F22" s="59">
        <f t="shared" si="2"/>
        <v>-4.1855203619909499E-2</v>
      </c>
      <c r="G22" s="59">
        <f t="shared" si="2"/>
        <v>-9.4117647058823528E-2</v>
      </c>
    </row>
    <row r="23" spans="1:7" x14ac:dyDescent="0.25">
      <c r="A23" s="56" t="s">
        <v>90</v>
      </c>
      <c r="B23" s="57">
        <v>110</v>
      </c>
      <c r="C23" s="58">
        <f t="shared" si="1"/>
        <v>5.2843966179861642E-3</v>
      </c>
      <c r="D23" s="59">
        <f t="shared" si="2"/>
        <v>-3.8152610441767071E-2</v>
      </c>
      <c r="E23" s="59">
        <f t="shared" si="2"/>
        <v>-2.0449897750511249E-2</v>
      </c>
      <c r="F23" s="59">
        <f t="shared" si="2"/>
        <v>-7.3500967117988397E-2</v>
      </c>
      <c r="G23" s="59">
        <f t="shared" si="2"/>
        <v>-0.23482428115015974</v>
      </c>
    </row>
    <row r="24" spans="1:7" x14ac:dyDescent="0.25">
      <c r="A24" s="56" t="s">
        <v>91</v>
      </c>
      <c r="B24" s="57">
        <v>719</v>
      </c>
      <c r="C24" s="58">
        <f t="shared" si="1"/>
        <v>3.4540737893927746E-2</v>
      </c>
      <c r="D24" s="59">
        <f t="shared" si="2"/>
        <v>2.3026315789473683E-2</v>
      </c>
      <c r="E24" s="59">
        <f t="shared" si="2"/>
        <v>4.3624161073825503E-2</v>
      </c>
      <c r="F24" s="59">
        <f t="shared" si="2"/>
        <v>3.6666666666666667E-2</v>
      </c>
      <c r="G24" s="59">
        <f t="shared" si="2"/>
        <v>8.3623693379790948E-2</v>
      </c>
    </row>
    <row r="25" spans="1:7" x14ac:dyDescent="0.25">
      <c r="A25" s="56" t="s">
        <v>92</v>
      </c>
      <c r="B25" s="57">
        <v>847</v>
      </c>
      <c r="C25" s="58">
        <f t="shared" si="1"/>
        <v>4.0689853958493463E-2</v>
      </c>
      <c r="D25" s="59">
        <f t="shared" si="2"/>
        <v>-1.7857142857142856E-2</v>
      </c>
      <c r="E25" s="59">
        <f t="shared" si="2"/>
        <v>3.7735849056603772E-2</v>
      </c>
      <c r="F25" s="59">
        <f t="shared" si="2"/>
        <v>-7.5630252100840331E-2</v>
      </c>
      <c r="G25" s="59">
        <f t="shared" si="2"/>
        <v>-0.12</v>
      </c>
    </row>
    <row r="26" spans="1:7" x14ac:dyDescent="0.25">
      <c r="A26" s="56" t="s">
        <v>93</v>
      </c>
      <c r="B26" s="57">
        <v>479</v>
      </c>
      <c r="C26" s="58">
        <f t="shared" si="1"/>
        <v>2.3011145272867024E-2</v>
      </c>
      <c r="D26" s="59">
        <f t="shared" si="2"/>
        <v>-2.4154589371980676E-2</v>
      </c>
      <c r="E26" s="59">
        <f t="shared" si="2"/>
        <v>-3.8095238095238099E-2</v>
      </c>
      <c r="F26" s="59">
        <f t="shared" si="2"/>
        <v>-9.0090090090090086E-2</v>
      </c>
      <c r="G26" s="59">
        <f t="shared" si="2"/>
        <v>-0.20158102766798419</v>
      </c>
    </row>
    <row r="27" spans="1:7" x14ac:dyDescent="0.25">
      <c r="A27" s="56" t="s">
        <v>94</v>
      </c>
      <c r="B27" s="57">
        <v>311</v>
      </c>
      <c r="C27" s="58">
        <f t="shared" si="1"/>
        <v>1.494043043812452E-2</v>
      </c>
      <c r="D27" s="59">
        <f t="shared" ref="D27:G40" si="3">($B63-C63)/C63</f>
        <v>9.2378752886836026E-3</v>
      </c>
      <c r="E27" s="59">
        <f t="shared" si="3"/>
        <v>2.8840494408475574E-2</v>
      </c>
      <c r="F27" s="59">
        <f t="shared" si="3"/>
        <v>-5.7681940700808627E-2</v>
      </c>
      <c r="G27" s="59">
        <f t="shared" si="3"/>
        <v>-2.4553571428571428E-2</v>
      </c>
    </row>
    <row r="28" spans="1:7" x14ac:dyDescent="0.25">
      <c r="A28" s="56" t="s">
        <v>95</v>
      </c>
      <c r="B28" s="57">
        <v>772</v>
      </c>
      <c r="C28" s="58">
        <f t="shared" si="1"/>
        <v>3.7086856264411994E-2</v>
      </c>
      <c r="D28" s="59">
        <f t="shared" si="3"/>
        <v>-2.7707808564231738E-2</v>
      </c>
      <c r="E28" s="59">
        <f t="shared" si="3"/>
        <v>-1.6560509554140127E-2</v>
      </c>
      <c r="F28" s="59">
        <f t="shared" si="3"/>
        <v>-7.9856972586412389E-2</v>
      </c>
      <c r="G28" s="59">
        <f t="shared" si="3"/>
        <v>-8.3135391923990498E-2</v>
      </c>
    </row>
    <row r="29" spans="1:7" x14ac:dyDescent="0.25">
      <c r="A29" s="56" t="s">
        <v>96</v>
      </c>
      <c r="B29" s="57">
        <v>1862</v>
      </c>
      <c r="C29" s="58">
        <f t="shared" si="1"/>
        <v>8.9450422751729444E-2</v>
      </c>
      <c r="D29" s="59">
        <f t="shared" si="3"/>
        <v>-2.6780931976432779E-3</v>
      </c>
      <c r="E29" s="59">
        <f t="shared" si="3"/>
        <v>7.575757575757576E-3</v>
      </c>
      <c r="F29" s="59">
        <f t="shared" si="3"/>
        <v>-5.7692307692307696E-2</v>
      </c>
      <c r="G29" s="59">
        <f t="shared" si="3"/>
        <v>-0.13152985074626866</v>
      </c>
    </row>
    <row r="30" spans="1:7" x14ac:dyDescent="0.25">
      <c r="A30" s="56" t="s">
        <v>97</v>
      </c>
      <c r="B30" s="57">
        <v>85</v>
      </c>
      <c r="C30" s="58">
        <f t="shared" si="1"/>
        <v>4.0833973866256723E-3</v>
      </c>
      <c r="D30" s="59">
        <f t="shared" si="3"/>
        <v>0</v>
      </c>
      <c r="E30" s="59">
        <f t="shared" si="3"/>
        <v>-2.2988505747126436E-2</v>
      </c>
      <c r="F30" s="59">
        <f t="shared" si="3"/>
        <v>-0.12371134020618557</v>
      </c>
      <c r="G30" s="59">
        <f t="shared" si="3"/>
        <v>-0.2857142857142857</v>
      </c>
    </row>
    <row r="31" spans="1:7" x14ac:dyDescent="0.25">
      <c r="A31" s="56" t="s">
        <v>98</v>
      </c>
      <c r="B31" s="57">
        <v>258</v>
      </c>
      <c r="C31" s="58">
        <f t="shared" si="1"/>
        <v>1.2394312067640276E-2</v>
      </c>
      <c r="D31" s="59">
        <f t="shared" si="3"/>
        <v>-7.6923076923076927E-3</v>
      </c>
      <c r="E31" s="59">
        <f t="shared" si="3"/>
        <v>1.1764705882352941E-2</v>
      </c>
      <c r="F31" s="59">
        <f t="shared" si="3"/>
        <v>-5.1470588235294115E-2</v>
      </c>
      <c r="G31" s="59">
        <f t="shared" si="3"/>
        <v>-8.1850533807829182E-2</v>
      </c>
    </row>
    <row r="32" spans="1:7" x14ac:dyDescent="0.25">
      <c r="A32" s="56" t="s">
        <v>99</v>
      </c>
      <c r="B32" s="57">
        <v>1025</v>
      </c>
      <c r="C32" s="58">
        <f t="shared" si="1"/>
        <v>4.9240968485780169E-2</v>
      </c>
      <c r="D32" s="59">
        <f t="shared" si="3"/>
        <v>-9.6618357487922701E-3</v>
      </c>
      <c r="E32" s="59">
        <f t="shared" si="3"/>
        <v>9.852216748768473E-3</v>
      </c>
      <c r="F32" s="59">
        <f t="shared" si="3"/>
        <v>-2.3809523809523808E-2</v>
      </c>
      <c r="G32" s="59">
        <f t="shared" si="3"/>
        <v>-0.1276595744680851</v>
      </c>
    </row>
    <row r="33" spans="1:7" x14ac:dyDescent="0.25">
      <c r="A33" s="56" t="s">
        <v>100</v>
      </c>
      <c r="B33" s="57">
        <v>815</v>
      </c>
      <c r="C33" s="58">
        <f t="shared" si="1"/>
        <v>3.9152574942352039E-2</v>
      </c>
      <c r="D33" s="59">
        <f t="shared" si="3"/>
        <v>-7.3081607795371494E-3</v>
      </c>
      <c r="E33" s="59">
        <f t="shared" si="3"/>
        <v>1.1166253101736972E-2</v>
      </c>
      <c r="F33" s="59">
        <f t="shared" si="3"/>
        <v>-8.3239595050618675E-2</v>
      </c>
      <c r="G33" s="59">
        <f t="shared" si="3"/>
        <v>-0.12271259418729817</v>
      </c>
    </row>
    <row r="34" spans="1:7" x14ac:dyDescent="0.25">
      <c r="A34" s="56" t="s">
        <v>101</v>
      </c>
      <c r="B34" s="57">
        <v>719</v>
      </c>
      <c r="C34" s="58">
        <f t="shared" si="1"/>
        <v>3.4540737893927746E-2</v>
      </c>
      <c r="D34" s="59">
        <f t="shared" si="3"/>
        <v>-2.309782608695652E-2</v>
      </c>
      <c r="E34" s="59">
        <f t="shared" si="3"/>
        <v>-1.1004126547455296E-2</v>
      </c>
      <c r="F34" s="59">
        <f t="shared" si="3"/>
        <v>-0.1090458488228005</v>
      </c>
      <c r="G34" s="59">
        <f t="shared" si="3"/>
        <v>-4.2609853528628498E-2</v>
      </c>
    </row>
    <row r="35" spans="1:7" x14ac:dyDescent="0.25">
      <c r="A35" s="56" t="s">
        <v>102</v>
      </c>
      <c r="B35" s="57">
        <v>593</v>
      </c>
      <c r="C35" s="58">
        <f t="shared" si="1"/>
        <v>2.8487701767870868E-2</v>
      </c>
      <c r="D35" s="59">
        <f t="shared" si="3"/>
        <v>-3.3613445378151263E-3</v>
      </c>
      <c r="E35" s="59">
        <f t="shared" si="3"/>
        <v>-8.3612040133779261E-3</v>
      </c>
      <c r="F35" s="59">
        <f t="shared" si="3"/>
        <v>-7.4882995319812795E-2</v>
      </c>
      <c r="G35" s="59">
        <f t="shared" si="3"/>
        <v>-0.21870882740447958</v>
      </c>
    </row>
    <row r="36" spans="1:7" x14ac:dyDescent="0.25">
      <c r="A36" s="56" t="s">
        <v>103</v>
      </c>
      <c r="B36" s="57">
        <v>168</v>
      </c>
      <c r="C36" s="58">
        <f t="shared" si="1"/>
        <v>8.0707148347425057E-3</v>
      </c>
      <c r="D36" s="59">
        <f t="shared" si="3"/>
        <v>-3.4482758620689655E-2</v>
      </c>
      <c r="E36" s="59">
        <f t="shared" si="3"/>
        <v>1.8181818181818181E-2</v>
      </c>
      <c r="F36" s="59">
        <f t="shared" si="3"/>
        <v>-0.04</v>
      </c>
      <c r="G36" s="59">
        <f t="shared" si="3"/>
        <v>-0.17647058823529413</v>
      </c>
    </row>
    <row r="37" spans="1:7" x14ac:dyDescent="0.25">
      <c r="A37" s="56" t="s">
        <v>104</v>
      </c>
      <c r="B37" s="57">
        <v>109</v>
      </c>
      <c r="C37" s="58">
        <f t="shared" si="1"/>
        <v>5.2363566487317447E-3</v>
      </c>
      <c r="D37" s="59">
        <f t="shared" si="3"/>
        <v>-5.2173913043478258E-2</v>
      </c>
      <c r="E37" s="59">
        <f t="shared" si="3"/>
        <v>-1.8018018018018018E-2</v>
      </c>
      <c r="F37" s="59">
        <f t="shared" si="3"/>
        <v>-7.6271186440677971E-2</v>
      </c>
      <c r="G37" s="59">
        <f t="shared" si="3"/>
        <v>-3.5398230088495575E-2</v>
      </c>
    </row>
    <row r="38" spans="1:7" x14ac:dyDescent="0.25">
      <c r="A38" s="56" t="s">
        <v>105</v>
      </c>
      <c r="B38" s="57">
        <v>302</v>
      </c>
      <c r="C38" s="58">
        <f t="shared" si="1"/>
        <v>1.4508070714834743E-2</v>
      </c>
      <c r="D38" s="59">
        <f t="shared" si="3"/>
        <v>6.3380281690140844E-2</v>
      </c>
      <c r="E38" s="59">
        <f t="shared" si="3"/>
        <v>0.14393939393939395</v>
      </c>
      <c r="F38" s="59">
        <f t="shared" si="3"/>
        <v>5.2264808362369339E-2</v>
      </c>
      <c r="G38" s="59">
        <f t="shared" si="3"/>
        <v>-0.10914454277286136</v>
      </c>
    </row>
    <row r="39" spans="1:7" x14ac:dyDescent="0.25">
      <c r="A39" s="56" t="s">
        <v>106</v>
      </c>
      <c r="B39" s="57">
        <v>1454</v>
      </c>
      <c r="C39" s="58">
        <f t="shared" si="1"/>
        <v>6.9850115295926204E-2</v>
      </c>
      <c r="D39" s="59">
        <f t="shared" si="3"/>
        <v>6.2283737024221453E-3</v>
      </c>
      <c r="E39" s="59">
        <f t="shared" si="3"/>
        <v>2.4665257223396759E-2</v>
      </c>
      <c r="F39" s="59">
        <f t="shared" si="3"/>
        <v>-5.5230669265756982E-2</v>
      </c>
      <c r="G39" s="59">
        <f t="shared" si="3"/>
        <v>-7.9746835443037969E-2</v>
      </c>
    </row>
    <row r="40" spans="1:7" x14ac:dyDescent="0.25">
      <c r="A40" s="60" t="s">
        <v>107</v>
      </c>
      <c r="B40" s="221">
        <v>20816</v>
      </c>
      <c r="C40" s="62">
        <f>B40/$B$40</f>
        <v>1</v>
      </c>
      <c r="D40" s="59">
        <f>($B76-C76)/C76</f>
        <v>-3.5423647678314981E-3</v>
      </c>
      <c r="E40" s="59">
        <f t="shared" si="3"/>
        <v>1.3930832927423283E-2</v>
      </c>
      <c r="F40" s="59">
        <f t="shared" si="3"/>
        <v>-5.5706768281618579E-2</v>
      </c>
      <c r="G40" s="59">
        <f t="shared" si="3"/>
        <v>-0.10875149854427128</v>
      </c>
    </row>
    <row r="42" spans="1:7" x14ac:dyDescent="0.25">
      <c r="A42" s="44" t="s">
        <v>34</v>
      </c>
    </row>
    <row r="44" spans="1:7" hidden="1" x14ac:dyDescent="0.25">
      <c r="A44" s="63"/>
      <c r="B44" s="63" t="s">
        <v>181</v>
      </c>
      <c r="C44" s="63"/>
      <c r="D44" s="63"/>
      <c r="E44" s="63"/>
      <c r="F44" s="63"/>
      <c r="G44" s="63"/>
    </row>
    <row r="45" spans="1:7" hidden="1" x14ac:dyDescent="0.25">
      <c r="A45" s="63"/>
      <c r="B45" s="63">
        <v>2022</v>
      </c>
      <c r="C45" s="63">
        <v>2021</v>
      </c>
      <c r="D45" s="63">
        <v>2020</v>
      </c>
      <c r="E45" s="63">
        <v>2019</v>
      </c>
      <c r="F45" s="63">
        <v>2008</v>
      </c>
      <c r="G45" s="63"/>
    </row>
    <row r="46" spans="1:7" hidden="1" x14ac:dyDescent="0.25">
      <c r="A46" s="63" t="s">
        <v>77</v>
      </c>
      <c r="B46" s="63">
        <v>398</v>
      </c>
      <c r="C46" s="63">
        <v>385</v>
      </c>
      <c r="D46" s="63">
        <v>389</v>
      </c>
      <c r="E46" s="1">
        <v>425</v>
      </c>
      <c r="F46" s="63">
        <v>412</v>
      </c>
      <c r="G46" s="63"/>
    </row>
    <row r="47" spans="1:7" hidden="1" x14ac:dyDescent="0.25">
      <c r="A47" s="63" t="s">
        <v>78</v>
      </c>
      <c r="B47" s="63">
        <v>138</v>
      </c>
      <c r="C47" s="63">
        <v>137</v>
      </c>
      <c r="D47" s="63">
        <v>137</v>
      </c>
      <c r="E47" s="1">
        <v>144</v>
      </c>
      <c r="F47" s="63">
        <v>158</v>
      </c>
      <c r="G47" s="63"/>
    </row>
    <row r="48" spans="1:7" hidden="1" x14ac:dyDescent="0.25">
      <c r="A48" s="63" t="s">
        <v>79</v>
      </c>
      <c r="B48" s="63">
        <v>1738</v>
      </c>
      <c r="C48" s="63">
        <v>1745</v>
      </c>
      <c r="D48" s="63">
        <v>1680</v>
      </c>
      <c r="E48" s="1">
        <v>1783</v>
      </c>
      <c r="F48" s="63">
        <v>1790</v>
      </c>
      <c r="G48" s="63"/>
    </row>
    <row r="49" spans="1:7" hidden="1" x14ac:dyDescent="0.25">
      <c r="A49" s="63" t="s">
        <v>80</v>
      </c>
      <c r="B49" s="63">
        <v>64</v>
      </c>
      <c r="C49" s="63">
        <v>60</v>
      </c>
      <c r="D49" s="63">
        <v>56</v>
      </c>
      <c r="E49" s="1">
        <v>65</v>
      </c>
      <c r="F49" s="63">
        <v>92</v>
      </c>
      <c r="G49" s="63"/>
    </row>
    <row r="50" spans="1:7" hidden="1" x14ac:dyDescent="0.25">
      <c r="A50" s="63" t="s">
        <v>81</v>
      </c>
      <c r="B50" s="63">
        <v>241</v>
      </c>
      <c r="C50" s="63">
        <v>237</v>
      </c>
      <c r="D50" s="63">
        <v>242</v>
      </c>
      <c r="E50" s="1">
        <v>247</v>
      </c>
      <c r="F50" s="63">
        <v>228</v>
      </c>
      <c r="G50" s="63"/>
    </row>
    <row r="51" spans="1:7" hidden="1" x14ac:dyDescent="0.25">
      <c r="A51" s="63" t="s">
        <v>82</v>
      </c>
      <c r="B51" s="63">
        <v>76</v>
      </c>
      <c r="C51" s="63">
        <v>83</v>
      </c>
      <c r="D51" s="63">
        <v>80</v>
      </c>
      <c r="E51" s="1">
        <v>94</v>
      </c>
      <c r="F51" s="63">
        <v>88</v>
      </c>
      <c r="G51" s="63"/>
    </row>
    <row r="52" spans="1:7" hidden="1" x14ac:dyDescent="0.25">
      <c r="A52" s="63" t="s">
        <v>83</v>
      </c>
      <c r="B52" s="63">
        <v>230</v>
      </c>
      <c r="C52" s="63">
        <v>225</v>
      </c>
      <c r="D52" s="63">
        <v>221</v>
      </c>
      <c r="E52" s="1">
        <v>221</v>
      </c>
      <c r="F52" s="63">
        <v>293</v>
      </c>
      <c r="G52" s="63"/>
    </row>
    <row r="53" spans="1:7" hidden="1" x14ac:dyDescent="0.25">
      <c r="A53" s="63" t="s">
        <v>84</v>
      </c>
      <c r="B53" s="63">
        <v>2355</v>
      </c>
      <c r="C53" s="63">
        <v>2359</v>
      </c>
      <c r="D53" s="63">
        <v>2338</v>
      </c>
      <c r="E53" s="1">
        <v>2495</v>
      </c>
      <c r="F53" s="63">
        <v>2617</v>
      </c>
      <c r="G53" s="63"/>
    </row>
    <row r="54" spans="1:7" hidden="1" x14ac:dyDescent="0.25">
      <c r="A54" s="63" t="s">
        <v>85</v>
      </c>
      <c r="B54" s="63">
        <v>567</v>
      </c>
      <c r="C54" s="63">
        <v>561</v>
      </c>
      <c r="D54" s="63">
        <v>547</v>
      </c>
      <c r="E54" s="1">
        <v>580</v>
      </c>
      <c r="F54" s="63">
        <v>668</v>
      </c>
      <c r="G54" s="63"/>
    </row>
    <row r="55" spans="1:7" hidden="1" x14ac:dyDescent="0.25">
      <c r="A55" s="63" t="s">
        <v>86</v>
      </c>
      <c r="B55" s="63">
        <v>1197</v>
      </c>
      <c r="C55" s="63">
        <v>1206</v>
      </c>
      <c r="D55" s="63">
        <v>1162</v>
      </c>
      <c r="E55" s="1">
        <v>1249</v>
      </c>
      <c r="F55" s="63">
        <v>1463</v>
      </c>
      <c r="G55" s="63"/>
    </row>
    <row r="56" spans="1:7" hidden="1" x14ac:dyDescent="0.25">
      <c r="A56" s="63" t="s">
        <v>87</v>
      </c>
      <c r="B56" s="63">
        <v>1234</v>
      </c>
      <c r="C56" s="63">
        <v>1255</v>
      </c>
      <c r="D56" s="63">
        <v>1238</v>
      </c>
      <c r="E56" s="1">
        <v>1355</v>
      </c>
      <c r="F56" s="63">
        <v>1465</v>
      </c>
      <c r="G56" s="63"/>
    </row>
    <row r="57" spans="1:7" hidden="1" x14ac:dyDescent="0.25">
      <c r="A57" s="63" t="s">
        <v>88</v>
      </c>
      <c r="B57" s="63">
        <v>719</v>
      </c>
      <c r="C57" s="63">
        <v>713</v>
      </c>
      <c r="D57" s="63">
        <v>715</v>
      </c>
      <c r="E57" s="1">
        <v>799</v>
      </c>
      <c r="F57" s="63">
        <v>828</v>
      </c>
      <c r="G57" s="63"/>
    </row>
    <row r="58" spans="1:7" hidden="1" x14ac:dyDescent="0.25">
      <c r="A58" s="63" t="s">
        <v>89</v>
      </c>
      <c r="B58" s="63">
        <v>847</v>
      </c>
      <c r="C58" s="63">
        <v>860</v>
      </c>
      <c r="D58" s="63">
        <v>843</v>
      </c>
      <c r="E58" s="1">
        <v>884</v>
      </c>
      <c r="F58" s="63">
        <v>935</v>
      </c>
      <c r="G58" s="63"/>
    </row>
    <row r="59" spans="1:7" hidden="1" x14ac:dyDescent="0.25">
      <c r="A59" s="63" t="s">
        <v>90</v>
      </c>
      <c r="B59" s="63">
        <v>479</v>
      </c>
      <c r="C59" s="63">
        <v>498</v>
      </c>
      <c r="D59" s="63">
        <v>489</v>
      </c>
      <c r="E59" s="1">
        <v>517</v>
      </c>
      <c r="F59" s="63">
        <v>626</v>
      </c>
      <c r="G59" s="63"/>
    </row>
    <row r="60" spans="1:7" hidden="1" x14ac:dyDescent="0.25">
      <c r="A60" s="63" t="s">
        <v>91</v>
      </c>
      <c r="B60" s="63">
        <v>311</v>
      </c>
      <c r="C60" s="63">
        <v>304</v>
      </c>
      <c r="D60" s="63">
        <v>298</v>
      </c>
      <c r="E60" s="1">
        <v>300</v>
      </c>
      <c r="F60" s="63">
        <v>287</v>
      </c>
      <c r="G60" s="63"/>
    </row>
    <row r="61" spans="1:7" hidden="1" x14ac:dyDescent="0.25">
      <c r="A61" s="63" t="s">
        <v>92</v>
      </c>
      <c r="B61" s="63">
        <v>110</v>
      </c>
      <c r="C61" s="63">
        <v>112</v>
      </c>
      <c r="D61" s="63">
        <v>106</v>
      </c>
      <c r="E61" s="1">
        <v>119</v>
      </c>
      <c r="F61" s="63">
        <v>125</v>
      </c>
      <c r="G61" s="63"/>
    </row>
    <row r="62" spans="1:7" hidden="1" x14ac:dyDescent="0.25">
      <c r="A62" s="63" t="s">
        <v>93</v>
      </c>
      <c r="B62" s="63">
        <v>202</v>
      </c>
      <c r="C62" s="63">
        <v>207</v>
      </c>
      <c r="D62" s="63">
        <v>210</v>
      </c>
      <c r="E62" s="1">
        <v>222</v>
      </c>
      <c r="F62" s="63">
        <v>253</v>
      </c>
      <c r="G62" s="63"/>
    </row>
    <row r="63" spans="1:7" hidden="1" x14ac:dyDescent="0.25">
      <c r="A63" s="63" t="s">
        <v>94</v>
      </c>
      <c r="B63" s="63">
        <v>1748</v>
      </c>
      <c r="C63" s="63">
        <v>1732</v>
      </c>
      <c r="D63" s="63">
        <v>1699</v>
      </c>
      <c r="E63" s="1">
        <v>1855</v>
      </c>
      <c r="F63" s="63">
        <v>1792</v>
      </c>
      <c r="G63" s="63"/>
    </row>
    <row r="64" spans="1:7" hidden="1" x14ac:dyDescent="0.25">
      <c r="A64" s="63" t="s">
        <v>95</v>
      </c>
      <c r="B64" s="63">
        <v>772</v>
      </c>
      <c r="C64" s="63">
        <v>794</v>
      </c>
      <c r="D64" s="63">
        <v>785</v>
      </c>
      <c r="E64" s="1">
        <v>839</v>
      </c>
      <c r="F64" s="63">
        <v>842</v>
      </c>
      <c r="G64" s="63"/>
    </row>
    <row r="65" spans="1:11" hidden="1" x14ac:dyDescent="0.25">
      <c r="A65" s="63" t="s">
        <v>96</v>
      </c>
      <c r="B65" s="63">
        <v>1862</v>
      </c>
      <c r="C65" s="63">
        <v>1867</v>
      </c>
      <c r="D65" s="63">
        <v>1848</v>
      </c>
      <c r="E65" s="1">
        <v>1976</v>
      </c>
      <c r="F65" s="63">
        <v>2144</v>
      </c>
      <c r="G65" s="63"/>
    </row>
    <row r="66" spans="1:11" hidden="1" x14ac:dyDescent="0.25">
      <c r="A66" s="63" t="s">
        <v>97</v>
      </c>
      <c r="B66" s="63">
        <v>85</v>
      </c>
      <c r="C66" s="63">
        <v>85</v>
      </c>
      <c r="D66" s="63">
        <v>87</v>
      </c>
      <c r="E66" s="1">
        <v>97</v>
      </c>
      <c r="F66" s="63">
        <v>119</v>
      </c>
      <c r="G66" s="63"/>
    </row>
    <row r="67" spans="1:11" hidden="1" x14ac:dyDescent="0.25">
      <c r="A67" s="63" t="s">
        <v>98</v>
      </c>
      <c r="B67" s="63">
        <v>258</v>
      </c>
      <c r="C67" s="63">
        <v>260</v>
      </c>
      <c r="D67" s="63">
        <v>255</v>
      </c>
      <c r="E67" s="1">
        <v>272</v>
      </c>
      <c r="F67" s="63">
        <v>281</v>
      </c>
      <c r="G67" s="63"/>
    </row>
    <row r="68" spans="1:11" hidden="1" x14ac:dyDescent="0.25">
      <c r="A68" s="63" t="s">
        <v>99</v>
      </c>
      <c r="B68" s="63">
        <v>1025</v>
      </c>
      <c r="C68" s="63">
        <v>1035</v>
      </c>
      <c r="D68" s="63">
        <v>1015</v>
      </c>
      <c r="E68" s="1">
        <v>1050</v>
      </c>
      <c r="F68" s="63">
        <v>1175</v>
      </c>
      <c r="G68" s="63"/>
    </row>
    <row r="69" spans="1:11" hidden="1" x14ac:dyDescent="0.25">
      <c r="A69" s="63" t="s">
        <v>100</v>
      </c>
      <c r="B69" s="63">
        <v>815</v>
      </c>
      <c r="C69" s="63">
        <v>821</v>
      </c>
      <c r="D69" s="63">
        <v>806</v>
      </c>
      <c r="E69" s="1">
        <v>889</v>
      </c>
      <c r="F69" s="63">
        <v>929</v>
      </c>
      <c r="G69" s="63"/>
    </row>
    <row r="70" spans="1:11" hidden="1" x14ac:dyDescent="0.25">
      <c r="A70" s="63" t="s">
        <v>101</v>
      </c>
      <c r="B70" s="63">
        <v>719</v>
      </c>
      <c r="C70" s="63">
        <v>736</v>
      </c>
      <c r="D70" s="63">
        <v>727</v>
      </c>
      <c r="E70" s="1">
        <v>807</v>
      </c>
      <c r="F70" s="63">
        <v>751</v>
      </c>
      <c r="G70" s="63"/>
    </row>
    <row r="71" spans="1:11" hidden="1" x14ac:dyDescent="0.25">
      <c r="A71" s="63" t="s">
        <v>102</v>
      </c>
      <c r="B71" s="63">
        <v>593</v>
      </c>
      <c r="C71" s="63">
        <v>595</v>
      </c>
      <c r="D71" s="63">
        <v>598</v>
      </c>
      <c r="E71" s="1">
        <v>641</v>
      </c>
      <c r="F71" s="63">
        <v>759</v>
      </c>
      <c r="G71" s="63"/>
    </row>
    <row r="72" spans="1:11" hidden="1" x14ac:dyDescent="0.25">
      <c r="A72" s="63" t="s">
        <v>103</v>
      </c>
      <c r="B72" s="63">
        <v>168</v>
      </c>
      <c r="C72" s="63">
        <v>174</v>
      </c>
      <c r="D72" s="63">
        <v>165</v>
      </c>
      <c r="E72" s="1">
        <v>175</v>
      </c>
      <c r="F72" s="63">
        <v>204</v>
      </c>
      <c r="G72" s="63"/>
    </row>
    <row r="73" spans="1:11" hidden="1" x14ac:dyDescent="0.25">
      <c r="A73" s="63" t="s">
        <v>104</v>
      </c>
      <c r="B73" s="63">
        <v>109</v>
      </c>
      <c r="C73" s="63">
        <v>115</v>
      </c>
      <c r="D73" s="63">
        <v>111</v>
      </c>
      <c r="E73" s="1">
        <v>118</v>
      </c>
      <c r="F73" s="63">
        <v>113</v>
      </c>
      <c r="G73" s="63"/>
    </row>
    <row r="74" spans="1:11" hidden="1" x14ac:dyDescent="0.25">
      <c r="A74" s="63" t="s">
        <v>105</v>
      </c>
      <c r="B74" s="63">
        <v>302</v>
      </c>
      <c r="C74" s="63">
        <v>284</v>
      </c>
      <c r="D74" s="63">
        <v>264</v>
      </c>
      <c r="E74" s="1">
        <v>287</v>
      </c>
      <c r="F74" s="63">
        <v>339</v>
      </c>
      <c r="G74" s="63"/>
    </row>
    <row r="75" spans="1:11" hidden="1" x14ac:dyDescent="0.25">
      <c r="A75" s="63" t="s">
        <v>106</v>
      </c>
      <c r="B75" s="63">
        <v>1454</v>
      </c>
      <c r="C75" s="63">
        <v>1445</v>
      </c>
      <c r="D75" s="63">
        <v>1419</v>
      </c>
      <c r="E75" s="1">
        <v>1539</v>
      </c>
      <c r="F75" s="63">
        <v>1580</v>
      </c>
      <c r="G75" s="63"/>
    </row>
    <row r="76" spans="1:11" hidden="1" x14ac:dyDescent="0.25">
      <c r="A76" s="63" t="s">
        <v>107</v>
      </c>
      <c r="B76" s="64">
        <v>20816</v>
      </c>
      <c r="C76" s="64">
        <v>20890</v>
      </c>
      <c r="D76" s="64">
        <v>20530</v>
      </c>
      <c r="E76" s="64">
        <v>22044</v>
      </c>
      <c r="F76" s="64">
        <v>23356</v>
      </c>
      <c r="G76" s="63"/>
    </row>
    <row r="77" spans="1:11" hidden="1" x14ac:dyDescent="0.25">
      <c r="A77" s="63"/>
      <c r="B77" s="63"/>
      <c r="C77" s="63"/>
      <c r="D77" s="63"/>
      <c r="E77" s="63"/>
      <c r="F77" s="63"/>
      <c r="G77" s="63"/>
    </row>
    <row r="78" spans="1:11" hidden="1" x14ac:dyDescent="0.25">
      <c r="A78" s="65" t="s">
        <v>215</v>
      </c>
      <c r="B78" s="66" t="s">
        <v>264</v>
      </c>
      <c r="C78" s="66" t="s">
        <v>265</v>
      </c>
      <c r="D78" s="66" t="s">
        <v>266</v>
      </c>
      <c r="E78" s="66" t="s">
        <v>267</v>
      </c>
      <c r="F78" s="66" t="s">
        <v>268</v>
      </c>
      <c r="G78" s="67" t="s">
        <v>210</v>
      </c>
      <c r="H78" s="68" t="s">
        <v>209</v>
      </c>
      <c r="I78" s="69" t="s">
        <v>208</v>
      </c>
      <c r="J78" s="69" t="s">
        <v>207</v>
      </c>
      <c r="K78" s="1" t="s">
        <v>220</v>
      </c>
    </row>
    <row r="79" spans="1:11" hidden="1" x14ac:dyDescent="0.25">
      <c r="A79" t="s">
        <v>216</v>
      </c>
      <c r="B79" s="21">
        <f>+B53+B57+B69+B70+B68</f>
        <v>5633</v>
      </c>
      <c r="C79" s="21">
        <f t="shared" ref="C79:F79" si="4">+C53+C57+C69+C70+C68</f>
        <v>5664</v>
      </c>
      <c r="D79" s="21">
        <f t="shared" si="4"/>
        <v>5601</v>
      </c>
      <c r="E79" s="21">
        <f t="shared" si="4"/>
        <v>6040</v>
      </c>
      <c r="F79" s="21">
        <f t="shared" si="4"/>
        <v>6300</v>
      </c>
      <c r="G79" s="28">
        <f>($B79-F79)/F79</f>
        <v>-0.10587301587301587</v>
      </c>
      <c r="H79" s="28">
        <f>($B79-E79)/E79</f>
        <v>-6.7384105960264895E-2</v>
      </c>
      <c r="I79" s="28">
        <f>($B79-D79)/D79</f>
        <v>5.7132654883056593E-3</v>
      </c>
      <c r="J79" s="28">
        <f>($B79-C79)/C79</f>
        <v>-5.4731638418079095E-3</v>
      </c>
      <c r="K79" s="1" t="s">
        <v>213</v>
      </c>
    </row>
    <row r="80" spans="1:11" hidden="1" x14ac:dyDescent="0.25">
      <c r="A80" t="s">
        <v>217</v>
      </c>
      <c r="B80" s="21">
        <f>+B47+B48+B55+B58+B65+B66+B75</f>
        <v>7321</v>
      </c>
      <c r="C80" s="21">
        <f t="shared" ref="C80:F80" si="5">+C47+C48+C55+C58+C65+C66+C75</f>
        <v>7345</v>
      </c>
      <c r="D80" s="21">
        <f t="shared" si="5"/>
        <v>7176</v>
      </c>
      <c r="E80" s="21">
        <f t="shared" si="5"/>
        <v>7672</v>
      </c>
      <c r="F80" s="21">
        <f t="shared" si="5"/>
        <v>8189</v>
      </c>
      <c r="G80" s="28">
        <f t="shared" ref="G80:G83" si="6">($B80-F80)/F80</f>
        <v>-0.10599584808889974</v>
      </c>
      <c r="H80" s="28">
        <f t="shared" ref="H80:H83" si="7">($B80-E80)/E80</f>
        <v>-4.5750782064650677E-2</v>
      </c>
      <c r="I80" s="28">
        <f t="shared" ref="I80:I83" si="8">($B80-D80)/D80</f>
        <v>2.0206243032329988E-2</v>
      </c>
      <c r="J80" s="28">
        <f t="shared" ref="J80:J83" si="9">($B80-C80)/C80</f>
        <v>-3.2675289312457455E-3</v>
      </c>
      <c r="K80" s="1" t="s">
        <v>214</v>
      </c>
    </row>
    <row r="81" spans="1:11" hidden="1" x14ac:dyDescent="0.25">
      <c r="A81" t="s">
        <v>218</v>
      </c>
      <c r="B81" s="21">
        <f>+B46+B49+B51+B56+B60+B62+B67+B64</f>
        <v>3315</v>
      </c>
      <c r="C81" s="21">
        <f t="shared" ref="C81:F81" si="10">+C46+C49+C51+C56+C60+C62+C67+C64</f>
        <v>3348</v>
      </c>
      <c r="D81" s="21">
        <f t="shared" si="10"/>
        <v>3311</v>
      </c>
      <c r="E81" s="21">
        <f t="shared" si="10"/>
        <v>3572</v>
      </c>
      <c r="F81" s="21">
        <f t="shared" si="10"/>
        <v>3720</v>
      </c>
      <c r="G81" s="28">
        <f t="shared" si="6"/>
        <v>-0.10887096774193548</v>
      </c>
      <c r="H81" s="28">
        <f t="shared" si="7"/>
        <v>-7.1948488241881298E-2</v>
      </c>
      <c r="I81" s="28">
        <f t="shared" si="8"/>
        <v>1.2080942313500453E-3</v>
      </c>
      <c r="J81" s="28">
        <f t="shared" si="9"/>
        <v>-9.8566308243727592E-3</v>
      </c>
      <c r="K81" s="1" t="s">
        <v>221</v>
      </c>
    </row>
    <row r="82" spans="1:11" ht="15.75" hidden="1" thickBot="1" x14ac:dyDescent="0.3">
      <c r="A82" s="70" t="s">
        <v>219</v>
      </c>
      <c r="B82" s="71">
        <f>+B50+B52+B54+B59+B61+B63+B71+B72+B73+B74</f>
        <v>4547</v>
      </c>
      <c r="C82" s="71">
        <f t="shared" ref="C82:F82" si="11">+C50+C52+C54+C59+C61+C63+C71+C72+C73+C74</f>
        <v>4533</v>
      </c>
      <c r="D82" s="71">
        <f t="shared" si="11"/>
        <v>4442</v>
      </c>
      <c r="E82" s="71">
        <f t="shared" si="11"/>
        <v>4760</v>
      </c>
      <c r="F82" s="71">
        <f t="shared" si="11"/>
        <v>5147</v>
      </c>
      <c r="G82" s="28">
        <f t="shared" si="6"/>
        <v>-0.11657276083155237</v>
      </c>
      <c r="H82" s="28">
        <f t="shared" si="7"/>
        <v>-4.4747899159663866E-2</v>
      </c>
      <c r="I82" s="28">
        <f t="shared" si="8"/>
        <v>2.3638000900495271E-2</v>
      </c>
      <c r="J82" s="28">
        <f t="shared" si="9"/>
        <v>3.0884623869402161E-3</v>
      </c>
    </row>
    <row r="83" spans="1:11" hidden="1" x14ac:dyDescent="0.25">
      <c r="A83" s="72" t="s">
        <v>132</v>
      </c>
      <c r="B83" s="73">
        <f>SUM(B79:B82)</f>
        <v>20816</v>
      </c>
      <c r="C83" s="73">
        <f>SUM(C79:C82)</f>
        <v>20890</v>
      </c>
      <c r="D83" s="73">
        <f t="shared" ref="D83:F83" si="12">SUM(D79:D82)</f>
        <v>20530</v>
      </c>
      <c r="E83" s="73">
        <f t="shared" si="12"/>
        <v>22044</v>
      </c>
      <c r="F83" s="73">
        <f t="shared" si="12"/>
        <v>23356</v>
      </c>
      <c r="G83" s="28">
        <f t="shared" si="6"/>
        <v>-0.10875149854427128</v>
      </c>
      <c r="H83" s="28">
        <f t="shared" si="7"/>
        <v>-5.5706768281618579E-2</v>
      </c>
      <c r="I83" s="28">
        <f t="shared" si="8"/>
        <v>1.3930832927423283E-2</v>
      </c>
      <c r="J83" s="28">
        <f t="shared" si="9"/>
        <v>-3.5423647678314981E-3</v>
      </c>
    </row>
    <row r="84" spans="1:11" hidden="1" x14ac:dyDescent="0.25"/>
    <row r="85" spans="1:11" hidden="1" x14ac:dyDescent="0.25"/>
  </sheetData>
  <mergeCells count="3">
    <mergeCell ref="B8:B9"/>
    <mergeCell ref="C8:C9"/>
    <mergeCell ref="D8:G8"/>
  </mergeCells>
  <phoneticPr fontId="19" type="noConversion"/>
  <conditionalFormatting sqref="C10:C39">
    <cfRule type="colorScale" priority="2">
      <colorScale>
        <cfvo type="min"/>
        <cfvo type="max"/>
        <color rgb="FFFFEF9C"/>
        <color rgb="FF63BE7B"/>
      </colorScale>
    </cfRule>
  </conditionalFormatting>
  <conditionalFormatting sqref="D10:G40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{5A6C7267-8056-4AC4-9033-81A6F5FD57C3}</x14:id>
        </ext>
      </extLst>
    </cfRule>
  </conditionalFormatting>
  <conditionalFormatting sqref="J79:J83">
    <cfRule type="colorScale" priority="1">
      <colorScale>
        <cfvo type="min"/>
        <cfvo type="max"/>
        <color rgb="FF63BE7B"/>
        <color rgb="FFFFEF9C"/>
      </colorScale>
    </cfRule>
  </conditionalFormatting>
  <hyperlinks>
    <hyperlink ref="A1" location="Índex!A1" display="TORNAR A L'ÍNDEX" xr:uid="{BACB3BBC-6F2C-415D-915D-BD49FEE65875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6C7267-8056-4AC4-9033-81A6F5FD57C3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D10:G40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Índex</vt:lpstr>
      <vt:lpstr>GG</vt:lpstr>
      <vt:lpstr>TG</vt:lpstr>
      <vt:lpstr>GE1</vt:lpstr>
      <vt:lpstr>GE2</vt:lpstr>
      <vt:lpstr>TE1</vt:lpstr>
      <vt:lpstr>TE2</vt:lpstr>
      <vt:lpstr>DIN_Empreses</vt:lpstr>
      <vt:lpstr>TE3</vt:lpstr>
      <vt:lpstr>GRGSS1</vt:lpstr>
      <vt:lpstr>GRGSS2</vt:lpstr>
      <vt:lpstr>GRGSS3</vt:lpstr>
      <vt:lpstr>TRGSS1</vt:lpstr>
      <vt:lpstr>TRGSS2</vt:lpstr>
      <vt:lpstr>DIN_RGSS</vt:lpstr>
      <vt:lpstr>TRGSS3</vt:lpstr>
      <vt:lpstr>TRGSS4</vt:lpstr>
      <vt:lpstr>TRGS5</vt:lpstr>
      <vt:lpstr>TRGSS6</vt:lpstr>
      <vt:lpstr>GRETA1</vt:lpstr>
      <vt:lpstr>GRETA2</vt:lpstr>
      <vt:lpstr>TRETA1</vt:lpstr>
      <vt:lpstr>TRETA2</vt:lpstr>
      <vt:lpstr>DIN_RETA</vt:lpstr>
      <vt:lpstr>TRETA3</vt:lpstr>
      <vt:lpstr>T7S1</vt:lpstr>
      <vt:lpstr>G7S1</vt:lpstr>
      <vt:lpstr>T7S2</vt:lpstr>
      <vt:lpstr>G7S2</vt:lpstr>
      <vt:lpstr>T7S3</vt:lpstr>
      <vt:lpstr>TTC1</vt:lpstr>
      <vt:lpstr>TTC2</vt:lpstr>
      <vt:lpstr>Instamaps dones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Lopez</dc:creator>
  <cp:lastModifiedBy>lucia</cp:lastModifiedBy>
  <dcterms:created xsi:type="dcterms:W3CDTF">2015-06-05T18:19:34Z</dcterms:created>
  <dcterms:modified xsi:type="dcterms:W3CDTF">2022-10-28T13:07:19Z</dcterms:modified>
</cp:coreProperties>
</file>