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Mercat de treball\Notes informatives\Nota estructura productiva\Nota estructura productiva 2024\3T 2024\"/>
    </mc:Choice>
  </mc:AlternateContent>
  <xr:revisionPtr revIDLastSave="0" documentId="13_ncr:1_{D4FFFFEC-4FF8-4C3C-84CF-2DC14232326C}" xr6:coauthVersionLast="47" xr6:coauthVersionMax="47" xr10:uidLastSave="{00000000-0000-0000-0000-000000000000}"/>
  <bookViews>
    <workbookView xWindow="-120" yWindow="-120" windowWidth="29040" windowHeight="15720" tabRatio="845" xr2:uid="{13EB4DCB-7F3F-4171-858D-217EF9C34B1E}"/>
    <workbookView xWindow="-120" yWindow="-120" windowWidth="29040" windowHeight="15720" xr2:uid="{3CB88808-E5ED-4393-B5A9-6B1B783BCF94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8" hidden="1">'TE3'!$A$8:$F$40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5" hidden="1">TRGSS3!$A$8:$F$40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1" l="1"/>
  <c r="C33" i="19" l="1"/>
  <c r="C10" i="47" l="1"/>
  <c r="M10" i="42"/>
  <c r="E66" i="39" l="1"/>
  <c r="D66" i="39"/>
  <c r="B66" i="39"/>
  <c r="C40" i="21" l="1"/>
  <c r="C40" i="20"/>
  <c r="C40" i="19"/>
  <c r="H41" i="47" l="1"/>
  <c r="E11" i="50"/>
  <c r="E41" i="50" l="1"/>
  <c r="E40" i="50" l="1"/>
  <c r="B33" i="39" l="1"/>
  <c r="A5" i="24" l="1"/>
  <c r="A3" i="24"/>
  <c r="A3" i="27" s="1"/>
  <c r="B13" i="1"/>
  <c r="A6" i="27"/>
  <c r="A5" i="27"/>
  <c r="A6" i="6"/>
  <c r="A5" i="6"/>
  <c r="A6" i="22"/>
  <c r="C5" i="22"/>
  <c r="A5" i="22"/>
  <c r="D39" i="21"/>
  <c r="C38" i="20"/>
  <c r="E33" i="39" l="1"/>
  <c r="E34" i="39"/>
  <c r="E35" i="39"/>
  <c r="E36" i="39"/>
  <c r="D33" i="39"/>
  <c r="D34" i="39"/>
  <c r="D35" i="39"/>
  <c r="D36" i="39"/>
  <c r="C32" i="19" l="1"/>
  <c r="C38" i="21"/>
  <c r="C33" i="20" l="1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C39" i="21" l="1"/>
  <c r="C37" i="19"/>
  <c r="C38" i="19"/>
  <c r="B79" i="6"/>
  <c r="C79" i="6"/>
  <c r="D79" i="6"/>
  <c r="E79" i="6"/>
  <c r="C80" i="6"/>
  <c r="D80" i="6"/>
  <c r="E80" i="6"/>
  <c r="C81" i="6"/>
  <c r="D81" i="6"/>
  <c r="E81" i="6"/>
  <c r="C82" i="6"/>
  <c r="D82" i="6"/>
  <c r="E82" i="6"/>
  <c r="C13" i="47"/>
  <c r="E10" i="47"/>
  <c r="C39" i="19"/>
  <c r="C39" i="20"/>
  <c r="B5" i="47"/>
  <c r="I79" i="6" l="1"/>
  <c r="H79" i="6"/>
  <c r="C83" i="6"/>
  <c r="G79" i="6"/>
  <c r="F79" i="6"/>
  <c r="D83" i="6"/>
  <c r="J79" i="6"/>
  <c r="E83" i="6"/>
  <c r="C5" i="43" l="1"/>
  <c r="C5" i="45"/>
  <c r="C5" i="44"/>
  <c r="C5" i="42"/>
  <c r="C5" i="41"/>
  <c r="B5" i="40"/>
  <c r="C5" i="32"/>
  <c r="C5" i="27"/>
  <c r="A6" i="24"/>
  <c r="C5" i="24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C30" i="41" l="1"/>
  <c r="B49" i="42"/>
  <c r="B48" i="42"/>
  <c r="B47" i="42"/>
  <c r="E65" i="39" l="1"/>
  <c r="D65" i="39"/>
  <c r="B65" i="39"/>
  <c r="B34" i="39"/>
  <c r="B35" i="39"/>
  <c r="B36" i="39"/>
  <c r="D15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E11" i="47" l="1"/>
  <c r="A6" i="43" l="1"/>
  <c r="A5" i="43"/>
  <c r="A3" i="43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82" i="6" l="1"/>
  <c r="J82" i="6" s="1"/>
  <c r="B81" i="6"/>
  <c r="J81" i="6" s="1"/>
  <c r="B80" i="6"/>
  <c r="J80" i="6" s="1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H82" i="6" l="1"/>
  <c r="I82" i="6"/>
  <c r="F82" i="6"/>
  <c r="G82" i="6"/>
  <c r="I80" i="6"/>
  <c r="G80" i="6"/>
  <c r="F80" i="6"/>
  <c r="H80" i="6"/>
  <c r="F81" i="6"/>
  <c r="G81" i="6"/>
  <c r="H81" i="6"/>
  <c r="I81" i="6"/>
  <c r="B83" i="6"/>
  <c r="J83" i="6" s="1"/>
  <c r="H83" i="6" l="1"/>
  <c r="F83" i="6"/>
  <c r="G83" i="6"/>
  <c r="I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<sst xmlns="http://schemas.openxmlformats.org/spreadsheetml/2006/main" count="1612" uniqueCount="393">
  <si>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</si>
  <si>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</si>
  <si>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</si>
  <si>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</si>
  <si>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</si>
  <si>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</si>
  <si>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</si>
  <si>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</si>
  <si>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</si>
  <si>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</si>
  <si>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</si>
  <si>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</si>
  <si>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</si>
  <si>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</si>
  <si>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</si>
  <si>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</si>
  <si>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</si>
  <si>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</si>
  <si>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</si>
  <si>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</si>
  <si>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</si>
  <si>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</si>
  <si>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</si>
  <si>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</si>
  <si>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</si>
  <si>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</si>
  <si>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</si>
  <si>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</si>
  <si>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</si>
  <si>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</si>
  <si>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</si>
  <si>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</si>
  <si>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</si>
  <si>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</si>
  <si>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</si>
  <si>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</si>
  <si>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</si>
  <si>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</si>
  <si>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</si>
  <si>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</si>
  <si>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</si>
  <si>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</si>
  <si>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</si>
  <si>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</si>
  <si>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</si>
  <si>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</si>
  <si>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</si>
  <si>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</si>
  <si>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</si>
  <si>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</si>
  <si>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</si>
  <si>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</si>
  <si>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</si>
  <si>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</si>
  <si>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</si>
  <si>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</si>
  <si>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</si>
  <si>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</si>
  <si>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</si>
  <si>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</si>
  <si>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</si>
  <si>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</si>
  <si>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</si>
  <si>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</si>
  <si>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</si>
  <si>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</si>
  <si>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</si>
  <si>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</si>
  <si>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</si>
  <si>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</si>
  <si>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</si>
  <si>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</si>
  <si>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</si>
  <si>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</si>
  <si>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</si>
  <si>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</si>
  <si>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</si>
  <si>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</si>
  <si>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</si>
  <si>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</si>
  <si>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</si>
  <si>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</si>
  <si>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</si>
  <si>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</si>
  <si>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</si>
  <si>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</si>
  <si>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</si>
  <si>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</si>
  <si>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</si>
  <si>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</si>
  <si>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</si>
  <si>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</si>
  <si>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</si>
  <si>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</si>
  <si>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</si>
  <si>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</si>
  <si>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</si>
  <si>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</si>
  <si>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</si>
  <si>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</si>
  <si>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</si>
  <si>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</si>
  <si>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</si>
  <si>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</si>
  <si>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</si>
  <si>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</si>
  <si>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</si>
  <si>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</si>
  <si>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</si>
  <si>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</si>
  <si>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</si>
  <si>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</si>
  <si>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</si>
  <si>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</si>
  <si>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</si>
  <si>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</si>
  <si>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</si>
  <si>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</si>
  <si>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</si>
  <si>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</si>
  <si>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</si>
  <si>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</si>
  <si>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</si>
  <si>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</si>
  <si>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</si>
  <si>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</si>
  <si>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</si>
  <si>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</si>
  <si>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</si>
  <si>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</si>
  <si>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</si>
  <si>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</si>
  <si>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</si>
  <si>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</si>
  <si>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</si>
  <si>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</si>
  <si>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</si>
  <si>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</si>
  <si>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</si>
  <si>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</si>
  <si>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</si>
  <si>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</si>
  <si>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</si>
  <si>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</si>
  <si>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</si>
  <si>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</si>
  <si>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</si>
  <si>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</si>
  <si>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</si>
  <si>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</si>
  <si>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</si>
  <si>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</si>
  <si>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</si>
  <si>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</si>
  <si>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</si>
  <si>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</si>
  <si>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</si>
  <si>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</si>
  <si>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</si>
  <si>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</si>
  <si>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</si>
  <si>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</si>
  <si>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</si>
  <si>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</si>
  <si>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</si>
  <si>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</si>
  <si>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</si>
  <si>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</si>
  <si>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</si>
  <si>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</si>
  <si>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</si>
  <si>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</si>
  <si>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</si>
  <si>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</si>
  <si>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</si>
  <si>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</si>
  <si>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</si>
  <si>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</si>
  <si>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</si>
  <si>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</si>
  <si>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</si>
  <si>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</si>
  <si>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</si>
  <si>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</si>
  <si>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</si>
  <si>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</si>
  <si>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</si>
  <si>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</si>
  <si>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</si>
  <si>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</si>
  <si>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</si>
  <si>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</si>
  <si>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</si>
  <si>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</si>
  <si>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</si>
  <si>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</si>
  <si>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</si>
  <si>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</si>
  <si>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</si>
  <si>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</si>
  <si>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</si>
  <si>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</si>
  <si>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</si>
  <si>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</si>
  <si>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</si>
  <si>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</si>
  <si>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</si>
  <si>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</si>
  <si>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</si>
  <si>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</si>
  <si>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</si>
  <si>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</si>
  <si>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</si>
  <si>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</si>
  <si>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</si>
  <si>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</si>
  <si>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</si>
  <si>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</si>
  <si>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</si>
  <si>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</si>
  <si>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</si>
  <si>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</si>
  <si>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</si>
  <si>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</si>
  <si>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</si>
  <si>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</si>
  <si>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</si>
  <si>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</si>
  <si>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</si>
  <si>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</si>
  <si>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</si>
  <si>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</si>
  <si>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</si>
  <si>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</si>
  <si>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</si>
  <si>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</si>
  <si>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</si>
  <si>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</si>
  <si>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</si>
  <si>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</si>
  <si>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</si>
  <si>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</si>
  <si>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</si>
  <si>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</si>
  <si>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</si>
  <si>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</si>
  <si>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</si>
  <si>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</si>
  <si>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</si>
  <si>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</si>
  <si>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</si>
  <si>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</si>
  <si>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</si>
  <si>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</si>
  <si>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</si>
  <si>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</si>
  <si>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</si>
  <si>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</si>
  <si>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</si>
  <si>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</si>
  <si>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</si>
  <si>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</si>
  <si>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</si>
  <si>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</si>
  <si>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</si>
  <si>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</si>
  <si>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</si>
  <si>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</si>
  <si>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</si>
  <si>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</si>
  <si>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</si>
  <si>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</si>
  <si>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</si>
  <si>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</si>
  <si>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</si>
  <si>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</si>
  <si>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</si>
  <si>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</si>
  <si>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</si>
  <si>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</si>
  <si>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</si>
  <si>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</si>
  <si>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</si>
  <si>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</si>
  <si>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</si>
  <si>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</si>
  <si>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</si>
  <si>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</si>
  <si>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</si>
  <si>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</si>
  <si>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</si>
  <si>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</si>
  <si>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</si>
  <si>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</si>
  <si>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</si>
  <si>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</si>
  <si>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</si>
  <si>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</si>
  <si>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</si>
  <si>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</si>
  <si>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</si>
  <si>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</si>
  <si>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</si>
  <si>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</si>
  <si>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</si>
  <si>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</si>
  <si>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</si>
  <si>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</si>
  <si>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</si>
  <si>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</si>
  <si>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2023 1T</t>
  </si>
  <si>
    <t>2022 1T</t>
  </si>
  <si>
    <t>2021 1T</t>
  </si>
  <si>
    <t>2008 1T</t>
  </si>
  <si>
    <t>2021-2023</t>
  </si>
  <si>
    <t>2022-2023</t>
  </si>
  <si>
    <t>2008-2023</t>
  </si>
  <si>
    <t>2019-2023</t>
  </si>
  <si>
    <t>2020-2023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</si>
  <si>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</si>
  <si>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</si>
  <si>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</si>
  <si>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</si>
  <si>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</si>
  <si>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</si>
  <si>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</si>
  <si>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</si>
  <si>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</si>
  <si>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</si>
  <si>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</si>
  <si>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</si>
  <si>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</si>
  <si>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</si>
  <si>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</si>
  <si>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</si>
  <si>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</si>
  <si>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70 Activitats de les seus centrals; activitats de consultoria de gestió empresarial</t>
  </si>
  <si>
    <t>69 Activitats jurídiques i de comptabilitat</t>
  </si>
  <si>
    <t>95 Reparació d'ordinadors, d'efectes personals i efectes domèstics</t>
  </si>
  <si>
    <t>01 Agricultura, ramaderia, caça i activitats dels serveis que s'hi relacionen</t>
  </si>
  <si>
    <t>18 Arts gràfiques i reproducció de suports enregistrats</t>
  </si>
  <si>
    <t>97 Activitats de les llars que donen ocupació a personal domèstic</t>
  </si>
  <si>
    <t>62 Serveis de tecnologies de la informació</t>
  </si>
  <si>
    <t>08001</t>
  </si>
  <si>
    <t>08020</t>
  </si>
  <si>
    <t>08056</t>
  </si>
  <si>
    <t>08066</t>
  </si>
  <si>
    <t>08068</t>
  </si>
  <si>
    <t>08069</t>
  </si>
  <si>
    <t>08072</t>
  </si>
  <si>
    <t>08073</t>
  </si>
  <si>
    <t>08158</t>
  </si>
  <si>
    <t>08169</t>
  </si>
  <si>
    <t>08076</t>
  </si>
  <si>
    <t>08077</t>
  </si>
  <si>
    <t>08089</t>
  </si>
  <si>
    <t>08905</t>
  </si>
  <si>
    <t>08114</t>
  </si>
  <si>
    <t>08123</t>
  </si>
  <si>
    <t>08147</t>
  </si>
  <si>
    <t>08157</t>
  </si>
  <si>
    <t>08196</t>
  </si>
  <si>
    <t>08200</t>
  </si>
  <si>
    <t>08204</t>
  </si>
  <si>
    <t>08208</t>
  </si>
  <si>
    <t>08211</t>
  </si>
  <si>
    <t>08217</t>
  </si>
  <si>
    <t>08221</t>
  </si>
  <si>
    <t>08263</t>
  </si>
  <si>
    <t>08244</t>
  </si>
  <si>
    <t>08289</t>
  </si>
  <si>
    <t>08295</t>
  </si>
  <si>
    <t>08301</t>
  </si>
  <si>
    <t>Font: OCBL a partir de dades d'IDESCAT, afiliats segons residència padronal i afiliacions segons compte de cotització. Les dades corresponen al quart trimestre.</t>
  </si>
  <si>
    <t>10 Indústries de productes alimentaris</t>
  </si>
  <si>
    <t>93 Activitats esportives, recreatives i d'entreteniment</t>
  </si>
  <si>
    <t>variació 2024-2023</t>
  </si>
  <si>
    <t>variació 2024-2019</t>
  </si>
  <si>
    <t>variació 2024-2008</t>
  </si>
  <si>
    <t>2023-2024</t>
  </si>
  <si>
    <t>2019-2024</t>
  </si>
  <si>
    <t>2008-2024</t>
  </si>
  <si>
    <t>33 Reparació i instal·lació de maquinària i equips</t>
  </si>
  <si>
    <t>2T 2024</t>
  </si>
  <si>
    <t>Distribució municipal dels llocs de treball segons sectors productius</t>
  </si>
  <si>
    <t>3r trimestre 2024</t>
  </si>
  <si>
    <t>2n 2024</t>
  </si>
  <si>
    <t>82 Activitats administratives d'oficina i altres activitats auxiliars a les empreses</t>
  </si>
  <si>
    <t>53 Activitats postals i de correus</t>
  </si>
  <si>
    <t>16 Indústria de la fusta i del suro, excepte mobles; cistelleria i esparteria</t>
  </si>
  <si>
    <t>42 Construcció d'obres d'enginyeria civil</t>
  </si>
  <si>
    <t>73 Publicitat i estudis de mercat</t>
  </si>
  <si>
    <t>59 Activitats de cinematografia, de vídeo i de programes de televisió; activitats d'enregistrament de so i edició musical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</si>
</sst>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19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3" fontId="55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6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7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8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164" fontId="59" fillId="2" borderId="9" xfId="0" applyNumberFormat="1" applyFont="1" applyFill="1" applyBorder="1"/>
    <xf numFmtId="0" fontId="60" fillId="2" borderId="0" xfId="0" applyFont="1" applyFill="1"/>
    <xf numFmtId="0" fontId="22" fillId="2" borderId="2" xfId="0" applyFont="1" applyFill="1" applyBorder="1" applyAlignment="1">
      <alignment horizontal="center" vertical="center"/>
    </xf>
    <xf numFmtId="0" fontId="61" fillId="2" borderId="0" xfId="3" applyFont="1" applyFill="1" applyAlignment="1">
      <alignment horizontal="center"/>
    </xf>
    <xf numFmtId="164" fontId="43" fillId="2" borderId="0" xfId="2" applyNumberFormat="1" applyFont="1" applyFill="1" applyBorder="1" applyAlignment="1">
      <alignment horizontal="center"/>
    </xf>
    <xf numFmtId="0" fontId="12" fillId="2" borderId="58" xfId="0" applyFont="1" applyFill="1" applyBorder="1"/>
    <xf numFmtId="0" fontId="38" fillId="2" borderId="0" xfId="0" applyFont="1" applyFill="1" applyAlignment="1">
      <alignment horizontal="center"/>
    </xf>
    <xf numFmtId="164" fontId="38" fillId="2" borderId="0" xfId="2" applyNumberFormat="1" applyFont="1" applyFill="1" applyAlignment="1">
      <alignment horizontal="center"/>
    </xf>
    <xf numFmtId="9" fontId="38" fillId="2" borderId="0" xfId="2" applyFont="1" applyFill="1" applyAlignment="1">
      <alignment horizontal="center"/>
    </xf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-1.7749208481243404E-3</c:v>
                </c:pt>
                <c:pt idx="1">
                  <c:v>1.054516514126542E-2</c:v>
                </c:pt>
                <c:pt idx="2">
                  <c:v>1.1731124604012672E-2</c:v>
                </c:pt>
                <c:pt idx="3">
                  <c:v>3.1775317753177531E-3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3.2449630761165293E-3</c:v>
                </c:pt>
                <c:pt idx="1">
                  <c:v>1.9448745407560464E-2</c:v>
                </c:pt>
                <c:pt idx="2">
                  <c:v>2.0304285979343188E-2</c:v>
                </c:pt>
                <c:pt idx="3">
                  <c:v>1.3604292534538848E-2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1.7535655833528173E-4</c:v>
                </c:pt>
                <c:pt idx="1">
                  <c:v>1.8778063382573047E-2</c:v>
                </c:pt>
                <c:pt idx="2">
                  <c:v>1.9949368767302359E-2</c:v>
                </c:pt>
                <c:pt idx="3">
                  <c:v>1.1658870097157251E-2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-2.4296121124262513E-3</c:v>
                </c:pt>
                <c:pt idx="1">
                  <c:v>1.7872608891754359E-2</c:v>
                </c:pt>
                <c:pt idx="2">
                  <c:v>1.975105256521319E-2</c:v>
                </c:pt>
                <c:pt idx="3">
                  <c:v>7.6428463136866704E-3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-2.1276595744680882E-2</c:v>
                </c:pt>
                <c:pt idx="1">
                  <c:v>-2.6621672290963683E-2</c:v>
                </c:pt>
                <c:pt idx="2">
                  <c:v>-1.735479356193137E-2</c:v>
                </c:pt>
                <c:pt idx="3">
                  <c:v>-1.0964083175803441E-2</c:v>
                </c:pt>
                <c:pt idx="4">
                  <c:v>0.11359272359777672</c:v>
                </c:pt>
                <c:pt idx="5">
                  <c:v>1.4872521246458881E-2</c:v>
                </c:pt>
                <c:pt idx="6">
                  <c:v>-7.27655484874834E-3</c:v>
                </c:pt>
                <c:pt idx="7">
                  <c:v>8.1961401568326764E-3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2.9988666127991411E-3</c:v>
                </c:pt>
                <c:pt idx="1">
                  <c:v>7.1189188896059172E-2</c:v>
                </c:pt>
                <c:pt idx="2">
                  <c:v>0.19148549643986268</c:v>
                </c:pt>
                <c:pt idx="3">
                  <c:v>0.14816190625965955</c:v>
                </c:pt>
                <c:pt idx="4">
                  <c:v>0.15058052200886102</c:v>
                </c:pt>
                <c:pt idx="5">
                  <c:v>0.13213722119488294</c:v>
                </c:pt>
                <c:pt idx="6">
                  <c:v>0.30344679858787549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0.24773960216998192</c:v>
                </c:pt>
                <c:pt idx="1">
                  <c:v>0.12732812797562368</c:v>
                </c:pt>
                <c:pt idx="2">
                  <c:v>0.46370059897197718</c:v>
                </c:pt>
                <c:pt idx="3">
                  <c:v>0.32842267079040316</c:v>
                </c:pt>
                <c:pt idx="4">
                  <c:v>0.71181924565667476</c:v>
                </c:pt>
                <c:pt idx="5">
                  <c:v>0.5511665606467897</c:v>
                </c:pt>
                <c:pt idx="6">
                  <c:v>0.40627094260720381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0.75226039783001808</c:v>
                </c:pt>
                <c:pt idx="1">
                  <c:v>0.87267187202437635</c:v>
                </c:pt>
                <c:pt idx="2">
                  <c:v>0.53629940102802287</c:v>
                </c:pt>
                <c:pt idx="3">
                  <c:v>0.67157732920959679</c:v>
                </c:pt>
                <c:pt idx="4">
                  <c:v>0.28818075434332524</c:v>
                </c:pt>
                <c:pt idx="5">
                  <c:v>0.44883343935321035</c:v>
                </c:pt>
                <c:pt idx="6">
                  <c:v>0.59372905739279624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0.38625968449547277</c:v>
                </c:pt>
                <c:pt idx="1">
                  <c:v>0.41737642862342578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0.40723552367893684</c:v>
                </c:pt>
                <c:pt idx="1">
                  <c:v>0.50591389941186538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0.32734444821103886</c:v>
                </c:pt>
                <c:pt idx="1">
                  <c:v>0.48688407970859227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-1.7749208481243404E-3</c:v>
                </c:pt>
                <c:pt idx="1">
                  <c:v>1.054516514126542E-2</c:v>
                </c:pt>
                <c:pt idx="2">
                  <c:v>1.1731124604012672E-2</c:v>
                </c:pt>
                <c:pt idx="3">
                  <c:v>3.1775317753177531E-3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-5.6024315006350932E-2</c:v>
                </c:pt>
                <c:pt idx="1">
                  <c:v>0.11707743159852703</c:v>
                </c:pt>
                <c:pt idx="2">
                  <c:v>0.14334140074657756</c:v>
                </c:pt>
                <c:pt idx="3">
                  <c:v>-2.3467901259204567E-2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'GE1'!$C$32:$E$32</c:f>
              <c:numCache>
                <c:formatCode>0.0%</c:formatCode>
                <c:ptCount val="3"/>
                <c:pt idx="0">
                  <c:v>-1.7749208481243404E-3</c:v>
                </c:pt>
                <c:pt idx="1">
                  <c:v>-5.6024315006350932E-2</c:v>
                </c:pt>
                <c:pt idx="2">
                  <c:v>-0.10905120739852714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'GE1'!$C$33:$E$33</c:f>
              <c:numCache>
                <c:formatCode>0.0%</c:formatCode>
                <c:ptCount val="3"/>
                <c:pt idx="0">
                  <c:v>3.2449630761165293E-3</c:v>
                </c:pt>
                <c:pt idx="1">
                  <c:v>-5.1399073551783671E-2</c:v>
                </c:pt>
                <c:pt idx="2">
                  <c:v>-8.4662455260683833E-2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'GE1'!$C$34:$E$34</c:f>
              <c:numCache>
                <c:formatCode>0.0%</c:formatCode>
                <c:ptCount val="3"/>
                <c:pt idx="0">
                  <c:v>1.7535655833528173E-4</c:v>
                </c:pt>
                <c:pt idx="1">
                  <c:v>-5.2103850699231832E-2</c:v>
                </c:pt>
                <c:pt idx="2">
                  <c:v>-0.14349833147942159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'GE1'!$C$35:$E$35</c:f>
              <c:numCache>
                <c:formatCode>0.0%</c:formatCode>
                <c:ptCount val="3"/>
                <c:pt idx="0">
                  <c:v>-2.4296121124262513E-3</c:v>
                </c:pt>
                <c:pt idx="1">
                  <c:v>-4.5931072409212549E-2</c:v>
                </c:pt>
                <c:pt idx="2">
                  <c:v>-0.11161076511974266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'GE2'!$C$33:$C$40</c:f>
              <c:numCache>
                <c:formatCode>0.0%</c:formatCode>
                <c:ptCount val="8"/>
                <c:pt idx="0">
                  <c:v>1.8207217694994178E-2</c:v>
                </c:pt>
                <c:pt idx="1">
                  <c:v>3.6129150278971919E-3</c:v>
                </c:pt>
                <c:pt idx="2">
                  <c:v>4.5112781954887221E-3</c:v>
                </c:pt>
                <c:pt idx="3">
                  <c:v>-6.868082017782616E-2</c:v>
                </c:pt>
                <c:pt idx="4">
                  <c:v>1.7535314174378959E-2</c:v>
                </c:pt>
                <c:pt idx="5">
                  <c:v>-3.5423647678314981E-3</c:v>
                </c:pt>
                <c:pt idx="6">
                  <c:v>1.4411990776325902E-3</c:v>
                </c:pt>
                <c:pt idx="7">
                  <c:v>-1.7749208481243404E-3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GRGSS1!$C$32:$E$32</c:f>
              <c:numCache>
                <c:formatCode>0.0%</c:formatCode>
                <c:ptCount val="3"/>
                <c:pt idx="0">
                  <c:v>1.1731124604012672E-2</c:v>
                </c:pt>
                <c:pt idx="1">
                  <c:v>0.14334140074657756</c:v>
                </c:pt>
                <c:pt idx="2">
                  <c:v>0.25451115821174009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90086402910413E-3"/>
                  <c:y val="1.006289175286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-1.8190086402910413E-3"/>
                  <c:y val="2.012578350573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GRGSS1!$C$33:$E$33</c:f>
              <c:numCache>
                <c:formatCode>0.0%</c:formatCode>
                <c:ptCount val="3"/>
                <c:pt idx="0">
                  <c:v>2.0304285979343188E-2</c:v>
                </c:pt>
                <c:pt idx="1">
                  <c:v>0.10622801011995486</c:v>
                </c:pt>
                <c:pt idx="2">
                  <c:v>0.17630239769663686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6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1.8190086402910413E-3"/>
                  <c:y val="1.3417189003821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GRGSS1!$C$34:$E$34</c:f>
              <c:numCache>
                <c:formatCode>0.0%</c:formatCode>
                <c:ptCount val="3"/>
                <c:pt idx="0">
                  <c:v>1.9949368767302359E-2</c:v>
                </c:pt>
                <c:pt idx="1">
                  <c:v>0.11122721521469454</c:v>
                </c:pt>
                <c:pt idx="2">
                  <c:v>0.12716289508918524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492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GRGSS1!$C$35:$E$35</c:f>
              <c:numCache>
                <c:formatCode>0.0%</c:formatCode>
                <c:ptCount val="3"/>
                <c:pt idx="0">
                  <c:v>1.975105256521319E-2</c:v>
                </c:pt>
                <c:pt idx="1">
                  <c:v>0.11597532607643755</c:v>
                </c:pt>
                <c:pt idx="2">
                  <c:v>0.16262379361668919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GRGSS2!$A$33:$A$40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GRGSS2!$C$33:$C$40</c:f>
              <c:numCache>
                <c:formatCode>0.0%</c:formatCode>
                <c:ptCount val="8"/>
                <c:pt idx="0">
                  <c:v>7.1623052812568339E-2</c:v>
                </c:pt>
                <c:pt idx="1">
                  <c:v>4.406922076622987E-2</c:v>
                </c:pt>
                <c:pt idx="2">
                  <c:v>2.766163739418025E-2</c:v>
                </c:pt>
                <c:pt idx="3">
                  <c:v>9.5242712291679875E-3</c:v>
                </c:pt>
                <c:pt idx="4">
                  <c:v>2.2954368311594284E-2</c:v>
                </c:pt>
                <c:pt idx="5">
                  <c:v>5.1277421684571632E-2</c:v>
                </c:pt>
                <c:pt idx="6">
                  <c:v>4.0961786174323743E-2</c:v>
                </c:pt>
                <c:pt idx="7">
                  <c:v>1.169773964692295E-2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GRGSS3!$B$32:$D$32</c:f>
              <c:numCache>
                <c:formatCode>0.0%</c:formatCode>
                <c:ptCount val="3"/>
                <c:pt idx="0">
                  <c:v>9.1956945503856267E-3</c:v>
                </c:pt>
                <c:pt idx="1">
                  <c:v>1.1398673269176866E-2</c:v>
                </c:pt>
                <c:pt idx="2">
                  <c:v>-5.3156806615776084E-2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GRGSS3!$B$33:$D$33</c:f>
              <c:numCache>
                <c:formatCode>0.0%</c:formatCode>
                <c:ptCount val="3"/>
                <c:pt idx="0">
                  <c:v>1.5210536078649601E-2</c:v>
                </c:pt>
                <c:pt idx="1">
                  <c:v>0.17158065989268181</c:v>
                </c:pt>
                <c:pt idx="2">
                  <c:v>0.20896841175171196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GRGSS3!$B$34:$D$34</c:f>
              <c:numCache>
                <c:formatCode>0.0%</c:formatCode>
                <c:ptCount val="3"/>
                <c:pt idx="0">
                  <c:v>1.1805355600345523E-2</c:v>
                </c:pt>
                <c:pt idx="1">
                  <c:v>0.31197729988052569</c:v>
                </c:pt>
                <c:pt idx="2">
                  <c:v>1.0781012832896371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GRGSS3!$B$35:$D$35</c:f>
              <c:numCache>
                <c:formatCode>0.0%</c:formatCode>
                <c:ptCount val="3"/>
                <c:pt idx="0">
                  <c:v>1.1731124604012672E-2</c:v>
                </c:pt>
                <c:pt idx="1">
                  <c:v>0.14334140074657756</c:v>
                </c:pt>
                <c:pt idx="2">
                  <c:v>0.25451115821174009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GRETA1!$C$32:$E$32</c:f>
              <c:numCache>
                <c:formatCode>0.0%</c:formatCode>
                <c:ptCount val="3"/>
                <c:pt idx="0">
                  <c:v>3.1775317753177531E-3</c:v>
                </c:pt>
                <c:pt idx="1">
                  <c:v>-2.3467901259204567E-2</c:v>
                </c:pt>
                <c:pt idx="2">
                  <c:v>-0.10380382030291375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531383481591019E-3"/>
                  <c:y val="6.8114063703811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GRETA1!$C$33:$E$33</c:f>
              <c:numCache>
                <c:formatCode>0.0%</c:formatCode>
                <c:ptCount val="3"/>
                <c:pt idx="0">
                  <c:v>1.3604292534538848E-2</c:v>
                </c:pt>
                <c:pt idx="1">
                  <c:v>7.9392074290033476E-2</c:v>
                </c:pt>
                <c:pt idx="2">
                  <c:v>5.7869533392713834E-2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019E-3"/>
                  <c:y val="6.8116745359863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GRETA1!$C$34:$E$34</c:f>
              <c:numCache>
                <c:formatCode>0.0%</c:formatCode>
                <c:ptCount val="3"/>
                <c:pt idx="0">
                  <c:v>1.1658870097157251E-2</c:v>
                </c:pt>
                <c:pt idx="1">
                  <c:v>5.2381765204397288E-2</c:v>
                </c:pt>
                <c:pt idx="2">
                  <c:v>-3.9152961762976939E-2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2024-2023</c:v>
                </c:pt>
                <c:pt idx="1">
                  <c:v>variació 2024-2019</c:v>
                </c:pt>
                <c:pt idx="2">
                  <c:v>variació 2024-2008</c:v>
                </c:pt>
              </c:strCache>
            </c:strRef>
          </c:cat>
          <c:val>
            <c:numRef>
              <c:f>GRETA1!$C$35:$E$35</c:f>
              <c:numCache>
                <c:formatCode>0.0%</c:formatCode>
                <c:ptCount val="3"/>
                <c:pt idx="0">
                  <c:v>7.6428463136866704E-3</c:v>
                </c:pt>
                <c:pt idx="1">
                  <c:v>2.9670415794087787E-2</c:v>
                </c:pt>
                <c:pt idx="2">
                  <c:v>-3.7065823967164721E-2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2.5888678681668825E-3</c:v>
                </c:pt>
                <c:pt idx="1">
                  <c:v>-1.6486244910120171E-3</c:v>
                </c:pt>
                <c:pt idx="2">
                  <c:v>-3.004257689705941E-3</c:v>
                </c:pt>
                <c:pt idx="3">
                  <c:v>-3.1929117359461995E-3</c:v>
                </c:pt>
                <c:pt idx="4">
                  <c:v>-2.214169886488759E-2</c:v>
                </c:pt>
                <c:pt idx="5">
                  <c:v>-5.220595762104617E-3</c:v>
                </c:pt>
                <c:pt idx="6">
                  <c:v>3.9102696027989298E-3</c:v>
                </c:pt>
                <c:pt idx="7">
                  <c:v>3.1775317753177531E-3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  <xdr:twoCellAnchor editAs="oneCell">
    <xdr:from>
      <xdr:col>3</xdr:col>
      <xdr:colOff>481853</xdr:colOff>
      <xdr:row>60</xdr:row>
      <xdr:rowOff>114555</xdr:rowOff>
    </xdr:from>
    <xdr:to>
      <xdr:col>6</xdr:col>
      <xdr:colOff>187827</xdr:colOff>
      <xdr:row>62</xdr:row>
      <xdr:rowOff>169207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0CAAF7-0DF2-62C6-BD13-65CF4F5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12015202"/>
          <a:ext cx="1521327" cy="435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180974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400675"/>
          <a:ext cx="71151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7094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tercer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tercer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3654"/>
          <a:ext cx="8765031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tercer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tabSelected="1" workbookViewId="0"/>
    <sheetView tabSelected="1" workbookViewId="1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385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278</v>
      </c>
      <c r="B12" s="1" t="s">
        <v>279</v>
      </c>
    </row>
    <row r="13" spans="1:11" x14ac:dyDescent="0.25">
      <c r="A13" s="2" t="s">
        <v>277</v>
      </c>
      <c r="B13" s="1" t="str">
        <f>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296</v>
      </c>
      <c r="B34" s="1" t="s">
        <v>299</v>
      </c>
    </row>
    <row r="35" spans="1:2" x14ac:dyDescent="0.25">
      <c r="A35" s="2" t="s">
        <v>298</v>
      </c>
      <c r="B35" s="1" t="s">
        <v>297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291</v>
      </c>
    </row>
    <row r="56" spans="1:2" x14ac:dyDescent="0.25">
      <c r="A56" s="2" t="s">
        <v>292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workbookViewId="0"/>
    <sheetView topLeftCell="A19" workbookViewId="1">
      <selection activeCell="B32" sqref="B32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3r trimestre 2024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39" t="s">
        <v>36</v>
      </c>
      <c r="C31" s="142" t="s">
        <v>376</v>
      </c>
      <c r="D31" s="142" t="s">
        <v>377</v>
      </c>
      <c r="E31" s="142" t="s">
        <v>378</v>
      </c>
    </row>
    <row r="32" spans="1:8" x14ac:dyDescent="0.25">
      <c r="A32" s="140" t="s">
        <v>29</v>
      </c>
      <c r="B32" s="143">
        <v>306595</v>
      </c>
      <c r="C32" s="47">
        <v>1.1731124604012672E-2</v>
      </c>
      <c r="D32" s="47">
        <v>0.14334140074657756</v>
      </c>
      <c r="E32" s="47">
        <v>0.25451115821174009</v>
      </c>
      <c r="H32" s="73"/>
    </row>
    <row r="33" spans="1:5" x14ac:dyDescent="0.25">
      <c r="A33" s="140" t="s">
        <v>30</v>
      </c>
      <c r="B33" s="143">
        <v>1649730</v>
      </c>
      <c r="C33" s="47">
        <v>2.0304285979343188E-2</v>
      </c>
      <c r="D33" s="47">
        <v>0.10622801011995486</v>
      </c>
      <c r="E33" s="47">
        <v>0.17630239769663686</v>
      </c>
    </row>
    <row r="34" spans="1:5" x14ac:dyDescent="0.25">
      <c r="A34" s="140" t="s">
        <v>31</v>
      </c>
      <c r="B34" s="144">
        <v>2153465</v>
      </c>
      <c r="C34" s="47">
        <v>1.9949368767302359E-2</v>
      </c>
      <c r="D34" s="47">
        <v>0.11122721521469454</v>
      </c>
      <c r="E34" s="47">
        <v>0.12716289508918524</v>
      </c>
    </row>
    <row r="35" spans="1:5" x14ac:dyDescent="0.25">
      <c r="A35" s="140" t="s">
        <v>32</v>
      </c>
      <c r="B35" s="144">
        <v>3113560</v>
      </c>
      <c r="C35" s="47">
        <v>1.975105256521319E-2</v>
      </c>
      <c r="D35" s="47">
        <v>0.11597532607643755</v>
      </c>
      <c r="E35" s="47">
        <v>0.16262379361668919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workbookViewId="0"/>
    <sheetView workbookViewId="1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3" t="s">
        <v>28</v>
      </c>
      <c r="B1" s="210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3r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2" t="s">
        <v>40</v>
      </c>
      <c r="C31" s="142" t="s">
        <v>39</v>
      </c>
    </row>
    <row r="32" spans="1:3" hidden="1" x14ac:dyDescent="0.25">
      <c r="A32" s="273">
        <v>2016</v>
      </c>
      <c r="B32" s="143">
        <v>233221</v>
      </c>
      <c r="C32" s="47"/>
    </row>
    <row r="33" spans="1:5" x14ac:dyDescent="0.25">
      <c r="A33" s="273">
        <v>2017</v>
      </c>
      <c r="B33" s="143">
        <v>249925</v>
      </c>
      <c r="C33" s="47">
        <f>(B33-B32)/B32</f>
        <v>7.1623052812568339E-2</v>
      </c>
      <c r="D33" s="211"/>
    </row>
    <row r="34" spans="1:5" x14ac:dyDescent="0.25">
      <c r="A34" s="273">
        <v>2018</v>
      </c>
      <c r="B34" s="144">
        <v>260939</v>
      </c>
      <c r="C34" s="47">
        <f>(B34-B33)/B33</f>
        <v>4.406922076622987E-2</v>
      </c>
      <c r="D34" s="147">
        <f>B34-B33</f>
        <v>11014</v>
      </c>
    </row>
    <row r="35" spans="1:5" x14ac:dyDescent="0.25">
      <c r="A35" s="146">
        <v>2019</v>
      </c>
      <c r="B35" s="144">
        <v>268157</v>
      </c>
      <c r="C35" s="47">
        <f>(B35-B34)/B34</f>
        <v>2.766163739418025E-2</v>
      </c>
      <c r="D35" s="147"/>
    </row>
    <row r="36" spans="1:5" x14ac:dyDescent="0.25">
      <c r="A36" s="146">
        <v>2020</v>
      </c>
      <c r="B36" s="144">
        <v>270711</v>
      </c>
      <c r="C36" s="47">
        <f>(B36-B35)/B35</f>
        <v>9.5242712291679875E-3</v>
      </c>
      <c r="D36" s="187"/>
      <c r="E36" s="73"/>
    </row>
    <row r="37" spans="1:5" x14ac:dyDescent="0.25">
      <c r="A37" s="146">
        <v>2021</v>
      </c>
      <c r="B37" s="143">
        <v>276925</v>
      </c>
      <c r="C37" s="47">
        <f t="shared" ref="C37" si="0">(B37-B36)/B36</f>
        <v>2.2954368311594284E-2</v>
      </c>
      <c r="D37" s="187"/>
    </row>
    <row r="38" spans="1:5" x14ac:dyDescent="0.25">
      <c r="A38" s="146">
        <v>2022</v>
      </c>
      <c r="B38" s="143">
        <v>291125</v>
      </c>
      <c r="C38" s="47">
        <f>(B38-B37)/B37</f>
        <v>5.1277421684571632E-2</v>
      </c>
      <c r="D38" s="187"/>
    </row>
    <row r="39" spans="1:5" x14ac:dyDescent="0.25">
      <c r="A39" s="146">
        <v>2023</v>
      </c>
      <c r="B39" s="143">
        <v>303050</v>
      </c>
      <c r="C39" s="47">
        <f>(B39-B38)/B38</f>
        <v>4.0961786174323743E-2</v>
      </c>
      <c r="D39" s="187"/>
      <c r="E39" s="73"/>
    </row>
    <row r="40" spans="1:5" x14ac:dyDescent="0.25">
      <c r="A40" s="146">
        <v>2024</v>
      </c>
      <c r="B40" s="143">
        <v>306595</v>
      </c>
      <c r="C40" s="47">
        <f>(B40-B39)/B39</f>
        <v>1.169773964692295E-2</v>
      </c>
      <c r="D40" s="187"/>
    </row>
    <row r="41" spans="1:5" x14ac:dyDescent="0.25">
      <c r="C41" s="37"/>
      <c r="D41" s="211"/>
      <c r="E41" s="73"/>
    </row>
    <row r="42" spans="1:5" x14ac:dyDescent="0.25">
      <c r="A42" s="203"/>
      <c r="B42" s="187"/>
      <c r="C42" s="37"/>
      <c r="D42" s="211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workbookViewId="0"/>
    <sheetView workbookViewId="1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3r trimestre 2024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4" x14ac:dyDescent="0.25">
      <c r="A29" s="44" t="s">
        <v>34</v>
      </c>
    </row>
    <row r="30" spans="1:4" x14ac:dyDescent="0.25">
      <c r="A30" s="44"/>
    </row>
    <row r="31" spans="1:4" ht="30" x14ac:dyDescent="0.25">
      <c r="B31" s="142" t="s">
        <v>376</v>
      </c>
      <c r="C31" s="142" t="s">
        <v>377</v>
      </c>
      <c r="D31" s="142" t="s">
        <v>378</v>
      </c>
    </row>
    <row r="32" spans="1:4" x14ac:dyDescent="0.25">
      <c r="A32" s="148" t="s">
        <v>186</v>
      </c>
      <c r="B32" s="47">
        <v>9.1956945503856267E-3</v>
      </c>
      <c r="C32" s="47">
        <v>1.1398673269176866E-2</v>
      </c>
      <c r="D32" s="47">
        <v>-5.3156806615776084E-2</v>
      </c>
    </row>
    <row r="33" spans="1:4" x14ac:dyDescent="0.25">
      <c r="A33" s="148" t="s">
        <v>187</v>
      </c>
      <c r="B33" s="47">
        <v>1.5210536078649601E-2</v>
      </c>
      <c r="C33" s="47">
        <v>0.17158065989268181</v>
      </c>
      <c r="D33" s="47">
        <v>0.20896841175171196</v>
      </c>
    </row>
    <row r="34" spans="1:4" x14ac:dyDescent="0.25">
      <c r="A34" s="148" t="s">
        <v>188</v>
      </c>
      <c r="B34" s="47">
        <v>1.1805355600345523E-2</v>
      </c>
      <c r="C34" s="47">
        <v>0.31197729988052569</v>
      </c>
      <c r="D34" s="47">
        <v>1.0781012832896371</v>
      </c>
    </row>
    <row r="35" spans="1:4" x14ac:dyDescent="0.25">
      <c r="A35" s="148" t="s">
        <v>132</v>
      </c>
      <c r="B35" s="47">
        <v>1.1731124604012672E-2</v>
      </c>
      <c r="C35" s="47">
        <v>0.14334140074657756</v>
      </c>
      <c r="D35" s="47">
        <v>0.25451115821174009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P23"/>
  <sheetViews>
    <sheetView workbookViewId="0"/>
    <sheetView workbookViewId="1"/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5" width="11.42578125" style="1"/>
    <col min="16" max="16" width="11.42578125" style="127"/>
    <col min="17" max="16384" width="11.42578125" style="1"/>
  </cols>
  <sheetData>
    <row r="1" spans="1:7" x14ac:dyDescent="0.25">
      <c r="A1" s="2" t="s">
        <v>28</v>
      </c>
      <c r="C1" s="210" t="s">
        <v>258</v>
      </c>
    </row>
    <row r="3" spans="1:7" ht="18.75" x14ac:dyDescent="0.3">
      <c r="A3" s="30" t="s">
        <v>41</v>
      </c>
    </row>
    <row r="5" spans="1:7" x14ac:dyDescent="0.25">
      <c r="A5" s="29" t="str">
        <f>Índex!A30</f>
        <v>TRGSS1</v>
      </c>
      <c r="C5" s="29" t="str">
        <f>Índex!A7</f>
        <v>3r trimestre 2024</v>
      </c>
    </row>
    <row r="6" spans="1:7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</row>
    <row r="8" spans="1:7" x14ac:dyDescent="0.25">
      <c r="B8" s="54"/>
      <c r="C8" s="54"/>
      <c r="D8" s="299" t="s">
        <v>130</v>
      </c>
      <c r="E8" s="299"/>
      <c r="F8" s="299"/>
    </row>
    <row r="9" spans="1:7" ht="15.75" x14ac:dyDescent="0.25">
      <c r="A9" s="9"/>
      <c r="B9" s="27">
        <v>2024</v>
      </c>
      <c r="C9" s="27" t="s">
        <v>131</v>
      </c>
      <c r="D9" s="27" t="s">
        <v>379</v>
      </c>
      <c r="E9" s="27" t="s">
        <v>380</v>
      </c>
      <c r="F9" s="27" t="s">
        <v>381</v>
      </c>
    </row>
    <row r="10" spans="1:7" x14ac:dyDescent="0.25">
      <c r="A10" s="11" t="s">
        <v>132</v>
      </c>
      <c r="B10" s="12">
        <v>306595</v>
      </c>
      <c r="C10" s="13">
        <v>1</v>
      </c>
      <c r="D10" s="13">
        <v>1.1731124604012672E-2</v>
      </c>
      <c r="E10" s="13">
        <v>0.14334140074657756</v>
      </c>
      <c r="F10" s="13">
        <v>0.25451115821174009</v>
      </c>
      <c r="G10" s="73"/>
    </row>
    <row r="11" spans="1:7" ht="45" x14ac:dyDescent="0.25">
      <c r="A11" s="14" t="s">
        <v>321</v>
      </c>
      <c r="B11" s="15">
        <v>29860</v>
      </c>
      <c r="C11" s="16">
        <v>9.7392325380387806E-2</v>
      </c>
      <c r="D11" s="16">
        <v>7.0826306913996627E-3</v>
      </c>
      <c r="E11" s="16">
        <v>9.5377842993396925E-2</v>
      </c>
      <c r="F11" s="16">
        <v>0.16155132843194461</v>
      </c>
    </row>
    <row r="12" spans="1:7" ht="30" x14ac:dyDescent="0.25">
      <c r="A12" s="14" t="s">
        <v>319</v>
      </c>
      <c r="B12" s="15">
        <v>25325</v>
      </c>
      <c r="C12" s="16">
        <v>8.260082519284398E-2</v>
      </c>
      <c r="D12" s="16">
        <v>-1.0935364186682289E-2</v>
      </c>
      <c r="E12" s="16">
        <v>0.16619082703997054</v>
      </c>
      <c r="F12" s="16">
        <v>0.31681572379367723</v>
      </c>
    </row>
    <row r="13" spans="1:7" x14ac:dyDescent="0.25">
      <c r="A13" s="14" t="s">
        <v>328</v>
      </c>
      <c r="B13" s="15">
        <v>19640</v>
      </c>
      <c r="C13" s="16">
        <v>6.4058448441755414E-2</v>
      </c>
      <c r="D13" s="16">
        <v>2.1852237252861603E-2</v>
      </c>
      <c r="E13" s="16">
        <v>0.72917767212537421</v>
      </c>
      <c r="F13" s="16">
        <v>1.3674059787849566</v>
      </c>
    </row>
    <row r="14" spans="1:7" x14ac:dyDescent="0.25">
      <c r="A14" s="14" t="s">
        <v>320</v>
      </c>
      <c r="B14" s="15">
        <v>17525</v>
      </c>
      <c r="C14" s="16">
        <v>5.7160097196627471E-2</v>
      </c>
      <c r="D14" s="16">
        <v>-3.0696902654867256E-2</v>
      </c>
      <c r="E14" s="16">
        <v>7.1472242602103206E-2</v>
      </c>
      <c r="F14" s="16">
        <v>0.32294104325507661</v>
      </c>
    </row>
    <row r="15" spans="1:7" ht="30" x14ac:dyDescent="0.25">
      <c r="A15" s="14" t="s">
        <v>330</v>
      </c>
      <c r="B15" s="15">
        <v>15775</v>
      </c>
      <c r="C15" s="16">
        <v>5.1452241556450694E-2</v>
      </c>
      <c r="D15" s="16">
        <v>0.13530046779417057</v>
      </c>
      <c r="E15" s="16">
        <v>0.33936152148072679</v>
      </c>
      <c r="F15" s="16">
        <v>0.81697765491822161</v>
      </c>
    </row>
    <row r="16" spans="1:7" x14ac:dyDescent="0.25">
      <c r="A16" s="14" t="s">
        <v>331</v>
      </c>
      <c r="B16" s="15">
        <v>13385</v>
      </c>
      <c r="C16" s="16">
        <v>4.3656941567866404E-2</v>
      </c>
      <c r="D16" s="16">
        <v>4.3257989088074822E-2</v>
      </c>
      <c r="E16" s="16">
        <v>0.31354268891069675</v>
      </c>
      <c r="F16" s="16">
        <v>0.91023262451833875</v>
      </c>
    </row>
    <row r="17" spans="1:6" ht="30" x14ac:dyDescent="0.25">
      <c r="A17" s="14" t="s">
        <v>322</v>
      </c>
      <c r="B17" s="15">
        <v>12860</v>
      </c>
      <c r="C17" s="16">
        <v>4.1944584875813366E-2</v>
      </c>
      <c r="D17" s="16">
        <v>-8.0987273428461248E-3</v>
      </c>
      <c r="E17" s="16">
        <v>4.0789899643897704E-2</v>
      </c>
      <c r="F17" s="16">
        <v>-0.22206763051237069</v>
      </c>
    </row>
    <row r="18" spans="1:6" x14ac:dyDescent="0.25">
      <c r="A18" s="14" t="s">
        <v>332</v>
      </c>
      <c r="B18" s="15">
        <v>10215</v>
      </c>
      <c r="C18" s="16">
        <v>3.3317568779660467E-2</v>
      </c>
      <c r="D18" s="16">
        <v>7.8934385791810564E-3</v>
      </c>
      <c r="E18" s="16">
        <v>0.14749494495618962</v>
      </c>
      <c r="F18" s="16">
        <v>0.61757719714964365</v>
      </c>
    </row>
    <row r="19" spans="1:6" ht="30" x14ac:dyDescent="0.25">
      <c r="A19" s="14" t="s">
        <v>329</v>
      </c>
      <c r="B19" s="15">
        <v>9875</v>
      </c>
      <c r="C19" s="16">
        <v>3.2208613969568978E-2</v>
      </c>
      <c r="D19" s="16">
        <v>-1.2993503248375811E-2</v>
      </c>
      <c r="E19" s="16">
        <v>-0.32339842411784858</v>
      </c>
      <c r="F19" s="16">
        <v>6.9301570113697891E-2</v>
      </c>
    </row>
    <row r="20" spans="1:6" ht="30" x14ac:dyDescent="0.25">
      <c r="A20" s="259" t="s">
        <v>323</v>
      </c>
      <c r="B20" s="18">
        <v>7420</v>
      </c>
      <c r="C20" s="19">
        <v>2.4201307914349549E-2</v>
      </c>
      <c r="D20" s="19">
        <v>3.9943938332165384E-2</v>
      </c>
      <c r="E20" s="19">
        <v>1.1312525555404115E-2</v>
      </c>
      <c r="F20" s="19">
        <v>-4.8961804665470392E-2</v>
      </c>
    </row>
    <row r="23" spans="1:6" x14ac:dyDescent="0.25">
      <c r="A23" s="44" t="s">
        <v>208</v>
      </c>
    </row>
  </sheetData>
  <mergeCells count="1">
    <mergeCell ref="D8:F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/>
    <sheetView workbookViewId="1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0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3r trimestre 2024</v>
      </c>
    </row>
    <row r="6" spans="1:4" ht="15.75" thickBot="1" x14ac:dyDescent="0.3">
      <c r="A6" s="251" t="str">
        <f>Índex!B31</f>
        <v>Dinamisme llocs de treball.</v>
      </c>
      <c r="B6" s="32"/>
      <c r="C6" s="32"/>
      <c r="D6" s="32"/>
    </row>
    <row r="7" spans="1:4" x14ac:dyDescent="0.25">
      <c r="A7" s="288" t="s">
        <v>54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70</v>
      </c>
      <c r="B9" s="52">
        <v>15775</v>
      </c>
      <c r="C9" s="52">
        <v>1880</v>
      </c>
      <c r="D9" s="53">
        <v>0.13530046779417057</v>
      </c>
    </row>
    <row r="10" spans="1:4" x14ac:dyDescent="0.25">
      <c r="A10" s="34" t="s">
        <v>113</v>
      </c>
      <c r="B10" s="52">
        <v>7275</v>
      </c>
      <c r="C10" s="52">
        <v>780</v>
      </c>
      <c r="D10" s="53">
        <v>0.12009237875288684</v>
      </c>
    </row>
    <row r="11" spans="1:4" x14ac:dyDescent="0.25">
      <c r="A11" s="34" t="s">
        <v>118</v>
      </c>
      <c r="B11" s="52">
        <v>6890</v>
      </c>
      <c r="C11" s="52">
        <v>610</v>
      </c>
      <c r="D11" s="53">
        <v>9.7133757961783446E-2</v>
      </c>
    </row>
    <row r="12" spans="1:4" x14ac:dyDescent="0.25">
      <c r="A12" s="34" t="s">
        <v>114</v>
      </c>
      <c r="B12" s="52">
        <v>13385</v>
      </c>
      <c r="C12" s="52">
        <v>555</v>
      </c>
      <c r="D12" s="53">
        <v>4.3257989088074822E-2</v>
      </c>
    </row>
    <row r="13" spans="1:4" x14ac:dyDescent="0.25">
      <c r="A13" s="34" t="s">
        <v>53</v>
      </c>
      <c r="B13" s="52">
        <v>19640</v>
      </c>
      <c r="C13" s="52">
        <v>420</v>
      </c>
      <c r="D13" s="53">
        <v>2.1852237252861603E-2</v>
      </c>
    </row>
    <row r="14" spans="1:4" x14ac:dyDescent="0.25">
      <c r="A14" s="34" t="s">
        <v>49</v>
      </c>
      <c r="B14" s="52">
        <v>7420</v>
      </c>
      <c r="C14" s="52">
        <v>285</v>
      </c>
      <c r="D14" s="53">
        <v>3.9943938332165384E-2</v>
      </c>
    </row>
    <row r="15" spans="1:4" x14ac:dyDescent="0.25">
      <c r="A15" s="34" t="s">
        <v>126</v>
      </c>
      <c r="B15" s="52">
        <v>7125</v>
      </c>
      <c r="C15" s="52">
        <v>280</v>
      </c>
      <c r="D15" s="53">
        <v>4.0905770635500369E-2</v>
      </c>
    </row>
    <row r="16" spans="1:4" x14ac:dyDescent="0.25">
      <c r="A16" s="34" t="s">
        <v>173</v>
      </c>
      <c r="B16" s="52">
        <v>1590</v>
      </c>
      <c r="C16" s="52">
        <v>260</v>
      </c>
      <c r="D16" s="53">
        <v>0.19548872180451127</v>
      </c>
    </row>
    <row r="17" spans="1:4" x14ac:dyDescent="0.25">
      <c r="A17" s="34" t="s">
        <v>149</v>
      </c>
      <c r="B17" s="52">
        <v>3645</v>
      </c>
      <c r="C17" s="52">
        <v>255</v>
      </c>
      <c r="D17" s="53">
        <v>7.5221238938053103E-2</v>
      </c>
    </row>
    <row r="18" spans="1:4" ht="30" x14ac:dyDescent="0.25">
      <c r="A18" s="34" t="s">
        <v>47</v>
      </c>
      <c r="B18" s="52">
        <v>29860</v>
      </c>
      <c r="C18" s="52">
        <v>210</v>
      </c>
      <c r="D18" s="53">
        <v>7.0826306913996627E-3</v>
      </c>
    </row>
    <row r="19" spans="1:4" ht="15" customHeight="1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78" t="s">
        <v>109</v>
      </c>
      <c r="B21" s="35">
        <v>5550</v>
      </c>
      <c r="C21" s="35">
        <v>-1795</v>
      </c>
      <c r="D21" s="36">
        <v>-0.24438393464942137</v>
      </c>
    </row>
    <row r="22" spans="1:4" x14ac:dyDescent="0.25">
      <c r="A22" s="78" t="s">
        <v>46</v>
      </c>
      <c r="B22" s="35">
        <v>17525</v>
      </c>
      <c r="C22" s="35">
        <v>-555</v>
      </c>
      <c r="D22" s="36">
        <v>-3.0696902654867256E-2</v>
      </c>
    </row>
    <row r="23" spans="1:4" x14ac:dyDescent="0.25">
      <c r="A23" s="78" t="s">
        <v>45</v>
      </c>
      <c r="B23" s="35">
        <v>25325</v>
      </c>
      <c r="C23" s="35">
        <v>-280</v>
      </c>
      <c r="D23" s="36">
        <v>-1.0935364186682289E-2</v>
      </c>
    </row>
    <row r="24" spans="1:4" ht="16.5" customHeight="1" x14ac:dyDescent="0.25">
      <c r="A24" s="78" t="s">
        <v>140</v>
      </c>
      <c r="B24" s="35">
        <v>5665</v>
      </c>
      <c r="C24" s="35">
        <v>-260</v>
      </c>
      <c r="D24" s="36">
        <v>-4.3881856540084391E-2</v>
      </c>
    </row>
    <row r="25" spans="1:4" x14ac:dyDescent="0.25">
      <c r="A25" s="78" t="s">
        <v>122</v>
      </c>
      <c r="B25" s="35">
        <v>1430</v>
      </c>
      <c r="C25" s="35">
        <v>-145</v>
      </c>
      <c r="D25" s="36">
        <v>-9.2063492063492069E-2</v>
      </c>
    </row>
    <row r="26" spans="1:4" x14ac:dyDescent="0.25">
      <c r="A26" s="78" t="s">
        <v>116</v>
      </c>
      <c r="B26" s="35">
        <v>9875</v>
      </c>
      <c r="C26" s="35">
        <v>-130</v>
      </c>
      <c r="D26" s="36">
        <v>-1.2993503248375811E-2</v>
      </c>
    </row>
    <row r="27" spans="1:4" x14ac:dyDescent="0.25">
      <c r="A27" s="78" t="s">
        <v>154</v>
      </c>
      <c r="B27" s="35">
        <v>2305</v>
      </c>
      <c r="C27" s="35">
        <v>-120</v>
      </c>
      <c r="D27" s="36">
        <v>-4.9484536082474224E-2</v>
      </c>
    </row>
    <row r="28" spans="1:4" x14ac:dyDescent="0.25">
      <c r="A28" s="78" t="s">
        <v>48</v>
      </c>
      <c r="B28" s="35">
        <v>12860</v>
      </c>
      <c r="C28" s="35">
        <v>-105</v>
      </c>
      <c r="D28" s="36">
        <v>-8.0987273428461248E-3</v>
      </c>
    </row>
    <row r="29" spans="1:4" x14ac:dyDescent="0.25">
      <c r="A29" s="78" t="s">
        <v>50</v>
      </c>
      <c r="B29" s="35">
        <v>4870</v>
      </c>
      <c r="C29" s="35">
        <v>-100</v>
      </c>
      <c r="D29" s="36">
        <v>-2.0120724346076459E-2</v>
      </c>
    </row>
    <row r="30" spans="1:4" x14ac:dyDescent="0.25">
      <c r="A30" s="270" t="s">
        <v>112</v>
      </c>
      <c r="B30" s="46">
        <v>1320</v>
      </c>
      <c r="C30" s="46">
        <v>-85</v>
      </c>
      <c r="D30" s="204">
        <v>-6.0498220640569395E-2</v>
      </c>
    </row>
    <row r="31" spans="1:4" x14ac:dyDescent="0.25">
      <c r="A31" s="227"/>
      <c r="B31" s="228"/>
      <c r="C31" s="228"/>
      <c r="D31" s="229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  <sheetView workbookViewId="1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I56"/>
  <sheetViews>
    <sheetView workbookViewId="0"/>
    <sheetView workbookViewId="1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0" t="s">
        <v>258</v>
      </c>
    </row>
    <row r="3" spans="1:7" ht="18.75" x14ac:dyDescent="0.3">
      <c r="A3" s="30" t="str">
        <f>TRGSS1!A3</f>
        <v>LLOCS DE TREBALL. RÈGIM GENERAL SEGURETAT SOCIAL.</v>
      </c>
    </row>
    <row r="5" spans="1:7" x14ac:dyDescent="0.25">
      <c r="A5" s="29" t="str">
        <f>Índex!A32</f>
        <v>TRGSS3</v>
      </c>
      <c r="C5" s="29" t="str">
        <f>Índex!A7</f>
        <v>3r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108</v>
      </c>
      <c r="C8" s="297" t="s">
        <v>75</v>
      </c>
      <c r="D8" s="300" t="s">
        <v>76</v>
      </c>
      <c r="E8" s="300"/>
      <c r="F8" s="300"/>
    </row>
    <row r="9" spans="1:7" ht="22.5" customHeight="1" x14ac:dyDescent="0.25">
      <c r="B9" s="297" t="s">
        <v>33</v>
      </c>
      <c r="C9" s="297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6485</v>
      </c>
      <c r="C10" s="58">
        <v>2.1011942948605793E-2</v>
      </c>
      <c r="D10" s="59">
        <v>4.0096230954290296E-2</v>
      </c>
      <c r="E10" s="59">
        <v>-4.4519496469143383E-3</v>
      </c>
      <c r="F10" s="59">
        <v>4.2772149863322076E-2</v>
      </c>
    </row>
    <row r="11" spans="1:7" x14ac:dyDescent="0.25">
      <c r="A11" s="56" t="s">
        <v>78</v>
      </c>
      <c r="B11" s="57">
        <v>645</v>
      </c>
      <c r="C11" s="58">
        <v>2.0898540018274071E-3</v>
      </c>
      <c r="D11" s="59">
        <v>2.3809523809523808E-2</v>
      </c>
      <c r="E11" s="59">
        <v>1.7350157728706624E-2</v>
      </c>
      <c r="F11" s="59">
        <v>-7.6923076923076927E-3</v>
      </c>
    </row>
    <row r="12" spans="1:7" x14ac:dyDescent="0.25">
      <c r="A12" s="56" t="s">
        <v>79</v>
      </c>
      <c r="B12" s="57">
        <v>13515</v>
      </c>
      <c r="C12" s="58">
        <v>4.3789731526662649E-2</v>
      </c>
      <c r="D12" s="59">
        <v>4.161849710982659E-2</v>
      </c>
      <c r="E12" s="59">
        <v>0.15296024569186145</v>
      </c>
      <c r="F12" s="59">
        <v>0.33389261744966442</v>
      </c>
    </row>
    <row r="13" spans="1:7" x14ac:dyDescent="0.25">
      <c r="A13" s="56" t="s">
        <v>80</v>
      </c>
      <c r="B13" s="57">
        <v>1175</v>
      </c>
      <c r="C13" s="58">
        <v>3.8070983754220208E-3</v>
      </c>
      <c r="D13" s="59">
        <v>3.0701754385964911E-2</v>
      </c>
      <c r="E13" s="59">
        <v>0.20020429009193055</v>
      </c>
      <c r="F13" s="59">
        <v>0.41566265060240964</v>
      </c>
    </row>
    <row r="14" spans="1:7" x14ac:dyDescent="0.25">
      <c r="A14" s="56" t="s">
        <v>81</v>
      </c>
      <c r="B14" s="57">
        <v>2340</v>
      </c>
      <c r="C14" s="58">
        <v>7.5817959136064072E-3</v>
      </c>
      <c r="D14" s="59">
        <v>2.6315789473684209E-2</v>
      </c>
      <c r="E14" s="59">
        <v>5.9782608695652176E-2</v>
      </c>
      <c r="F14" s="59">
        <v>0.32278123233465233</v>
      </c>
    </row>
    <row r="15" spans="1:7" x14ac:dyDescent="0.25">
      <c r="A15" s="56" t="s">
        <v>82</v>
      </c>
      <c r="B15" s="57">
        <v>505</v>
      </c>
      <c r="C15" s="58">
        <v>1.6362422805005282E-3</v>
      </c>
      <c r="D15" s="59">
        <v>-3.8095238095238099E-2</v>
      </c>
      <c r="E15" s="59">
        <v>0.12472160356347439</v>
      </c>
      <c r="F15" s="59">
        <v>-2.321083172147002E-2</v>
      </c>
    </row>
    <row r="16" spans="1:7" x14ac:dyDescent="0.25">
      <c r="A16" s="56" t="s">
        <v>83</v>
      </c>
      <c r="B16" s="57">
        <v>1430</v>
      </c>
      <c r="C16" s="58">
        <v>4.6333197249816939E-3</v>
      </c>
      <c r="D16" s="59">
        <v>6.3197026022304828E-2</v>
      </c>
      <c r="E16" s="59">
        <v>1.8518518518518517E-2</v>
      </c>
      <c r="F16" s="59">
        <v>0.1111111111111111</v>
      </c>
    </row>
    <row r="17" spans="1:6" x14ac:dyDescent="0.25">
      <c r="A17" s="56" t="s">
        <v>84</v>
      </c>
      <c r="B17" s="57">
        <v>44090</v>
      </c>
      <c r="C17" s="58">
        <v>0.14285529138072928</v>
      </c>
      <c r="D17" s="59">
        <v>2.6781555659059153E-2</v>
      </c>
      <c r="E17" s="59">
        <v>0.20844182540770179</v>
      </c>
      <c r="F17" s="59">
        <v>0.46527085410435359</v>
      </c>
    </row>
    <row r="18" spans="1:6" x14ac:dyDescent="0.25">
      <c r="A18" s="56" t="s">
        <v>87</v>
      </c>
      <c r="B18" s="57">
        <v>5460</v>
      </c>
      <c r="C18" s="58">
        <v>1.7690857131748283E-2</v>
      </c>
      <c r="D18" s="59">
        <v>2.7548209366391185E-3</v>
      </c>
      <c r="E18" s="59">
        <v>0.20476610767872905</v>
      </c>
      <c r="F18" s="59">
        <v>7.2270227808326787E-2</v>
      </c>
    </row>
    <row r="19" spans="1:6" x14ac:dyDescent="0.25">
      <c r="A19" s="56" t="s">
        <v>88</v>
      </c>
      <c r="B19" s="57">
        <v>18760</v>
      </c>
      <c r="C19" s="58">
        <v>6.0783970657801799E-2</v>
      </c>
      <c r="D19" s="59">
        <v>-3.1241931319390653E-2</v>
      </c>
      <c r="E19" s="59">
        <v>0.11427892611071513</v>
      </c>
      <c r="F19" s="59">
        <v>0.1132209826726798</v>
      </c>
    </row>
    <row r="20" spans="1:6" x14ac:dyDescent="0.25">
      <c r="A20" s="56" t="s">
        <v>89</v>
      </c>
      <c r="B20" s="57">
        <v>14050</v>
      </c>
      <c r="C20" s="58">
        <v>4.5523176318876077E-2</v>
      </c>
      <c r="D20" s="59">
        <v>4.7335072679836006E-2</v>
      </c>
      <c r="E20" s="59">
        <v>0.10577679836297812</v>
      </c>
      <c r="F20" s="59">
        <v>0.14422998615522437</v>
      </c>
    </row>
    <row r="21" spans="1:6" x14ac:dyDescent="0.25">
      <c r="A21" s="56" t="s">
        <v>91</v>
      </c>
      <c r="B21" s="57">
        <v>10610</v>
      </c>
      <c r="C21" s="58">
        <v>3.4377288309129908E-2</v>
      </c>
      <c r="D21" s="59">
        <v>-4.2233693101830123E-3</v>
      </c>
      <c r="E21" s="59">
        <v>9.4830254875657827E-2</v>
      </c>
      <c r="F21" s="59">
        <v>-1.8138071441791598E-2</v>
      </c>
    </row>
    <row r="22" spans="1:6" x14ac:dyDescent="0.25">
      <c r="A22" s="56" t="s">
        <v>92</v>
      </c>
      <c r="B22" s="57">
        <v>7020</v>
      </c>
      <c r="C22" s="58">
        <v>2.2745387740819224E-2</v>
      </c>
      <c r="D22" s="59">
        <v>3.5739814152966403E-3</v>
      </c>
      <c r="E22" s="59">
        <v>8.5678935972780701E-2</v>
      </c>
      <c r="F22" s="59">
        <v>-3.0788347369874361E-2</v>
      </c>
    </row>
    <row r="23" spans="1:6" x14ac:dyDescent="0.25">
      <c r="A23" s="56" t="s">
        <v>93</v>
      </c>
      <c r="B23" s="57">
        <v>4030</v>
      </c>
      <c r="C23" s="58">
        <v>1.305753740676659E-2</v>
      </c>
      <c r="D23" s="59">
        <v>3.4659820282413351E-2</v>
      </c>
      <c r="E23" s="59">
        <v>0.11975548763545429</v>
      </c>
      <c r="F23" s="59">
        <v>3.3598358553475254E-2</v>
      </c>
    </row>
    <row r="24" spans="1:6" x14ac:dyDescent="0.25">
      <c r="A24" s="56" t="s">
        <v>94</v>
      </c>
      <c r="B24" s="57">
        <v>2865</v>
      </c>
      <c r="C24" s="58">
        <v>9.2828398685822038E-3</v>
      </c>
      <c r="D24" s="59">
        <v>5.3308823529411763E-2</v>
      </c>
      <c r="E24" s="59">
        <v>0.21090448013524937</v>
      </c>
      <c r="F24" s="59">
        <v>0.36950286806883365</v>
      </c>
    </row>
    <row r="25" spans="1:6" x14ac:dyDescent="0.25">
      <c r="A25" s="56" t="s">
        <v>190</v>
      </c>
      <c r="B25" s="57">
        <v>495</v>
      </c>
      <c r="C25" s="58">
        <v>1.603841443262894E-3</v>
      </c>
      <c r="D25" s="59">
        <v>-2.9411764705882353E-2</v>
      </c>
      <c r="E25" s="59">
        <v>-0.28879310344827586</v>
      </c>
      <c r="F25" s="59">
        <v>-0.40361445783132532</v>
      </c>
    </row>
    <row r="26" spans="1:6" x14ac:dyDescent="0.25">
      <c r="A26" s="56" t="s">
        <v>191</v>
      </c>
      <c r="B26" s="57">
        <v>1990</v>
      </c>
      <c r="C26" s="58">
        <v>6.4477666102892095E-3</v>
      </c>
      <c r="D26" s="59">
        <v>7.5949367088607592E-3</v>
      </c>
      <c r="E26" s="59">
        <v>0.14302125215393452</v>
      </c>
      <c r="F26" s="59">
        <v>-9.0493601462522846E-2</v>
      </c>
    </row>
    <row r="27" spans="1:6" x14ac:dyDescent="0.25">
      <c r="A27" s="56" t="s">
        <v>192</v>
      </c>
      <c r="B27" s="57">
        <v>53730</v>
      </c>
      <c r="C27" s="58">
        <v>0.17408969847780867</v>
      </c>
      <c r="D27" s="59">
        <v>4.390907324655139E-2</v>
      </c>
      <c r="E27" s="59">
        <v>0.18714096332302255</v>
      </c>
      <c r="F27" s="59">
        <v>0.56642663479198863</v>
      </c>
    </row>
    <row r="28" spans="1:6" x14ac:dyDescent="0.25">
      <c r="A28" s="56" t="s">
        <v>95</v>
      </c>
      <c r="B28" s="57">
        <v>9130</v>
      </c>
      <c r="C28" s="58">
        <v>2.9581964397960042E-2</v>
      </c>
      <c r="D28" s="59">
        <v>-0.18445734702992408</v>
      </c>
      <c r="E28" s="59">
        <v>-4.4079154015286358E-2</v>
      </c>
      <c r="F28" s="59">
        <v>-0.12287443558459026</v>
      </c>
    </row>
    <row r="29" spans="1:6" x14ac:dyDescent="0.25">
      <c r="A29" s="56" t="s">
        <v>96</v>
      </c>
      <c r="B29" s="57">
        <v>24970</v>
      </c>
      <c r="C29" s="58">
        <v>8.0904890582372643E-2</v>
      </c>
      <c r="D29" s="59">
        <v>1.0931174089068825E-2</v>
      </c>
      <c r="E29" s="59">
        <v>9.8741529525653432E-2</v>
      </c>
      <c r="F29" s="59">
        <v>0.15532318512006663</v>
      </c>
    </row>
    <row r="30" spans="1:6" x14ac:dyDescent="0.25">
      <c r="A30" s="56" t="s">
        <v>97</v>
      </c>
      <c r="B30" s="57">
        <v>485</v>
      </c>
      <c r="C30" s="58">
        <v>1.5714406060252596E-3</v>
      </c>
      <c r="D30" s="59">
        <v>-0.11818181818181818</v>
      </c>
      <c r="E30" s="59">
        <v>-0.12454873646209386</v>
      </c>
      <c r="F30" s="59">
        <v>-0.33743169398907102</v>
      </c>
    </row>
    <row r="31" spans="1:6" x14ac:dyDescent="0.25">
      <c r="A31" s="56" t="s">
        <v>98</v>
      </c>
      <c r="B31" s="57">
        <v>5555</v>
      </c>
      <c r="C31" s="58">
        <v>1.7998665085505808E-2</v>
      </c>
      <c r="D31" s="59">
        <v>4.2213883677298308E-2</v>
      </c>
      <c r="E31" s="59">
        <v>8.6658841940532083E-2</v>
      </c>
      <c r="F31" s="59">
        <v>0.1</v>
      </c>
    </row>
    <row r="32" spans="1:6" x14ac:dyDescent="0.25">
      <c r="A32" s="56" t="s">
        <v>99</v>
      </c>
      <c r="B32" s="57">
        <v>16555</v>
      </c>
      <c r="C32" s="58">
        <v>5.3639586046903449E-2</v>
      </c>
      <c r="D32" s="59">
        <v>2.9539800995024876E-2</v>
      </c>
      <c r="E32" s="59">
        <v>0.24100449775112442</v>
      </c>
      <c r="F32" s="59">
        <v>0.62606816619192618</v>
      </c>
    </row>
    <row r="33" spans="1:9" x14ac:dyDescent="0.25">
      <c r="A33" s="56" t="s">
        <v>100</v>
      </c>
      <c r="B33" s="57">
        <v>15070</v>
      </c>
      <c r="C33" s="58">
        <v>4.8828061717114769E-2</v>
      </c>
      <c r="D33" s="59">
        <v>1.0392222594703319E-2</v>
      </c>
      <c r="E33" s="59">
        <v>0.13223140495867769</v>
      </c>
      <c r="F33" s="59">
        <v>0.12706603844140305</v>
      </c>
    </row>
    <row r="34" spans="1:9" x14ac:dyDescent="0.25">
      <c r="A34" s="56" t="s">
        <v>101</v>
      </c>
      <c r="B34" s="57">
        <v>14820</v>
      </c>
      <c r="C34" s="58">
        <v>4.8018040786173916E-2</v>
      </c>
      <c r="D34" s="59">
        <v>1.9958706125258088E-2</v>
      </c>
      <c r="E34" s="59">
        <v>0.10870053115882397</v>
      </c>
      <c r="F34" s="59">
        <v>0.34739521774706794</v>
      </c>
    </row>
    <row r="35" spans="1:9" x14ac:dyDescent="0.25">
      <c r="A35" s="56" t="s">
        <v>102</v>
      </c>
      <c r="B35" s="57">
        <v>6820</v>
      </c>
      <c r="C35" s="58">
        <v>2.209737099606654E-2</v>
      </c>
      <c r="D35" s="59">
        <v>3.4116755117513269E-2</v>
      </c>
      <c r="E35" s="59">
        <v>0.10248949240219851</v>
      </c>
      <c r="F35" s="59">
        <v>-6.7669172932330823E-2</v>
      </c>
    </row>
    <row r="36" spans="1:9" x14ac:dyDescent="0.25">
      <c r="A36" s="56" t="s">
        <v>103</v>
      </c>
      <c r="B36" s="57">
        <v>1810</v>
      </c>
      <c r="C36" s="58">
        <v>5.8645515400117939E-3</v>
      </c>
      <c r="D36" s="59">
        <v>-3.4666666666666665E-2</v>
      </c>
      <c r="E36" s="59">
        <v>1.6853932584269662E-2</v>
      </c>
      <c r="F36" s="59">
        <v>-0.33259587020648967</v>
      </c>
    </row>
    <row r="37" spans="1:9" x14ac:dyDescent="0.25">
      <c r="A37" s="56" t="s">
        <v>104</v>
      </c>
      <c r="B37" s="57">
        <v>625</v>
      </c>
      <c r="C37" s="58">
        <v>2.0250523273521387E-3</v>
      </c>
      <c r="D37" s="59">
        <v>-7.9365079365079361E-3</v>
      </c>
      <c r="E37" s="59">
        <v>0.28600823045267487</v>
      </c>
      <c r="F37" s="59">
        <v>0.26262626262626265</v>
      </c>
    </row>
    <row r="38" spans="1:9" x14ac:dyDescent="0.25">
      <c r="A38" s="56" t="s">
        <v>105</v>
      </c>
      <c r="B38" s="57">
        <v>1770</v>
      </c>
      <c r="C38" s="58">
        <v>5.7349481910612572E-3</v>
      </c>
      <c r="D38" s="59">
        <v>2.3121387283236993E-2</v>
      </c>
      <c r="E38" s="59">
        <v>-4.4276457883369327E-2</v>
      </c>
      <c r="F38" s="59">
        <v>-6.9400630914826497E-2</v>
      </c>
    </row>
    <row r="39" spans="1:9" x14ac:dyDescent="0.25">
      <c r="A39" s="56" t="s">
        <v>106</v>
      </c>
      <c r="B39" s="57">
        <v>19805</v>
      </c>
      <c r="C39" s="58">
        <v>6.4169858149134576E-2</v>
      </c>
      <c r="D39" s="59">
        <v>-2.9404557706444498E-2</v>
      </c>
      <c r="E39" s="59">
        <v>0.26914450496635695</v>
      </c>
      <c r="F39" s="59">
        <v>0.57947204721269641</v>
      </c>
    </row>
    <row r="40" spans="1:9" x14ac:dyDescent="0.25">
      <c r="A40" s="60" t="s">
        <v>29</v>
      </c>
      <c r="B40" s="61">
        <v>306595</v>
      </c>
      <c r="C40" s="62">
        <v>1</v>
      </c>
      <c r="D40" s="271">
        <v>1.1672616062385068E-2</v>
      </c>
      <c r="E40" s="271">
        <v>0.14234424967428638</v>
      </c>
      <c r="F40" s="271">
        <v>0.25256288504151753</v>
      </c>
    </row>
    <row r="41" spans="1:9" ht="17.25" customHeight="1" x14ac:dyDescent="0.25"/>
    <row r="42" spans="1:9" x14ac:dyDescent="0.25">
      <c r="A42" s="44" t="s">
        <v>34</v>
      </c>
    </row>
    <row r="43" spans="1:9" x14ac:dyDescent="0.25">
      <c r="B43" s="73"/>
    </row>
    <row r="44" spans="1:9" hidden="1" x14ac:dyDescent="0.25"/>
    <row r="45" spans="1:9" hidden="1" x14ac:dyDescent="0.25">
      <c r="B45" s="76"/>
      <c r="C45" s="76"/>
      <c r="D45" s="76"/>
    </row>
    <row r="46" spans="1:9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6" t="s">
        <v>207</v>
      </c>
      <c r="F46" s="67" t="s">
        <v>206</v>
      </c>
      <c r="G46" s="68" t="s">
        <v>205</v>
      </c>
      <c r="H46" s="68" t="s">
        <v>204</v>
      </c>
      <c r="I46" s="1" t="s">
        <v>216</v>
      </c>
    </row>
    <row r="47" spans="1:9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8">
        <v>0.23092045815322246</v>
      </c>
      <c r="F47" s="28">
        <v>0.10535434279636391</v>
      </c>
      <c r="G47" s="28">
        <v>0.11417518651561205</v>
      </c>
      <c r="H47" s="28">
        <v>3.762223365928976E-2</v>
      </c>
      <c r="I47" s="1" t="s">
        <v>209</v>
      </c>
    </row>
    <row r="48" spans="1:9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8">
        <v>0.23136464849962887</v>
      </c>
      <c r="F48" s="28">
        <v>9.3544012957173531E-2</v>
      </c>
      <c r="G48" s="28">
        <v>0.12069714252627313</v>
      </c>
      <c r="H48" s="28">
        <v>5.5775262511932364E-2</v>
      </c>
      <c r="I48" s="1" t="s">
        <v>210</v>
      </c>
    </row>
    <row r="49" spans="1:9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8">
        <v>-4.0294069443468895E-2</v>
      </c>
      <c r="F49" s="28">
        <v>4.0725130757121822E-2</v>
      </c>
      <c r="G49" s="28">
        <v>7.6615974575158244E-2</v>
      </c>
      <c r="H49" s="28">
        <v>4.539658250446315E-2</v>
      </c>
      <c r="I49" s="1" t="s">
        <v>217</v>
      </c>
    </row>
    <row r="50" spans="1:9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28">
        <v>-9.7457775291114448E-2</v>
      </c>
      <c r="F50" s="28">
        <v>2.8901734104046242E-2</v>
      </c>
      <c r="G50" s="28">
        <v>6.1310086763435995E-2</v>
      </c>
      <c r="H50" s="28">
        <v>1.7543859649122806E-2</v>
      </c>
    </row>
    <row r="51" spans="1:9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28">
        <v>0.14634845987265263</v>
      </c>
      <c r="F51" s="28">
        <v>8.3520453365105551E-2</v>
      </c>
      <c r="G51" s="28">
        <v>0.10622246481344302</v>
      </c>
      <c r="H51" s="28">
        <v>4.4218312969233037E-2</v>
      </c>
    </row>
    <row r="52" spans="1:9" hidden="1" x14ac:dyDescent="0.25"/>
    <row r="53" spans="1:9" hidden="1" x14ac:dyDescent="0.25"/>
    <row r="54" spans="1:9" hidden="1" x14ac:dyDescent="0.25"/>
    <row r="56" spans="1:9" x14ac:dyDescent="0.25">
      <c r="D56" s="188"/>
      <c r="E56" s="188"/>
      <c r="F56" s="188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0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H47:H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zoomScale="85" zoomScaleNormal="85" workbookViewId="0"/>
    <sheetView workbookViewId="1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0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3r trimestre 2024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303" t="s">
        <v>186</v>
      </c>
      <c r="C8" s="303" t="s">
        <v>187</v>
      </c>
      <c r="D8" s="303" t="s">
        <v>188</v>
      </c>
      <c r="E8" s="301" t="s">
        <v>75</v>
      </c>
      <c r="F8" s="301"/>
      <c r="G8" s="301"/>
      <c r="H8" s="302" t="s">
        <v>305</v>
      </c>
      <c r="I8" s="302"/>
      <c r="J8" s="302"/>
    </row>
    <row r="9" spans="1:13" ht="29.25" customHeight="1" x14ac:dyDescent="0.25">
      <c r="B9" s="304"/>
      <c r="C9" s="304" t="s">
        <v>187</v>
      </c>
      <c r="D9" s="304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3115</v>
      </c>
      <c r="C10" s="57">
        <v>2660</v>
      </c>
      <c r="D10" s="57">
        <v>710</v>
      </c>
      <c r="E10" s="58">
        <v>2.6159983203863112E-2</v>
      </c>
      <c r="F10" s="58">
        <v>3.2401486083196297E-2</v>
      </c>
      <c r="G10" s="58">
        <v>6.7349649022955798E-3</v>
      </c>
      <c r="H10" s="58">
        <v>-1.6025641025641025E-3</v>
      </c>
      <c r="I10" s="58">
        <v>9.9173553719008267E-2</v>
      </c>
      <c r="J10" s="58">
        <v>2.1582733812949641E-2</v>
      </c>
    </row>
    <row r="11" spans="1:13" x14ac:dyDescent="0.25">
      <c r="A11" s="56" t="s">
        <v>78</v>
      </c>
      <c r="B11" s="57">
        <v>645</v>
      </c>
      <c r="C11" s="57">
        <v>0</v>
      </c>
      <c r="D11" s="57">
        <v>0</v>
      </c>
      <c r="E11" s="58">
        <v>5.4167541465462944E-3</v>
      </c>
      <c r="F11" s="58">
        <v>0</v>
      </c>
      <c r="G11" s="58">
        <v>0</v>
      </c>
      <c r="H11" s="58">
        <v>1.5748031496062992E-2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9050</v>
      </c>
      <c r="C12" s="57">
        <v>2815</v>
      </c>
      <c r="D12" s="57">
        <v>1655</v>
      </c>
      <c r="E12" s="58">
        <v>7.6002519420533279E-2</v>
      </c>
      <c r="F12" s="58">
        <v>3.4289542603081792E-2</v>
      </c>
      <c r="G12" s="58">
        <v>1.5699108328590401E-2</v>
      </c>
      <c r="H12" s="58">
        <v>2.6659103800340329E-2</v>
      </c>
      <c r="I12" s="58">
        <v>7.2380952380952379E-2</v>
      </c>
      <c r="J12" s="58">
        <v>8.1699346405228759E-2</v>
      </c>
    </row>
    <row r="13" spans="1:13" x14ac:dyDescent="0.25">
      <c r="A13" s="56" t="s">
        <v>80</v>
      </c>
      <c r="B13" s="57">
        <v>600</v>
      </c>
      <c r="C13" s="57">
        <v>55</v>
      </c>
      <c r="D13" s="57">
        <v>520</v>
      </c>
      <c r="E13" s="58">
        <v>5.0388410665546928E-3</v>
      </c>
      <c r="F13" s="58">
        <v>6.6995553931420914E-4</v>
      </c>
      <c r="G13" s="58">
        <v>4.9326503509770445E-3</v>
      </c>
      <c r="H13" s="58">
        <v>0</v>
      </c>
      <c r="I13" s="58">
        <v>-8.3333333333333329E-2</v>
      </c>
      <c r="J13" s="58">
        <v>8.3333333333333329E-2</v>
      </c>
    </row>
    <row r="14" spans="1:13" x14ac:dyDescent="0.25">
      <c r="A14" s="56" t="s">
        <v>81</v>
      </c>
      <c r="B14" s="57">
        <v>1430</v>
      </c>
      <c r="C14" s="57">
        <v>650</v>
      </c>
      <c r="D14" s="57">
        <v>255</v>
      </c>
      <c r="E14" s="58">
        <v>1.2009237875288684E-2</v>
      </c>
      <c r="F14" s="58">
        <v>7.91765637371338E-3</v>
      </c>
      <c r="G14" s="58">
        <v>2.4188958451906661E-3</v>
      </c>
      <c r="H14" s="58">
        <v>0.04</v>
      </c>
      <c r="I14" s="58">
        <v>-0.2857142857142857</v>
      </c>
      <c r="J14" s="58" t="s">
        <v>189</v>
      </c>
    </row>
    <row r="15" spans="1:13" x14ac:dyDescent="0.25">
      <c r="A15" s="56" t="s">
        <v>82</v>
      </c>
      <c r="B15" s="57">
        <v>500</v>
      </c>
      <c r="C15" s="57">
        <v>0</v>
      </c>
      <c r="D15" s="57">
        <v>0</v>
      </c>
      <c r="E15" s="58">
        <v>4.1990342221289107E-3</v>
      </c>
      <c r="F15" s="58">
        <v>0</v>
      </c>
      <c r="G15" s="58">
        <v>0</v>
      </c>
      <c r="H15" s="58">
        <v>-4.7619047619047616E-2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1145</v>
      </c>
      <c r="C16" s="57">
        <v>285</v>
      </c>
      <c r="D16" s="57">
        <v>0</v>
      </c>
      <c r="E16" s="58">
        <v>9.6157883686752051E-3</v>
      </c>
      <c r="F16" s="58">
        <v>3.4715877946281748E-3</v>
      </c>
      <c r="G16" s="58">
        <v>0</v>
      </c>
      <c r="H16" s="58">
        <v>0.12807881773399016</v>
      </c>
      <c r="I16" s="58">
        <v>-0.13636363636363635</v>
      </c>
      <c r="J16" s="58" t="s">
        <v>189</v>
      </c>
    </row>
    <row r="17" spans="1:10" x14ac:dyDescent="0.25">
      <c r="A17" s="56" t="s">
        <v>84</v>
      </c>
      <c r="B17" s="57">
        <v>14700</v>
      </c>
      <c r="C17" s="57">
        <v>11295</v>
      </c>
      <c r="D17" s="57">
        <v>18090</v>
      </c>
      <c r="E17" s="58">
        <v>0.12345160613058996</v>
      </c>
      <c r="F17" s="58">
        <v>0.13758450575552714</v>
      </c>
      <c r="G17" s="58">
        <v>0.17159931701764372</v>
      </c>
      <c r="H17" s="58">
        <v>1.484294097342078E-2</v>
      </c>
      <c r="I17" s="58">
        <v>4.4286979627989372E-4</v>
      </c>
      <c r="J17" s="58">
        <v>5.4195804195804193E-2</v>
      </c>
    </row>
    <row r="18" spans="1:10" x14ac:dyDescent="0.25">
      <c r="A18" s="56" t="s">
        <v>87</v>
      </c>
      <c r="B18" s="57">
        <v>3170</v>
      </c>
      <c r="C18" s="57">
        <v>1340</v>
      </c>
      <c r="D18" s="57">
        <v>950</v>
      </c>
      <c r="E18" s="58">
        <v>2.6621876968297292E-2</v>
      </c>
      <c r="F18" s="58">
        <v>1.6322553139655277E-2</v>
      </c>
      <c r="G18" s="58">
        <v>9.0115727565926763E-3</v>
      </c>
      <c r="H18" s="58">
        <v>1.2779552715654952E-2</v>
      </c>
      <c r="I18" s="58">
        <v>-2.8985507246376812E-2</v>
      </c>
      <c r="J18" s="58">
        <v>2.1505376344086023E-2</v>
      </c>
    </row>
    <row r="19" spans="1:10" x14ac:dyDescent="0.25">
      <c r="A19" s="56" t="s">
        <v>88</v>
      </c>
      <c r="B19" s="57">
        <v>5985</v>
      </c>
      <c r="C19" s="57">
        <v>5760</v>
      </c>
      <c r="D19" s="57">
        <v>7015</v>
      </c>
      <c r="E19" s="58">
        <v>5.0262439638883057E-2</v>
      </c>
      <c r="F19" s="58">
        <v>7.016261648090627E-2</v>
      </c>
      <c r="G19" s="58">
        <v>6.6543350407892235E-2</v>
      </c>
      <c r="H19" s="58">
        <v>8.3612040133779263E-4</v>
      </c>
      <c r="I19" s="58">
        <v>-3.4367141659681473E-2</v>
      </c>
      <c r="J19" s="58">
        <v>-5.4582210242587602E-2</v>
      </c>
    </row>
    <row r="20" spans="1:10" x14ac:dyDescent="0.25">
      <c r="A20" s="56" t="s">
        <v>89</v>
      </c>
      <c r="B20" s="57">
        <v>6890</v>
      </c>
      <c r="C20" s="57">
        <v>5645</v>
      </c>
      <c r="D20" s="57">
        <v>1510</v>
      </c>
      <c r="E20" s="58">
        <v>5.7862691580936383E-2</v>
      </c>
      <c r="F20" s="58">
        <v>6.8761800353249289E-2</v>
      </c>
      <c r="G20" s="58">
        <v>1.4323657749952571E-2</v>
      </c>
      <c r="H20" s="58">
        <v>6.2451811873554357E-2</v>
      </c>
      <c r="I20" s="58">
        <v>8.5576923076923078E-2</v>
      </c>
      <c r="J20" s="58">
        <v>-0.12716763005780346</v>
      </c>
    </row>
    <row r="21" spans="1:10" x14ac:dyDescent="0.25">
      <c r="A21" s="56" t="s">
        <v>91</v>
      </c>
      <c r="B21" s="57">
        <v>4085</v>
      </c>
      <c r="C21" s="57">
        <v>2540</v>
      </c>
      <c r="D21" s="57">
        <v>3985</v>
      </c>
      <c r="E21" s="58">
        <v>3.4306109594793195E-2</v>
      </c>
      <c r="F21" s="58">
        <v>3.093976490651075E-2</v>
      </c>
      <c r="G21" s="58">
        <v>3.7801176247391384E-2</v>
      </c>
      <c r="H21" s="58">
        <v>-3.4278959810874705E-2</v>
      </c>
      <c r="I21" s="58">
        <v>3.8854805725971372E-2</v>
      </c>
      <c r="J21" s="58">
        <v>1.2562814070351759E-3</v>
      </c>
    </row>
    <row r="22" spans="1:10" x14ac:dyDescent="0.25">
      <c r="A22" s="56" t="s">
        <v>92</v>
      </c>
      <c r="B22" s="57">
        <v>5070</v>
      </c>
      <c r="C22" s="57">
        <v>1950</v>
      </c>
      <c r="D22" s="57">
        <v>0</v>
      </c>
      <c r="E22" s="58">
        <v>4.2578207012387154E-2</v>
      </c>
      <c r="F22" s="58">
        <v>2.3752969121140142E-2</v>
      </c>
      <c r="G22" s="58">
        <v>0</v>
      </c>
      <c r="H22" s="58">
        <v>8.9552238805970154E-3</v>
      </c>
      <c r="I22" s="58">
        <v>-7.6335877862595417E-3</v>
      </c>
      <c r="J22" s="58" t="s">
        <v>189</v>
      </c>
    </row>
    <row r="23" spans="1:10" x14ac:dyDescent="0.25">
      <c r="A23" s="56" t="s">
        <v>93</v>
      </c>
      <c r="B23" s="57">
        <v>2455</v>
      </c>
      <c r="C23" s="57">
        <v>1575</v>
      </c>
      <c r="D23" s="57">
        <v>0</v>
      </c>
      <c r="E23" s="58">
        <v>2.0617258030652948E-2</v>
      </c>
      <c r="F23" s="58">
        <v>1.9185090443997809E-2</v>
      </c>
      <c r="G23" s="58">
        <v>0</v>
      </c>
      <c r="H23" s="58">
        <v>5.3648068669527899E-2</v>
      </c>
      <c r="I23" s="58">
        <v>3.1847133757961785E-3</v>
      </c>
      <c r="J23" s="58" t="s">
        <v>189</v>
      </c>
    </row>
    <row r="24" spans="1:10" x14ac:dyDescent="0.25">
      <c r="A24" s="56" t="s">
        <v>94</v>
      </c>
      <c r="B24" s="57">
        <v>1695</v>
      </c>
      <c r="C24" s="57">
        <v>880</v>
      </c>
      <c r="D24" s="57">
        <v>290</v>
      </c>
      <c r="E24" s="58">
        <v>1.4234726013017006E-2</v>
      </c>
      <c r="F24" s="58">
        <v>1.0719288629027346E-2</v>
      </c>
      <c r="G24" s="58">
        <v>2.7509011572756591E-3</v>
      </c>
      <c r="H24" s="58">
        <v>4.9535603715170282E-2</v>
      </c>
      <c r="I24" s="58">
        <v>-0.20361990950226244</v>
      </c>
      <c r="J24" s="58" t="s">
        <v>189</v>
      </c>
    </row>
    <row r="25" spans="1:10" x14ac:dyDescent="0.25">
      <c r="A25" s="56" t="s">
        <v>90</v>
      </c>
      <c r="B25" s="57">
        <v>495</v>
      </c>
      <c r="C25" s="57">
        <v>0</v>
      </c>
      <c r="D25" s="57">
        <v>0</v>
      </c>
      <c r="E25" s="58">
        <v>4.1570438799076216E-3</v>
      </c>
      <c r="F25" s="58">
        <v>0</v>
      </c>
      <c r="G25" s="58">
        <v>0</v>
      </c>
      <c r="H25" s="58">
        <v>-2.9411764705882353E-2</v>
      </c>
      <c r="I25" s="58" t="s">
        <v>189</v>
      </c>
      <c r="J25" s="58" t="s">
        <v>189</v>
      </c>
    </row>
    <row r="26" spans="1:10" x14ac:dyDescent="0.25">
      <c r="A26" s="56" t="s">
        <v>85</v>
      </c>
      <c r="B26" s="57">
        <v>1185</v>
      </c>
      <c r="C26" s="57">
        <v>430</v>
      </c>
      <c r="D26" s="57">
        <v>370</v>
      </c>
      <c r="E26" s="58">
        <v>9.9517111064455176E-3</v>
      </c>
      <c r="F26" s="58">
        <v>5.2378342164565439E-3</v>
      </c>
      <c r="G26" s="58">
        <v>3.5097704420413585E-3</v>
      </c>
      <c r="H26" s="58">
        <v>4.405286343612335E-2</v>
      </c>
      <c r="I26" s="58">
        <v>-0.14851485148514851</v>
      </c>
      <c r="J26" s="58">
        <v>8.8235294117647065E-2</v>
      </c>
    </row>
    <row r="27" spans="1:10" x14ac:dyDescent="0.25">
      <c r="A27" s="56" t="s">
        <v>86</v>
      </c>
      <c r="B27" s="57">
        <v>10295</v>
      </c>
      <c r="C27" s="57">
        <v>10715</v>
      </c>
      <c r="D27" s="57">
        <v>32720</v>
      </c>
      <c r="E27" s="58">
        <v>8.6458114633634259E-2</v>
      </c>
      <c r="F27" s="58">
        <v>0.13051952006821366</v>
      </c>
      <c r="G27" s="58">
        <v>0.31037753746917096</v>
      </c>
      <c r="H27" s="58">
        <v>-2.1387832699619771E-2</v>
      </c>
      <c r="I27" s="58">
        <v>9.0030518819938968E-2</v>
      </c>
      <c r="J27" s="58">
        <v>5.1413881748071981E-2</v>
      </c>
    </row>
    <row r="28" spans="1:10" x14ac:dyDescent="0.25">
      <c r="A28" s="56" t="s">
        <v>95</v>
      </c>
      <c r="B28" s="57">
        <v>4700</v>
      </c>
      <c r="C28" s="57">
        <v>2240</v>
      </c>
      <c r="D28" s="57">
        <v>2195</v>
      </c>
      <c r="E28" s="58">
        <v>3.9470921688011758E-2</v>
      </c>
      <c r="F28" s="58">
        <v>2.7285461964796882E-2</v>
      </c>
      <c r="G28" s="58">
        <v>2.0821476000758871E-2</v>
      </c>
      <c r="H28" s="58">
        <v>3.2017075773745998E-3</v>
      </c>
      <c r="I28" s="58">
        <v>-2.3965141612200435E-2</v>
      </c>
      <c r="J28" s="58">
        <v>-0.47985781990521326</v>
      </c>
    </row>
    <row r="29" spans="1:10" x14ac:dyDescent="0.25">
      <c r="A29" s="56" t="s">
        <v>96</v>
      </c>
      <c r="B29" s="57">
        <v>10705</v>
      </c>
      <c r="C29" s="57">
        <v>8215</v>
      </c>
      <c r="D29" s="57">
        <v>6050</v>
      </c>
      <c r="E29" s="58">
        <v>8.9901322695779967E-2</v>
      </c>
      <c r="F29" s="58">
        <v>0.10006699555393142</v>
      </c>
      <c r="G29" s="58">
        <v>5.7389489660405996E-2</v>
      </c>
      <c r="H29" s="58">
        <v>8.9538171536286525E-3</v>
      </c>
      <c r="I29" s="58">
        <v>-4.5322486926205698E-2</v>
      </c>
      <c r="J29" s="58">
        <v>0.10200364298724955</v>
      </c>
    </row>
    <row r="30" spans="1:10" x14ac:dyDescent="0.25">
      <c r="A30" s="56" t="s">
        <v>97</v>
      </c>
      <c r="B30" s="57">
        <v>420</v>
      </c>
      <c r="C30" s="57">
        <v>60</v>
      </c>
      <c r="D30" s="57">
        <v>0</v>
      </c>
      <c r="E30" s="58">
        <v>3.5271887465882848E-3</v>
      </c>
      <c r="F30" s="58">
        <v>7.3086058834277365E-4</v>
      </c>
      <c r="G30" s="58">
        <v>0</v>
      </c>
      <c r="H30" s="58">
        <v>-0.13402061855670103</v>
      </c>
      <c r="I30" s="58">
        <v>-7.6923076923076927E-2</v>
      </c>
      <c r="J30" s="58" t="s">
        <v>189</v>
      </c>
    </row>
    <row r="31" spans="1:10" x14ac:dyDescent="0.25">
      <c r="A31" s="56" t="s">
        <v>98</v>
      </c>
      <c r="B31" s="57">
        <v>2125</v>
      </c>
      <c r="C31" s="57">
        <v>2045</v>
      </c>
      <c r="D31" s="57">
        <v>1390</v>
      </c>
      <c r="E31" s="58">
        <v>1.7845895444047868E-2</v>
      </c>
      <c r="F31" s="58">
        <v>2.4910165052682866E-2</v>
      </c>
      <c r="G31" s="58">
        <v>1.3185353822804021E-2</v>
      </c>
      <c r="H31" s="58">
        <v>7.0528967254408062E-2</v>
      </c>
      <c r="I31" s="58">
        <v>4.6035805626598467E-2</v>
      </c>
      <c r="J31" s="58">
        <v>0</v>
      </c>
    </row>
    <row r="32" spans="1:10" x14ac:dyDescent="0.25">
      <c r="A32" s="56" t="s">
        <v>99</v>
      </c>
      <c r="B32" s="57">
        <v>5540</v>
      </c>
      <c r="C32" s="57">
        <v>3875</v>
      </c>
      <c r="D32" s="57">
        <v>7145</v>
      </c>
      <c r="E32" s="58">
        <v>4.6525299181188327E-2</v>
      </c>
      <c r="F32" s="58">
        <v>4.7201412997137461E-2</v>
      </c>
      <c r="G32" s="58">
        <v>6.7776512995636501E-2</v>
      </c>
      <c r="H32" s="58">
        <v>1.8382352941176471E-2</v>
      </c>
      <c r="I32" s="58">
        <v>2.7851458885941646E-2</v>
      </c>
      <c r="J32" s="58">
        <v>4.0029112081513829E-2</v>
      </c>
    </row>
    <row r="33" spans="1:10" x14ac:dyDescent="0.25">
      <c r="A33" s="56" t="s">
        <v>100</v>
      </c>
      <c r="B33" s="57">
        <v>4945</v>
      </c>
      <c r="C33" s="57">
        <v>4180</v>
      </c>
      <c r="D33" s="57">
        <v>5945</v>
      </c>
      <c r="E33" s="58">
        <v>4.1528448456854924E-2</v>
      </c>
      <c r="F33" s="58">
        <v>5.0916620987879899E-2</v>
      </c>
      <c r="G33" s="58">
        <v>5.6393473724151016E-2</v>
      </c>
      <c r="H33" s="58">
        <v>2.4870466321243522E-2</v>
      </c>
      <c r="I33" s="58">
        <v>5.4224464060529637E-2</v>
      </c>
      <c r="J33" s="58">
        <v>-2.8594771241830064E-2</v>
      </c>
    </row>
    <row r="34" spans="1:10" x14ac:dyDescent="0.25">
      <c r="A34" s="56" t="s">
        <v>101</v>
      </c>
      <c r="B34" s="57">
        <v>5030</v>
      </c>
      <c r="C34" s="57">
        <v>4955</v>
      </c>
      <c r="D34" s="57">
        <v>4835</v>
      </c>
      <c r="E34" s="58">
        <v>4.2242284274616841E-2</v>
      </c>
      <c r="F34" s="58">
        <v>6.0356903587307387E-2</v>
      </c>
      <c r="G34" s="58">
        <v>4.5864162398026938E-2</v>
      </c>
      <c r="H34" s="58">
        <v>-2.0447906523855891E-2</v>
      </c>
      <c r="I34" s="58">
        <v>4.4257112750263436E-2</v>
      </c>
      <c r="J34" s="58">
        <v>3.9784946236559142E-2</v>
      </c>
    </row>
    <row r="35" spans="1:10" x14ac:dyDescent="0.25">
      <c r="A35" s="56" t="s">
        <v>102</v>
      </c>
      <c r="B35" s="57">
        <v>3050</v>
      </c>
      <c r="C35" s="57">
        <v>2895</v>
      </c>
      <c r="D35" s="57">
        <v>875</v>
      </c>
      <c r="E35" s="58">
        <v>2.5614108754986355E-2</v>
      </c>
      <c r="F35" s="58">
        <v>3.5264023387538826E-2</v>
      </c>
      <c r="G35" s="58">
        <v>8.3001328021248336E-3</v>
      </c>
      <c r="H35" s="58">
        <v>2.1775544388609715E-2</v>
      </c>
      <c r="I35" s="58">
        <v>-4.2975206611570248E-2</v>
      </c>
      <c r="J35" s="58">
        <v>0.49572649572649574</v>
      </c>
    </row>
    <row r="36" spans="1:10" x14ac:dyDescent="0.25">
      <c r="A36" s="56" t="s">
        <v>103</v>
      </c>
      <c r="B36" s="57">
        <v>805</v>
      </c>
      <c r="C36" s="57">
        <v>680</v>
      </c>
      <c r="D36" s="57">
        <v>330</v>
      </c>
      <c r="E36" s="58">
        <v>6.7604450976275453E-3</v>
      </c>
      <c r="F36" s="58">
        <v>8.2830866678847669E-3</v>
      </c>
      <c r="G36" s="58">
        <v>3.1303357996585088E-3</v>
      </c>
      <c r="H36" s="58">
        <v>-4.7337278106508875E-2</v>
      </c>
      <c r="I36" s="58">
        <v>0.63855421686746983</v>
      </c>
      <c r="J36" s="58" t="s">
        <v>189</v>
      </c>
    </row>
    <row r="37" spans="1:10" x14ac:dyDescent="0.25">
      <c r="A37" s="56" t="s">
        <v>104</v>
      </c>
      <c r="B37" s="57">
        <v>545</v>
      </c>
      <c r="C37" s="57">
        <v>80</v>
      </c>
      <c r="D37" s="57">
        <v>0</v>
      </c>
      <c r="E37" s="58">
        <v>4.5769473021205122E-3</v>
      </c>
      <c r="F37" s="58">
        <v>9.7448078445703146E-4</v>
      </c>
      <c r="G37" s="58">
        <v>0</v>
      </c>
      <c r="H37" s="58">
        <v>-4.3859649122807015E-2</v>
      </c>
      <c r="I37" s="58">
        <v>0.33333333333333331</v>
      </c>
      <c r="J37" s="58" t="s">
        <v>189</v>
      </c>
    </row>
    <row r="38" spans="1:10" x14ac:dyDescent="0.25">
      <c r="A38" s="56" t="s">
        <v>105</v>
      </c>
      <c r="B38" s="57">
        <v>1635</v>
      </c>
      <c r="C38" s="57">
        <v>135</v>
      </c>
      <c r="D38" s="57">
        <v>0</v>
      </c>
      <c r="E38" s="58">
        <v>1.3730841906361537E-2</v>
      </c>
      <c r="F38" s="58">
        <v>1.6444363237712407E-3</v>
      </c>
      <c r="G38" s="58">
        <v>0</v>
      </c>
      <c r="H38" s="58">
        <v>3.1545741324921134E-2</v>
      </c>
      <c r="I38" s="58">
        <v>-6.8965517241379309E-2</v>
      </c>
      <c r="J38" s="58" t="s">
        <v>189</v>
      </c>
    </row>
    <row r="39" spans="1:10" x14ac:dyDescent="0.25">
      <c r="A39" s="56" t="s">
        <v>106</v>
      </c>
      <c r="B39" s="57">
        <v>7060</v>
      </c>
      <c r="C39" s="57">
        <v>4150</v>
      </c>
      <c r="D39" s="57">
        <v>8595</v>
      </c>
      <c r="E39" s="58">
        <v>5.9290363216460217E-2</v>
      </c>
      <c r="F39" s="58">
        <v>5.055119069370851E-2</v>
      </c>
      <c r="G39" s="58">
        <v>8.1531018782014797E-2</v>
      </c>
      <c r="H39" s="58">
        <v>-3.6177474402730378E-2</v>
      </c>
      <c r="I39" s="58">
        <v>-1.7751479289940829E-2</v>
      </c>
      <c r="J39" s="58">
        <v>-2.9909706546275394E-2</v>
      </c>
    </row>
    <row r="40" spans="1:10" x14ac:dyDescent="0.25">
      <c r="A40" s="60" t="s">
        <v>107</v>
      </c>
      <c r="B40" s="61">
        <v>119075</v>
      </c>
      <c r="C40" s="61">
        <v>82095</v>
      </c>
      <c r="D40" s="61">
        <v>105420</v>
      </c>
      <c r="E40" s="62">
        <v>1</v>
      </c>
      <c r="F40" s="62">
        <v>1</v>
      </c>
      <c r="G40" s="62">
        <v>1</v>
      </c>
      <c r="H40" s="62">
        <v>9.1956945503856267E-3</v>
      </c>
      <c r="I40" s="62">
        <v>1.5210536078649601E-2</v>
      </c>
      <c r="J40" s="62">
        <v>1.1805355600345523E-2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zoomScale="80" zoomScaleNormal="80" workbookViewId="0"/>
    <sheetView workbookViewId="1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3r trimestre 2024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307"/>
      <c r="B9" s="305" t="s">
        <v>300</v>
      </c>
      <c r="C9" s="305" t="s">
        <v>301</v>
      </c>
      <c r="D9" s="305" t="s">
        <v>302</v>
      </c>
      <c r="E9" s="305" t="s">
        <v>303</v>
      </c>
    </row>
    <row r="10" spans="1:6" ht="37.5" customHeight="1" x14ac:dyDescent="0.25">
      <c r="A10" s="308"/>
      <c r="B10" s="306"/>
      <c r="C10" s="306"/>
      <c r="D10" s="306"/>
      <c r="E10" s="306"/>
    </row>
    <row r="11" spans="1:6" x14ac:dyDescent="0.25">
      <c r="A11" s="191" t="s">
        <v>77</v>
      </c>
      <c r="B11" s="192">
        <v>6140</v>
      </c>
      <c r="C11" s="192">
        <v>7120</v>
      </c>
      <c r="D11" s="192">
        <v>-980</v>
      </c>
      <c r="E11" s="207">
        <f>+D11/B11</f>
        <v>-0.15960912052117263</v>
      </c>
    </row>
    <row r="12" spans="1:6" x14ac:dyDescent="0.25">
      <c r="A12" s="191" t="s">
        <v>78</v>
      </c>
      <c r="B12" s="192">
        <v>3560</v>
      </c>
      <c r="C12" s="192">
        <v>1195</v>
      </c>
      <c r="D12" s="192">
        <v>2365</v>
      </c>
      <c r="E12" s="207">
        <f t="shared" ref="E12:E39" si="0">+D12/B12</f>
        <v>0.6643258426966292</v>
      </c>
    </row>
    <row r="13" spans="1:6" x14ac:dyDescent="0.25">
      <c r="A13" s="191" t="s">
        <v>79</v>
      </c>
      <c r="B13" s="192">
        <v>30330</v>
      </c>
      <c r="C13" s="192">
        <v>18405</v>
      </c>
      <c r="D13" s="192">
        <v>11925</v>
      </c>
      <c r="E13" s="207">
        <f t="shared" si="0"/>
        <v>0.39317507418397624</v>
      </c>
    </row>
    <row r="14" spans="1:6" x14ac:dyDescent="0.25">
      <c r="A14" s="191" t="s">
        <v>80</v>
      </c>
      <c r="B14" s="192">
        <v>1000</v>
      </c>
      <c r="C14" s="192">
        <v>1305</v>
      </c>
      <c r="D14" s="192">
        <v>-305</v>
      </c>
      <c r="E14" s="207">
        <f t="shared" si="0"/>
        <v>-0.30499999999999999</v>
      </c>
    </row>
    <row r="15" spans="1:6" x14ac:dyDescent="0.25">
      <c r="A15" s="191" t="s">
        <v>81</v>
      </c>
      <c r="B15" s="192">
        <v>4570</v>
      </c>
      <c r="C15" s="192">
        <v>2975</v>
      </c>
      <c r="D15" s="192">
        <v>1595</v>
      </c>
      <c r="E15" s="207">
        <f t="shared" si="0"/>
        <v>0.34901531728665208</v>
      </c>
    </row>
    <row r="16" spans="1:6" x14ac:dyDescent="0.25">
      <c r="A16" s="191" t="s">
        <v>82</v>
      </c>
      <c r="B16" s="192">
        <v>2330</v>
      </c>
      <c r="C16" s="192">
        <v>800</v>
      </c>
      <c r="D16" s="192">
        <v>1530</v>
      </c>
      <c r="E16" s="207">
        <f t="shared" si="0"/>
        <v>0.6566523605150214</v>
      </c>
    </row>
    <row r="17" spans="1:5" x14ac:dyDescent="0.25">
      <c r="A17" s="191" t="s">
        <v>83</v>
      </c>
      <c r="B17" s="192">
        <v>7495</v>
      </c>
      <c r="C17" s="192">
        <v>2435</v>
      </c>
      <c r="D17" s="192">
        <v>5060</v>
      </c>
      <c r="E17" s="207">
        <f t="shared" si="0"/>
        <v>0.67511674449633086</v>
      </c>
    </row>
    <row r="18" spans="1:5" x14ac:dyDescent="0.25">
      <c r="A18" s="191" t="s">
        <v>84</v>
      </c>
      <c r="B18" s="192">
        <v>39910</v>
      </c>
      <c r="C18" s="192">
        <v>48965</v>
      </c>
      <c r="D18" s="192">
        <v>-9055</v>
      </c>
      <c r="E18" s="207">
        <f t="shared" si="0"/>
        <v>-0.22688549235780506</v>
      </c>
    </row>
    <row r="19" spans="1:5" x14ac:dyDescent="0.25">
      <c r="A19" s="191" t="s">
        <v>87</v>
      </c>
      <c r="B19" s="192">
        <v>10175</v>
      </c>
      <c r="C19" s="192">
        <v>6790</v>
      </c>
      <c r="D19" s="192">
        <v>3385</v>
      </c>
      <c r="E19" s="207">
        <f t="shared" si="0"/>
        <v>0.33267813267813268</v>
      </c>
    </row>
    <row r="20" spans="1:5" x14ac:dyDescent="0.25">
      <c r="A20" s="191" t="s">
        <v>88</v>
      </c>
      <c r="B20" s="192">
        <v>19730</v>
      </c>
      <c r="C20" s="192">
        <v>21660</v>
      </c>
      <c r="D20" s="192">
        <v>-1930</v>
      </c>
      <c r="E20" s="207">
        <f t="shared" si="0"/>
        <v>-9.7820577800304107E-2</v>
      </c>
    </row>
    <row r="21" spans="1:5" x14ac:dyDescent="0.25">
      <c r="A21" s="191" t="s">
        <v>89</v>
      </c>
      <c r="B21" s="192">
        <v>20875</v>
      </c>
      <c r="C21" s="192">
        <v>16995</v>
      </c>
      <c r="D21" s="192">
        <v>3880</v>
      </c>
      <c r="E21" s="207">
        <f t="shared" si="0"/>
        <v>0.18586826347305388</v>
      </c>
    </row>
    <row r="22" spans="1:5" x14ac:dyDescent="0.25">
      <c r="A22" s="191" t="s">
        <v>91</v>
      </c>
      <c r="B22" s="192">
        <v>12370</v>
      </c>
      <c r="C22" s="192">
        <v>12065</v>
      </c>
      <c r="D22" s="192">
        <v>305</v>
      </c>
      <c r="E22" s="207">
        <f t="shared" si="0"/>
        <v>2.4656426839126919E-2</v>
      </c>
    </row>
    <row r="23" spans="1:5" x14ac:dyDescent="0.25">
      <c r="A23" s="191" t="s">
        <v>92</v>
      </c>
      <c r="B23" s="192">
        <v>12590</v>
      </c>
      <c r="C23" s="192">
        <v>8875</v>
      </c>
      <c r="D23" s="192">
        <v>3715</v>
      </c>
      <c r="E23" s="207">
        <f t="shared" si="0"/>
        <v>0.29507545671167595</v>
      </c>
    </row>
    <row r="24" spans="1:5" x14ac:dyDescent="0.25">
      <c r="A24" s="191" t="s">
        <v>93</v>
      </c>
      <c r="B24" s="192">
        <v>11035</v>
      </c>
      <c r="C24" s="192">
        <v>5360</v>
      </c>
      <c r="D24" s="192">
        <v>5675</v>
      </c>
      <c r="E24" s="207">
        <f t="shared" si="0"/>
        <v>0.51427276846397829</v>
      </c>
    </row>
    <row r="25" spans="1:5" x14ac:dyDescent="0.25">
      <c r="A25" s="191" t="s">
        <v>94</v>
      </c>
      <c r="B25" s="192">
        <v>5580</v>
      </c>
      <c r="C25" s="192">
        <v>3575</v>
      </c>
      <c r="D25" s="192">
        <v>2005</v>
      </c>
      <c r="E25" s="207">
        <f t="shared" si="0"/>
        <v>0.35931899641577059</v>
      </c>
    </row>
    <row r="26" spans="1:5" x14ac:dyDescent="0.25">
      <c r="A26" s="191" t="s">
        <v>190</v>
      </c>
      <c r="B26" s="192">
        <v>1465</v>
      </c>
      <c r="C26" s="192">
        <v>735</v>
      </c>
      <c r="D26" s="192">
        <v>730</v>
      </c>
      <c r="E26" s="207">
        <f t="shared" si="0"/>
        <v>0.49829351535836175</v>
      </c>
    </row>
    <row r="27" spans="1:5" x14ac:dyDescent="0.25">
      <c r="A27" s="191" t="s">
        <v>191</v>
      </c>
      <c r="B27" s="192">
        <v>2085</v>
      </c>
      <c r="C27" s="192">
        <v>2365</v>
      </c>
      <c r="D27" s="192">
        <v>-280</v>
      </c>
      <c r="E27" s="207">
        <f t="shared" si="0"/>
        <v>-0.1342925659472422</v>
      </c>
    </row>
    <row r="28" spans="1:5" x14ac:dyDescent="0.25">
      <c r="A28" s="191" t="s">
        <v>192</v>
      </c>
      <c r="B28" s="192">
        <v>28810</v>
      </c>
      <c r="C28" s="192">
        <v>56800</v>
      </c>
      <c r="D28" s="192">
        <v>-27990</v>
      </c>
      <c r="E28" s="207">
        <f t="shared" si="0"/>
        <v>-0.97153766053453661</v>
      </c>
    </row>
    <row r="29" spans="1:5" x14ac:dyDescent="0.25">
      <c r="A29" s="191" t="s">
        <v>95</v>
      </c>
      <c r="B29" s="192">
        <v>12290</v>
      </c>
      <c r="C29" s="192">
        <v>10615</v>
      </c>
      <c r="D29" s="192">
        <v>1675</v>
      </c>
      <c r="E29" s="207">
        <f t="shared" si="0"/>
        <v>0.13628966639544346</v>
      </c>
    </row>
    <row r="30" spans="1:5" x14ac:dyDescent="0.25">
      <c r="A30" s="191" t="s">
        <v>96</v>
      </c>
      <c r="B30" s="192">
        <v>37145</v>
      </c>
      <c r="C30" s="192">
        <v>29270</v>
      </c>
      <c r="D30" s="192">
        <v>7875</v>
      </c>
      <c r="E30" s="207">
        <f t="shared" si="0"/>
        <v>0.21200699959617714</v>
      </c>
    </row>
    <row r="31" spans="1:5" x14ac:dyDescent="0.25">
      <c r="A31" s="191" t="s">
        <v>97</v>
      </c>
      <c r="B31" s="192">
        <v>2030</v>
      </c>
      <c r="C31" s="192">
        <v>740</v>
      </c>
      <c r="D31" s="192">
        <v>1290</v>
      </c>
      <c r="E31" s="207">
        <f t="shared" si="0"/>
        <v>0.6354679802955665</v>
      </c>
    </row>
    <row r="32" spans="1:5" x14ac:dyDescent="0.25">
      <c r="A32" s="191" t="s">
        <v>98</v>
      </c>
      <c r="B32" s="192">
        <v>4115</v>
      </c>
      <c r="C32" s="192">
        <v>6045</v>
      </c>
      <c r="D32" s="192">
        <v>-1930</v>
      </c>
      <c r="E32" s="207">
        <f t="shared" si="0"/>
        <v>-0.46901579586877279</v>
      </c>
    </row>
    <row r="33" spans="1:5" x14ac:dyDescent="0.25">
      <c r="A33" s="191" t="s">
        <v>99</v>
      </c>
      <c r="B33" s="192">
        <v>20860</v>
      </c>
      <c r="C33" s="192">
        <v>19130</v>
      </c>
      <c r="D33" s="192">
        <v>1730</v>
      </c>
      <c r="E33" s="207">
        <f t="shared" si="0"/>
        <v>8.2933844678811125E-2</v>
      </c>
    </row>
    <row r="34" spans="1:5" x14ac:dyDescent="0.25">
      <c r="A34" s="191" t="s">
        <v>100</v>
      </c>
      <c r="B34" s="192">
        <v>16420</v>
      </c>
      <c r="C34" s="192">
        <v>17040</v>
      </c>
      <c r="D34" s="192">
        <v>-620</v>
      </c>
      <c r="E34" s="207">
        <f t="shared" si="0"/>
        <v>-3.7758830694275276E-2</v>
      </c>
    </row>
    <row r="35" spans="1:5" x14ac:dyDescent="0.25">
      <c r="A35" s="191" t="s">
        <v>101</v>
      </c>
      <c r="B35" s="192">
        <v>9280</v>
      </c>
      <c r="C35" s="192">
        <v>16430</v>
      </c>
      <c r="D35" s="192">
        <v>-7150</v>
      </c>
      <c r="E35" s="207">
        <f t="shared" si="0"/>
        <v>-0.77047413793103448</v>
      </c>
    </row>
    <row r="36" spans="1:5" x14ac:dyDescent="0.25">
      <c r="A36" s="191" t="s">
        <v>102</v>
      </c>
      <c r="B36" s="192">
        <v>12510</v>
      </c>
      <c r="C36" s="192">
        <v>8340</v>
      </c>
      <c r="D36" s="192">
        <v>4170</v>
      </c>
      <c r="E36" s="207">
        <f t="shared" si="0"/>
        <v>0.33333333333333331</v>
      </c>
    </row>
    <row r="37" spans="1:5" x14ac:dyDescent="0.25">
      <c r="A37" s="191" t="s">
        <v>103</v>
      </c>
      <c r="B37" s="192">
        <v>4025</v>
      </c>
      <c r="C37" s="192">
        <v>2285</v>
      </c>
      <c r="D37" s="192">
        <v>1740</v>
      </c>
      <c r="E37" s="207">
        <f t="shared" si="0"/>
        <v>0.43229813664596273</v>
      </c>
    </row>
    <row r="38" spans="1:5" x14ac:dyDescent="0.25">
      <c r="A38" s="191" t="s">
        <v>104</v>
      </c>
      <c r="B38" s="192">
        <v>3065</v>
      </c>
      <c r="C38" s="192">
        <v>1015</v>
      </c>
      <c r="D38" s="192">
        <v>2050</v>
      </c>
      <c r="E38" s="207">
        <f t="shared" si="0"/>
        <v>0.66884176182707988</v>
      </c>
    </row>
    <row r="39" spans="1:5" x14ac:dyDescent="0.25">
      <c r="A39" s="191" t="s">
        <v>105</v>
      </c>
      <c r="B39" s="192">
        <v>7475</v>
      </c>
      <c r="C39" s="192">
        <v>2745</v>
      </c>
      <c r="D39" s="192">
        <v>4730</v>
      </c>
      <c r="E39" s="207">
        <f t="shared" si="0"/>
        <v>0.63277591973244152</v>
      </c>
    </row>
    <row r="40" spans="1:5" x14ac:dyDescent="0.25">
      <c r="A40" s="191" t="s">
        <v>106</v>
      </c>
      <c r="B40" s="192">
        <v>30995</v>
      </c>
      <c r="C40" s="192">
        <v>23460</v>
      </c>
      <c r="D40" s="192">
        <v>7535</v>
      </c>
      <c r="E40" s="207">
        <f>+D40/B40</f>
        <v>0.24310372640748507</v>
      </c>
    </row>
    <row r="41" spans="1:5" ht="17.25" customHeight="1" x14ac:dyDescent="0.25">
      <c r="A41" s="193" t="s">
        <v>29</v>
      </c>
      <c r="B41" s="194">
        <v>380260</v>
      </c>
      <c r="C41" s="194">
        <v>357559</v>
      </c>
      <c r="D41" s="208">
        <v>22701</v>
      </c>
      <c r="E41" s="209">
        <f>+D41/C41</f>
        <v>6.3488822823645888E-2</v>
      </c>
    </row>
    <row r="42" spans="1:5" x14ac:dyDescent="0.25">
      <c r="A42" s="195" t="s">
        <v>373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H50"/>
  <sheetViews>
    <sheetView zoomScale="85" zoomScaleNormal="85" workbookViewId="0">
      <selection activeCell="A9" sqref="A8:C40"/>
    </sheetView>
    <sheetView workbookViewId="1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4" x14ac:dyDescent="0.25">
      <c r="A1" s="2" t="s">
        <v>28</v>
      </c>
      <c r="B1" s="210" t="s">
        <v>258</v>
      </c>
    </row>
    <row r="2" spans="1:34" ht="15" customHeight="1" x14ac:dyDescent="0.25"/>
    <row r="3" spans="1:34" ht="18.75" customHeight="1" x14ac:dyDescent="0.3">
      <c r="A3" s="30" t="str">
        <f>TRGSS1!A3</f>
        <v>LLOCS DE TREBALL. RÈGIM GENERAL SEGURETAT SOCIAL.</v>
      </c>
    </row>
    <row r="5" spans="1:34" x14ac:dyDescent="0.25">
      <c r="A5" s="29" t="str">
        <f>Índex!A35</f>
        <v>TRGSS6</v>
      </c>
      <c r="C5" s="29" t="str">
        <f>Índex!A7</f>
        <v>3r trimestre 2024</v>
      </c>
    </row>
    <row r="6" spans="1:34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4" ht="15" customHeight="1" x14ac:dyDescent="0.25">
      <c r="B8" s="303" t="s">
        <v>294</v>
      </c>
      <c r="C8" s="303" t="s">
        <v>295</v>
      </c>
    </row>
    <row r="9" spans="1:34" ht="29.25" customHeight="1" x14ac:dyDescent="0.25">
      <c r="B9" s="304"/>
      <c r="C9" s="304" t="s">
        <v>187</v>
      </c>
    </row>
    <row r="10" spans="1:34" x14ac:dyDescent="0.25">
      <c r="A10" s="56" t="s">
        <v>77</v>
      </c>
      <c r="B10" s="57">
        <v>2303</v>
      </c>
      <c r="C10" s="189">
        <v>0.31159518333107833</v>
      </c>
      <c r="AG10" s="260"/>
      <c r="AH10" s="260"/>
    </row>
    <row r="11" spans="1:34" x14ac:dyDescent="0.25">
      <c r="A11" s="56" t="s">
        <v>78</v>
      </c>
      <c r="B11" s="57">
        <v>774</v>
      </c>
      <c r="C11" s="189">
        <v>0.44662435083669938</v>
      </c>
    </row>
    <row r="12" spans="1:34" x14ac:dyDescent="0.25">
      <c r="A12" s="56" t="s">
        <v>79</v>
      </c>
      <c r="B12" s="57">
        <v>9186</v>
      </c>
      <c r="C12" s="189">
        <v>0.46831506500127451</v>
      </c>
    </row>
    <row r="13" spans="1:34" x14ac:dyDescent="0.25">
      <c r="A13" s="56" t="s">
        <v>80</v>
      </c>
      <c r="B13" s="57">
        <v>526</v>
      </c>
      <c r="C13" s="189">
        <v>0.33869929169349644</v>
      </c>
    </row>
    <row r="14" spans="1:34" x14ac:dyDescent="0.25">
      <c r="A14" s="56" t="s">
        <v>81</v>
      </c>
      <c r="B14" s="57">
        <v>1576</v>
      </c>
      <c r="C14" s="189">
        <v>0.45196443934614283</v>
      </c>
    </row>
    <row r="15" spans="1:34" x14ac:dyDescent="0.25">
      <c r="A15" s="56" t="s">
        <v>82</v>
      </c>
      <c r="B15" s="57">
        <v>521</v>
      </c>
      <c r="C15" s="189">
        <v>0.44189991518235794</v>
      </c>
    </row>
    <row r="16" spans="1:34" x14ac:dyDescent="0.25">
      <c r="A16" s="56" t="s">
        <v>83</v>
      </c>
      <c r="B16" s="57">
        <v>1518</v>
      </c>
      <c r="C16" s="189">
        <v>0.47348721147847783</v>
      </c>
    </row>
    <row r="17" spans="1:3" x14ac:dyDescent="0.25">
      <c r="A17" s="56" t="s">
        <v>84</v>
      </c>
      <c r="B17" s="57">
        <v>20868</v>
      </c>
      <c r="C17" s="189">
        <v>0.42066643820428568</v>
      </c>
    </row>
    <row r="18" spans="1:3" x14ac:dyDescent="0.25">
      <c r="A18" s="56" t="s">
        <v>87</v>
      </c>
      <c r="B18" s="57">
        <v>3176</v>
      </c>
      <c r="C18" s="189">
        <v>0.45184236733532507</v>
      </c>
    </row>
    <row r="19" spans="1:3" x14ac:dyDescent="0.25">
      <c r="A19" s="56" t="s">
        <v>88</v>
      </c>
      <c r="B19" s="57">
        <v>11633</v>
      </c>
      <c r="C19" s="189">
        <v>0.5171831236384653</v>
      </c>
    </row>
    <row r="20" spans="1:3" x14ac:dyDescent="0.25">
      <c r="A20" s="56" t="s">
        <v>89</v>
      </c>
      <c r="B20" s="57">
        <v>7685</v>
      </c>
      <c r="C20" s="189">
        <v>0.43776701794360579</v>
      </c>
    </row>
    <row r="21" spans="1:3" x14ac:dyDescent="0.25">
      <c r="A21" s="56" t="s">
        <v>91</v>
      </c>
      <c r="B21" s="57">
        <v>4923</v>
      </c>
      <c r="C21" s="189">
        <v>0.40581980051108729</v>
      </c>
    </row>
    <row r="22" spans="1:3" x14ac:dyDescent="0.25">
      <c r="A22" s="56" t="s">
        <v>92</v>
      </c>
      <c r="B22" s="57">
        <v>3808</v>
      </c>
      <c r="C22" s="189">
        <v>0.41795631654044563</v>
      </c>
    </row>
    <row r="23" spans="1:3" x14ac:dyDescent="0.25">
      <c r="A23" s="56" t="s">
        <v>93</v>
      </c>
      <c r="B23" s="57">
        <v>2545</v>
      </c>
      <c r="C23" s="189">
        <v>0.44861625242376169</v>
      </c>
    </row>
    <row r="24" spans="1:3" x14ac:dyDescent="0.25">
      <c r="A24" s="56" t="s">
        <v>94</v>
      </c>
      <c r="B24" s="57">
        <v>1516</v>
      </c>
      <c r="C24" s="189">
        <v>0.38861830299923095</v>
      </c>
    </row>
    <row r="25" spans="1:3" x14ac:dyDescent="0.25">
      <c r="A25" s="56" t="s">
        <v>190</v>
      </c>
      <c r="B25" s="57">
        <v>420</v>
      </c>
      <c r="C25" s="189">
        <v>0.42813455657492355</v>
      </c>
    </row>
    <row r="26" spans="1:3" x14ac:dyDescent="0.25">
      <c r="A26" s="56" t="s">
        <v>191</v>
      </c>
      <c r="B26" s="57">
        <v>802</v>
      </c>
      <c r="C26" s="189">
        <v>0.30965250965250968</v>
      </c>
    </row>
    <row r="27" spans="1:3" x14ac:dyDescent="0.25">
      <c r="A27" s="56" t="s">
        <v>192</v>
      </c>
      <c r="B27" s="57">
        <v>27359</v>
      </c>
      <c r="C27" s="189">
        <v>0.47820387331329089</v>
      </c>
    </row>
    <row r="28" spans="1:3" x14ac:dyDescent="0.25">
      <c r="A28" s="56" t="s">
        <v>95</v>
      </c>
      <c r="B28" s="57">
        <v>3958</v>
      </c>
      <c r="C28" s="189">
        <v>0.3717129977460556</v>
      </c>
    </row>
    <row r="29" spans="1:3" x14ac:dyDescent="0.25">
      <c r="A29" s="56" t="s">
        <v>96</v>
      </c>
      <c r="B29" s="57">
        <v>13396</v>
      </c>
      <c r="C29" s="189">
        <v>0.45134770889487869</v>
      </c>
    </row>
    <row r="30" spans="1:3" x14ac:dyDescent="0.25">
      <c r="A30" s="56" t="s">
        <v>97</v>
      </c>
      <c r="B30" s="57">
        <v>430</v>
      </c>
      <c r="C30" s="189">
        <v>0.39233576642335766</v>
      </c>
    </row>
    <row r="31" spans="1:3" x14ac:dyDescent="0.25">
      <c r="A31" s="56" t="s">
        <v>98</v>
      </c>
      <c r="B31" s="57">
        <v>2066</v>
      </c>
      <c r="C31" s="189">
        <v>0.32326709435143169</v>
      </c>
    </row>
    <row r="32" spans="1:3" x14ac:dyDescent="0.25">
      <c r="A32" s="56" t="s">
        <v>99</v>
      </c>
      <c r="B32" s="57">
        <v>10614</v>
      </c>
      <c r="C32" s="189">
        <v>0.5374721490783877</v>
      </c>
    </row>
    <row r="33" spans="1:5" x14ac:dyDescent="0.25">
      <c r="A33" s="56" t="s">
        <v>100</v>
      </c>
      <c r="B33" s="57">
        <v>8024</v>
      </c>
      <c r="C33" s="189">
        <v>0.45588318845520143</v>
      </c>
    </row>
    <row r="34" spans="1:5" x14ac:dyDescent="0.25">
      <c r="A34" s="56" t="s">
        <v>101</v>
      </c>
      <c r="B34" s="57">
        <v>8342</v>
      </c>
      <c r="C34" s="189">
        <v>0.48995653706096559</v>
      </c>
    </row>
    <row r="35" spans="1:5" x14ac:dyDescent="0.25">
      <c r="A35" s="56" t="s">
        <v>102</v>
      </c>
      <c r="B35" s="57">
        <v>3714</v>
      </c>
      <c r="C35" s="189">
        <v>0.42065919130139312</v>
      </c>
    </row>
    <row r="36" spans="1:5" x14ac:dyDescent="0.25">
      <c r="A36" s="56" t="s">
        <v>103</v>
      </c>
      <c r="B36" s="57">
        <v>1353</v>
      </c>
      <c r="C36" s="189">
        <v>0.5026002971768202</v>
      </c>
    </row>
    <row r="37" spans="1:5" x14ac:dyDescent="0.25">
      <c r="A37" s="56" t="s">
        <v>104</v>
      </c>
      <c r="B37" s="57">
        <v>594</v>
      </c>
      <c r="C37" s="189">
        <v>0.42919075144508673</v>
      </c>
    </row>
    <row r="38" spans="1:5" x14ac:dyDescent="0.25">
      <c r="A38" s="56" t="s">
        <v>105</v>
      </c>
      <c r="B38" s="57">
        <v>1268</v>
      </c>
      <c r="C38" s="189">
        <v>0.38764903699174563</v>
      </c>
    </row>
    <row r="39" spans="1:5" x14ac:dyDescent="0.25">
      <c r="A39" s="56" t="s">
        <v>106</v>
      </c>
      <c r="B39" s="57">
        <v>11277</v>
      </c>
      <c r="C39" s="189">
        <v>0.47001208685866713</v>
      </c>
    </row>
    <row r="40" spans="1:5" x14ac:dyDescent="0.25">
      <c r="A40" s="60" t="s">
        <v>29</v>
      </c>
      <c r="B40" s="202">
        <v>166175</v>
      </c>
      <c r="C40" s="190">
        <v>0.45057564139412049</v>
      </c>
      <c r="E40" s="260"/>
    </row>
    <row r="41" spans="1:5" ht="17.25" customHeight="1" x14ac:dyDescent="0.25">
      <c r="E41" s="260"/>
    </row>
    <row r="42" spans="1:5" x14ac:dyDescent="0.25">
      <c r="A42" s="272" t="s">
        <v>34</v>
      </c>
    </row>
    <row r="48" spans="1:5" x14ac:dyDescent="0.25">
      <c r="D48" s="211">
        <v>287516</v>
      </c>
    </row>
    <row r="49" spans="4:4" x14ac:dyDescent="0.25">
      <c r="D49" s="147">
        <f>D48-B40</f>
        <v>121341</v>
      </c>
    </row>
    <row r="50" spans="4:4" x14ac:dyDescent="0.25">
      <c r="D50" s="211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zoomScale="70" zoomScaleNormal="70" workbookViewId="0"/>
    <sheetView workbookViewId="1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278</v>
      </c>
      <c r="C5" s="29" t="str">
        <f>Índex!A7</f>
        <v>3r trimestre 2024</v>
      </c>
    </row>
    <row r="6" spans="1:9" x14ac:dyDescent="0.25">
      <c r="A6" s="29"/>
      <c r="C6" s="29"/>
    </row>
    <row r="7" spans="1:9" ht="22.5" customHeight="1" thickBot="1" x14ac:dyDescent="0.3">
      <c r="A7" s="138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39" t="s">
        <v>33</v>
      </c>
      <c r="C32" s="142" t="s">
        <v>198</v>
      </c>
      <c r="D32" s="139" t="s">
        <v>36</v>
      </c>
      <c r="E32" s="139" t="s">
        <v>38</v>
      </c>
    </row>
    <row r="33" spans="1:8" x14ac:dyDescent="0.25">
      <c r="A33" s="140" t="s">
        <v>29</v>
      </c>
      <c r="B33" s="47">
        <f>'GE1'!C32</f>
        <v>-1.7749208481243404E-3</v>
      </c>
      <c r="C33" s="141">
        <v>1.054516514126542E-2</v>
      </c>
      <c r="D33" s="141">
        <f>GRGSS1!C32</f>
        <v>1.1731124604012672E-2</v>
      </c>
      <c r="E33" s="141">
        <f>GRETA1!C32</f>
        <v>3.1775317753177531E-3</v>
      </c>
      <c r="G33" s="73"/>
      <c r="H33" s="73"/>
    </row>
    <row r="34" spans="1:8" x14ac:dyDescent="0.25">
      <c r="A34" s="140" t="s">
        <v>30</v>
      </c>
      <c r="B34" s="47">
        <f>'GE1'!C33</f>
        <v>3.2449630761165293E-3</v>
      </c>
      <c r="C34" s="141">
        <v>1.9448745407560464E-2</v>
      </c>
      <c r="D34" s="141">
        <f>GRGSS1!C33</f>
        <v>2.0304285979343188E-2</v>
      </c>
      <c r="E34" s="141">
        <f>GRETA1!C33</f>
        <v>1.3604292534538848E-2</v>
      </c>
      <c r="G34" s="73"/>
      <c r="H34" s="73"/>
    </row>
    <row r="35" spans="1:8" x14ac:dyDescent="0.25">
      <c r="A35" s="140" t="s">
        <v>31</v>
      </c>
      <c r="B35" s="47">
        <f>'GE1'!C34</f>
        <v>1.7535655833528173E-4</v>
      </c>
      <c r="C35" s="141">
        <v>1.8778063382573047E-2</v>
      </c>
      <c r="D35" s="141">
        <f>GRGSS1!C34</f>
        <v>1.9949368767302359E-2</v>
      </c>
      <c r="E35" s="141">
        <f>GRETA1!C34</f>
        <v>1.1658870097157251E-2</v>
      </c>
      <c r="G35" s="73"/>
      <c r="H35" s="73"/>
    </row>
    <row r="36" spans="1:8" x14ac:dyDescent="0.25">
      <c r="A36" s="140" t="s">
        <v>32</v>
      </c>
      <c r="B36" s="47">
        <f>'GE1'!C35</f>
        <v>-2.4296121124262513E-3</v>
      </c>
      <c r="C36" s="141">
        <v>1.7872608891754359E-2</v>
      </c>
      <c r="D36" s="141">
        <f>GRGSS1!C35</f>
        <v>1.975105256521319E-2</v>
      </c>
      <c r="E36" s="141">
        <f>GRETA1!C35</f>
        <v>7.6428463136866704E-3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39" t="s">
        <v>33</v>
      </c>
      <c r="C64" s="142" t="s">
        <v>198</v>
      </c>
      <c r="D64" s="139" t="s">
        <v>36</v>
      </c>
      <c r="E64" s="139" t="s">
        <v>38</v>
      </c>
    </row>
    <row r="65" spans="1:5" x14ac:dyDescent="0.25">
      <c r="A65" s="140" t="s">
        <v>58</v>
      </c>
      <c r="B65" s="47">
        <f>'GE1'!C32</f>
        <v>-1.7749208481243404E-3</v>
      </c>
      <c r="C65" s="141">
        <v>1.054516514126542E-2</v>
      </c>
      <c r="D65" s="141">
        <f>GRGSS1!C32</f>
        <v>1.1731124604012672E-2</v>
      </c>
      <c r="E65" s="141">
        <f>GRETA1!C32</f>
        <v>3.1775317753177531E-3</v>
      </c>
    </row>
    <row r="66" spans="1:5" x14ac:dyDescent="0.25">
      <c r="A66" s="140" t="s">
        <v>201</v>
      </c>
      <c r="B66" s="47">
        <f>'GE1'!D32</f>
        <v>-5.6024315006350932E-2</v>
      </c>
      <c r="C66" s="141">
        <v>0.11707743159852703</v>
      </c>
      <c r="D66" s="141">
        <f>GRGSS1!D32</f>
        <v>0.14334140074657756</v>
      </c>
      <c r="E66" s="141">
        <f>GRETA1!D32</f>
        <v>-2.3467901259204567E-2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workbookViewId="0">
      <selection activeCell="B1" sqref="B1"/>
    </sheetView>
    <sheetView workbookViewId="1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3r trimestre 2024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38</v>
      </c>
      <c r="C31" s="142" t="s">
        <v>376</v>
      </c>
      <c r="D31" s="142" t="s">
        <v>377</v>
      </c>
      <c r="E31" s="142" t="s">
        <v>378</v>
      </c>
    </row>
    <row r="32" spans="1:5" x14ac:dyDescent="0.25">
      <c r="A32" s="140" t="s">
        <v>29</v>
      </c>
      <c r="B32" s="143">
        <v>48935</v>
      </c>
      <c r="C32" s="47">
        <v>3.1775317753177531E-3</v>
      </c>
      <c r="D32" s="47">
        <v>-2.3467901259204567E-2</v>
      </c>
      <c r="E32" s="47">
        <v>-0.10380382030291375</v>
      </c>
    </row>
    <row r="33" spans="1:5" x14ac:dyDescent="0.25">
      <c r="A33" s="140" t="s">
        <v>30</v>
      </c>
      <c r="B33" s="143">
        <v>239910</v>
      </c>
      <c r="C33" s="47">
        <v>1.3604292534538848E-2</v>
      </c>
      <c r="D33" s="47">
        <v>7.9392074290033476E-2</v>
      </c>
      <c r="E33" s="47">
        <v>5.7869533392713834E-2</v>
      </c>
    </row>
    <row r="34" spans="1:5" x14ac:dyDescent="0.25">
      <c r="A34" s="140" t="s">
        <v>31</v>
      </c>
      <c r="B34" s="143">
        <v>351425</v>
      </c>
      <c r="C34" s="47">
        <v>1.1658870097157251E-2</v>
      </c>
      <c r="D34" s="47">
        <v>5.2381765204397288E-2</v>
      </c>
      <c r="E34" s="47">
        <v>-3.9152961762976939E-2</v>
      </c>
    </row>
    <row r="35" spans="1:5" x14ac:dyDescent="0.25">
      <c r="A35" s="140" t="s">
        <v>32</v>
      </c>
      <c r="B35" s="143">
        <v>564940</v>
      </c>
      <c r="C35" s="47">
        <v>7.6428463136866704E-3</v>
      </c>
      <c r="D35" s="47">
        <v>2.9670415794087787E-2</v>
      </c>
      <c r="E35" s="47">
        <v>-3.7065823967164721E-2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2"/>
  <sheetViews>
    <sheetView workbookViewId="0"/>
    <sheetView workbookViewId="1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3r trimestre 2024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2" t="s">
        <v>44</v>
      </c>
      <c r="C31" s="142" t="s">
        <v>39</v>
      </c>
    </row>
    <row r="32" spans="1:3" hidden="1" x14ac:dyDescent="0.25">
      <c r="A32" s="146">
        <v>2016</v>
      </c>
      <c r="B32" s="143">
        <v>50215</v>
      </c>
      <c r="C32" s="47"/>
    </row>
    <row r="33" spans="1:6" x14ac:dyDescent="0.25">
      <c r="A33" s="146">
        <v>2017</v>
      </c>
      <c r="B33" s="143">
        <v>50345</v>
      </c>
      <c r="C33" s="47">
        <f t="shared" ref="C33:C37" si="0">(B33-B32)/B32</f>
        <v>2.5888678681668825E-3</v>
      </c>
    </row>
    <row r="34" spans="1:6" x14ac:dyDescent="0.25">
      <c r="A34" s="146">
        <v>2018</v>
      </c>
      <c r="B34" s="143">
        <v>50262</v>
      </c>
      <c r="C34" s="47">
        <f t="shared" si="0"/>
        <v>-1.6486244910120171E-3</v>
      </c>
    </row>
    <row r="35" spans="1:6" x14ac:dyDescent="0.25">
      <c r="A35" s="146">
        <v>2019</v>
      </c>
      <c r="B35" s="143">
        <v>50111</v>
      </c>
      <c r="C35" s="47">
        <f t="shared" si="0"/>
        <v>-3.004257689705941E-3</v>
      </c>
    </row>
    <row r="36" spans="1:6" x14ac:dyDescent="0.25">
      <c r="A36" s="146">
        <v>2020</v>
      </c>
      <c r="B36" s="143">
        <v>49951</v>
      </c>
      <c r="C36" s="47">
        <f t="shared" si="0"/>
        <v>-3.1929117359461995E-3</v>
      </c>
    </row>
    <row r="37" spans="1:6" x14ac:dyDescent="0.25">
      <c r="A37" s="146">
        <v>2021</v>
      </c>
      <c r="B37" s="143">
        <v>48845</v>
      </c>
      <c r="C37" s="47">
        <f t="shared" si="0"/>
        <v>-2.214169886488759E-2</v>
      </c>
    </row>
    <row r="38" spans="1:6" x14ac:dyDescent="0.25">
      <c r="A38" s="146">
        <v>2022</v>
      </c>
      <c r="B38" s="143">
        <v>48590</v>
      </c>
      <c r="C38" s="47">
        <f>(B38-B37)/B37</f>
        <v>-5.220595762104617E-3</v>
      </c>
    </row>
    <row r="39" spans="1:6" x14ac:dyDescent="0.25">
      <c r="A39" s="146">
        <v>2023</v>
      </c>
      <c r="B39" s="143">
        <v>48780</v>
      </c>
      <c r="C39" s="47">
        <f>(B39-B38)/B38</f>
        <v>3.9102696027989298E-3</v>
      </c>
      <c r="D39" s="147">
        <f>+B39-B38</f>
        <v>190</v>
      </c>
    </row>
    <row r="40" spans="1:6" x14ac:dyDescent="0.25">
      <c r="A40" s="146">
        <v>2024</v>
      </c>
      <c r="B40" s="143">
        <v>48935</v>
      </c>
      <c r="C40" s="47">
        <f>(B40-B39)/B39</f>
        <v>3.1775317753177531E-3</v>
      </c>
      <c r="D40" s="73"/>
    </row>
    <row r="41" spans="1:6" x14ac:dyDescent="0.25">
      <c r="F41" s="73"/>
    </row>
    <row r="42" spans="1:6" ht="15.75" x14ac:dyDescent="0.3">
      <c r="A42" s="203"/>
      <c r="B42" s="225"/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F24"/>
  <sheetViews>
    <sheetView workbookViewId="0"/>
    <sheetView workbookViewId="1"/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6" x14ac:dyDescent="0.25">
      <c r="A1" s="2" t="s">
        <v>28</v>
      </c>
      <c r="C1" s="214" t="s">
        <v>258</v>
      </c>
    </row>
    <row r="3" spans="1:6" ht="18.75" x14ac:dyDescent="0.3">
      <c r="A3" s="30" t="str">
        <f>GRETA1!A3</f>
        <v>LLOCS DE TREBALL. RÈGIM ESPECIAL TREBALLADORS AUTÒNOMS</v>
      </c>
    </row>
    <row r="5" spans="1:6" x14ac:dyDescent="0.25">
      <c r="A5" s="29" t="str">
        <f>Índex!A41</f>
        <v>TRETA1</v>
      </c>
      <c r="C5" s="29" t="str">
        <f>Índex!A7</f>
        <v>3r trimestre 2024</v>
      </c>
    </row>
    <row r="6" spans="1:6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</row>
    <row r="8" spans="1:6" ht="15.75" x14ac:dyDescent="0.25">
      <c r="A8" s="7"/>
      <c r="B8" s="54"/>
      <c r="C8" s="54"/>
      <c r="D8" s="299" t="s">
        <v>130</v>
      </c>
      <c r="E8" s="299"/>
      <c r="F8" s="299"/>
    </row>
    <row r="9" spans="1:6" ht="15.75" x14ac:dyDescent="0.25">
      <c r="A9" s="9"/>
      <c r="B9" s="27">
        <v>2024</v>
      </c>
      <c r="C9" s="27" t="s">
        <v>131</v>
      </c>
      <c r="D9" s="27" t="s">
        <v>379</v>
      </c>
      <c r="E9" s="27" t="s">
        <v>380</v>
      </c>
      <c r="F9" s="27" t="s">
        <v>381</v>
      </c>
    </row>
    <row r="10" spans="1:6" x14ac:dyDescent="0.25">
      <c r="A10" s="11" t="s">
        <v>132</v>
      </c>
      <c r="B10" s="264">
        <v>48935</v>
      </c>
      <c r="C10" s="265">
        <v>1</v>
      </c>
      <c r="D10" s="265">
        <v>3.1775317753177531E-3</v>
      </c>
      <c r="E10" s="265">
        <v>-2.3467901259204567E-2</v>
      </c>
      <c r="F10" s="265">
        <v>-0.10380382030291375</v>
      </c>
    </row>
    <row r="11" spans="1:6" ht="30" x14ac:dyDescent="0.25">
      <c r="A11" s="14" t="s">
        <v>319</v>
      </c>
      <c r="B11" s="266">
        <v>6245</v>
      </c>
      <c r="C11" s="267">
        <v>0.12761826913252272</v>
      </c>
      <c r="D11" s="267">
        <v>-1.5760441292356184E-2</v>
      </c>
      <c r="E11" s="267">
        <v>-0.1299804959598774</v>
      </c>
      <c r="F11" s="267">
        <v>-0.24146726588120976</v>
      </c>
    </row>
    <row r="12" spans="1:6" ht="30" x14ac:dyDescent="0.25">
      <c r="A12" s="14" t="s">
        <v>323</v>
      </c>
      <c r="B12" s="266">
        <v>5070</v>
      </c>
      <c r="C12" s="267">
        <v>0.10360682538060693</v>
      </c>
      <c r="D12" s="267">
        <v>-1.4577259475218658E-2</v>
      </c>
      <c r="E12" s="267">
        <v>-5.7620817843866169E-2</v>
      </c>
      <c r="F12" s="267">
        <v>-0.22334558823529413</v>
      </c>
    </row>
    <row r="13" spans="1:6" ht="15" customHeight="1" x14ac:dyDescent="0.25">
      <c r="A13" s="14" t="s">
        <v>322</v>
      </c>
      <c r="B13" s="266">
        <v>4815</v>
      </c>
      <c r="C13" s="267">
        <v>9.8395831204659237E-2</v>
      </c>
      <c r="D13" s="267">
        <v>-1.037344398340249E-3</v>
      </c>
      <c r="E13" s="267">
        <v>-4.7666139240506326E-2</v>
      </c>
      <c r="F13" s="267">
        <v>-0.33723331039229182</v>
      </c>
    </row>
    <row r="14" spans="1:6" x14ac:dyDescent="0.25">
      <c r="A14" s="14" t="s">
        <v>320</v>
      </c>
      <c r="B14" s="266">
        <v>4625</v>
      </c>
      <c r="C14" s="267">
        <v>9.4513129661796258E-2</v>
      </c>
      <c r="D14" s="267">
        <v>-9.6359743040685224E-3</v>
      </c>
      <c r="E14" s="267">
        <v>7.8448463717585536E-3</v>
      </c>
      <c r="F14" s="267">
        <v>-3.1413612565445025E-2</v>
      </c>
    </row>
    <row r="15" spans="1:6" ht="45" x14ac:dyDescent="0.25">
      <c r="A15" s="14" t="s">
        <v>321</v>
      </c>
      <c r="B15" s="266">
        <v>2900</v>
      </c>
      <c r="C15" s="267">
        <v>5.9262286706856036E-2</v>
      </c>
      <c r="D15" s="267">
        <v>-1.5280135823429542E-2</v>
      </c>
      <c r="E15" s="267">
        <v>-8.3438685208596708E-2</v>
      </c>
      <c r="F15" s="267">
        <v>-0.1076923076923077</v>
      </c>
    </row>
    <row r="16" spans="1:6" ht="15" customHeight="1" x14ac:dyDescent="0.25">
      <c r="A16" s="14" t="s">
        <v>325</v>
      </c>
      <c r="B16" s="266">
        <v>2880</v>
      </c>
      <c r="C16" s="267">
        <v>5.8853581281291506E-2</v>
      </c>
      <c r="D16" s="267">
        <v>1.5873015873015872E-2</v>
      </c>
      <c r="E16" s="267">
        <v>6.0382916053019146E-2</v>
      </c>
      <c r="F16" s="267">
        <v>0.32110091743119268</v>
      </c>
    </row>
    <row r="17" spans="1:6" x14ac:dyDescent="0.25">
      <c r="A17" s="14" t="s">
        <v>332</v>
      </c>
      <c r="B17" s="266">
        <v>2085</v>
      </c>
      <c r="C17" s="267">
        <v>4.2607540615101663E-2</v>
      </c>
      <c r="D17" s="267">
        <v>1.9559902200488997E-2</v>
      </c>
      <c r="E17" s="267">
        <v>0.17332583005064717</v>
      </c>
      <c r="F17" s="267">
        <v>1.016441005802708</v>
      </c>
    </row>
    <row r="18" spans="1:6" x14ac:dyDescent="0.25">
      <c r="A18" s="14" t="s">
        <v>324</v>
      </c>
      <c r="B18" s="266">
        <v>1675</v>
      </c>
      <c r="C18" s="267">
        <v>3.4229079391028913E-2</v>
      </c>
      <c r="D18" s="267">
        <v>4.3613707165109032E-2</v>
      </c>
      <c r="E18" s="267">
        <v>0.14726027397260275</v>
      </c>
      <c r="F18" s="267">
        <v>-0.14844941535332995</v>
      </c>
    </row>
    <row r="19" spans="1:6" x14ac:dyDescent="0.25">
      <c r="A19" s="14" t="s">
        <v>328</v>
      </c>
      <c r="B19" s="266">
        <v>1460</v>
      </c>
      <c r="C19" s="267">
        <v>2.983549606621028E-2</v>
      </c>
      <c r="D19" s="267">
        <v>3.5460992907801421E-2</v>
      </c>
      <c r="E19" s="267">
        <v>0.11195734958111196</v>
      </c>
      <c r="F19" s="267">
        <v>0.69373549883990715</v>
      </c>
    </row>
    <row r="20" spans="1:6" ht="30" x14ac:dyDescent="0.25">
      <c r="A20" s="17" t="s">
        <v>327</v>
      </c>
      <c r="B20" s="268">
        <v>1185</v>
      </c>
      <c r="C20" s="269">
        <v>2.4215796464698069E-2</v>
      </c>
      <c r="D20" s="269">
        <v>8.5106382978723406E-3</v>
      </c>
      <c r="E20" s="269">
        <v>-4.8956661316211875E-2</v>
      </c>
      <c r="F20" s="269">
        <v>-0.16842105263157894</v>
      </c>
    </row>
    <row r="23" spans="1:6" x14ac:dyDescent="0.25">
      <c r="A23" s="44" t="s">
        <v>208</v>
      </c>
    </row>
    <row r="24" spans="1:6" x14ac:dyDescent="0.25">
      <c r="A24" s="44"/>
    </row>
  </sheetData>
  <mergeCells count="1">
    <mergeCell ref="D8:F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workbookViewId="0"/>
    <sheetView workbookViewId="1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TRETA1!A3</f>
        <v>LLOCS DE TREBALL. RÈGIM ESPECIAL TREBALLADORS AUTÒNOMS</v>
      </c>
    </row>
    <row r="5" spans="1:9" x14ac:dyDescent="0.25">
      <c r="A5" s="29" t="str">
        <f>Índex!A37</f>
        <v>Règim Especial Treballadors Autònoms (RETA)</v>
      </c>
      <c r="C5" s="29" t="str">
        <f>Índex!A7</f>
        <v>3r trimestre 2024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88" t="s">
        <v>54</v>
      </c>
      <c r="B7" s="290" t="s">
        <v>55</v>
      </c>
      <c r="C7" s="292" t="s">
        <v>58</v>
      </c>
      <c r="D7" s="292"/>
    </row>
    <row r="8" spans="1:9" x14ac:dyDescent="0.25">
      <c r="A8" s="289"/>
      <c r="B8" s="291"/>
      <c r="C8" s="33" t="s">
        <v>55</v>
      </c>
      <c r="D8" s="33" t="s">
        <v>56</v>
      </c>
    </row>
    <row r="9" spans="1:9" x14ac:dyDescent="0.25">
      <c r="A9" s="34" t="s">
        <v>324</v>
      </c>
      <c r="B9" s="38">
        <v>1675</v>
      </c>
      <c r="C9" s="38">
        <v>70</v>
      </c>
      <c r="D9" s="36">
        <v>4.3613707165109032E-2</v>
      </c>
    </row>
    <row r="10" spans="1:9" x14ac:dyDescent="0.25">
      <c r="A10" s="34" t="s">
        <v>342</v>
      </c>
      <c r="B10" s="38">
        <v>990</v>
      </c>
      <c r="C10" s="38">
        <v>60</v>
      </c>
      <c r="D10" s="36">
        <v>6.4516129032258063E-2</v>
      </c>
    </row>
    <row r="11" spans="1:9" x14ac:dyDescent="0.25">
      <c r="A11" s="34" t="s">
        <v>328</v>
      </c>
      <c r="B11" s="38">
        <v>1460</v>
      </c>
      <c r="C11" s="38">
        <v>50</v>
      </c>
      <c r="D11" s="36">
        <v>3.5460992907801421E-2</v>
      </c>
    </row>
    <row r="12" spans="1:9" x14ac:dyDescent="0.25">
      <c r="A12" s="34" t="s">
        <v>325</v>
      </c>
      <c r="B12" s="38">
        <v>2880</v>
      </c>
      <c r="C12" s="38">
        <v>45</v>
      </c>
      <c r="D12" s="36">
        <v>1.5873015873015872E-2</v>
      </c>
    </row>
    <row r="13" spans="1:9" x14ac:dyDescent="0.25">
      <c r="A13" s="34" t="s">
        <v>332</v>
      </c>
      <c r="B13" s="38">
        <v>2085</v>
      </c>
      <c r="C13" s="38">
        <v>40</v>
      </c>
      <c r="D13" s="36">
        <v>1.9559902200488997E-2</v>
      </c>
    </row>
    <row r="14" spans="1:9" x14ac:dyDescent="0.25">
      <c r="A14" s="34" t="s">
        <v>391</v>
      </c>
      <c r="B14" s="38">
        <v>675</v>
      </c>
      <c r="C14" s="38">
        <v>40</v>
      </c>
      <c r="D14" s="36">
        <v>6.2992125984251968E-2</v>
      </c>
    </row>
    <row r="15" spans="1:9" ht="30" x14ac:dyDescent="0.25">
      <c r="A15" s="34" t="s">
        <v>336</v>
      </c>
      <c r="B15" s="38">
        <v>490</v>
      </c>
      <c r="C15" s="38">
        <v>40</v>
      </c>
      <c r="D15" s="36">
        <v>8.8888888888888892E-2</v>
      </c>
    </row>
    <row r="16" spans="1:9" x14ac:dyDescent="0.25">
      <c r="A16" s="34" t="s">
        <v>388</v>
      </c>
      <c r="B16" s="45">
        <v>265</v>
      </c>
      <c r="C16" s="38">
        <v>30</v>
      </c>
      <c r="D16" s="36">
        <v>0.1276595744680851</v>
      </c>
    </row>
    <row r="17" spans="1:4" ht="30" x14ac:dyDescent="0.25">
      <c r="A17" s="34" t="s">
        <v>392</v>
      </c>
      <c r="B17" s="38">
        <v>255</v>
      </c>
      <c r="C17" s="38">
        <v>30</v>
      </c>
      <c r="D17" s="36">
        <v>0.13333333333333333</v>
      </c>
    </row>
    <row r="18" spans="1:4" x14ac:dyDescent="0.25">
      <c r="A18" s="34" t="s">
        <v>337</v>
      </c>
      <c r="B18" s="38">
        <v>1010</v>
      </c>
      <c r="C18" s="38">
        <v>25</v>
      </c>
      <c r="D18" s="36">
        <v>2.5380710659898477E-2</v>
      </c>
    </row>
    <row r="19" spans="1:4" x14ac:dyDescent="0.25">
      <c r="A19" s="293" t="s">
        <v>57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ht="30" x14ac:dyDescent="0.25">
      <c r="A21" s="34" t="s">
        <v>319</v>
      </c>
      <c r="B21" s="35">
        <v>6245</v>
      </c>
      <c r="C21" s="35">
        <v>-100</v>
      </c>
      <c r="D21" s="36">
        <v>-1.5760441292356184E-2</v>
      </c>
    </row>
    <row r="22" spans="1:4" x14ac:dyDescent="0.25">
      <c r="A22" s="34" t="s">
        <v>323</v>
      </c>
      <c r="B22" s="35">
        <v>5070</v>
      </c>
      <c r="C22" s="35">
        <v>-75</v>
      </c>
      <c r="D22" s="36">
        <v>-1.4577259475218658E-2</v>
      </c>
    </row>
    <row r="23" spans="1:4" x14ac:dyDescent="0.25">
      <c r="A23" s="34" t="s">
        <v>320</v>
      </c>
      <c r="B23" s="35">
        <v>4625</v>
      </c>
      <c r="C23" s="35">
        <v>-45</v>
      </c>
      <c r="D23" s="36">
        <v>-9.6359743040685224E-3</v>
      </c>
    </row>
    <row r="24" spans="1:4" ht="30" x14ac:dyDescent="0.25">
      <c r="A24" s="34" t="s">
        <v>321</v>
      </c>
      <c r="B24" s="35">
        <v>2900</v>
      </c>
      <c r="C24" s="35">
        <v>-45</v>
      </c>
      <c r="D24" s="36">
        <v>-1.5280135823429542E-2</v>
      </c>
    </row>
    <row r="25" spans="1:4" x14ac:dyDescent="0.25">
      <c r="A25" s="34" t="s">
        <v>338</v>
      </c>
      <c r="B25" s="35">
        <v>505</v>
      </c>
      <c r="C25" s="35">
        <v>-35</v>
      </c>
      <c r="D25" s="36">
        <v>-6.4814814814814811E-2</v>
      </c>
    </row>
    <row r="26" spans="1:4" x14ac:dyDescent="0.25">
      <c r="A26" s="34" t="s">
        <v>331</v>
      </c>
      <c r="B26" s="35">
        <v>750</v>
      </c>
      <c r="C26" s="35">
        <v>-25</v>
      </c>
      <c r="D26" s="36">
        <v>-3.2258064516129031E-2</v>
      </c>
    </row>
    <row r="27" spans="1:4" x14ac:dyDescent="0.25">
      <c r="A27" s="34" t="s">
        <v>335</v>
      </c>
      <c r="B27" s="35">
        <v>650</v>
      </c>
      <c r="C27" s="35">
        <v>-20</v>
      </c>
      <c r="D27" s="36">
        <v>-2.9850746268656716E-2</v>
      </c>
    </row>
    <row r="28" spans="1:4" ht="30" x14ac:dyDescent="0.25">
      <c r="A28" s="34" t="s">
        <v>339</v>
      </c>
      <c r="B28" s="35">
        <v>300</v>
      </c>
      <c r="C28" s="35">
        <v>-15</v>
      </c>
      <c r="D28" s="36">
        <v>-4.7619047619047616E-2</v>
      </c>
    </row>
    <row r="29" spans="1:4" x14ac:dyDescent="0.25">
      <c r="A29" s="34" t="s">
        <v>374</v>
      </c>
      <c r="B29" s="35">
        <v>170</v>
      </c>
      <c r="C29" s="35">
        <v>-15</v>
      </c>
      <c r="D29" s="36">
        <v>-8.1081081081081086E-2</v>
      </c>
    </row>
    <row r="30" spans="1:4" x14ac:dyDescent="0.25">
      <c r="A30" s="41" t="s">
        <v>390</v>
      </c>
      <c r="B30" s="46">
        <v>160</v>
      </c>
      <c r="C30" s="46">
        <v>-15</v>
      </c>
      <c r="D30" s="204">
        <v>-8.5714285714285715E-2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  <sheetView workbookViewId="1"/>
  </sheetViews>
  <sheetFormatPr baseColWidth="10" defaultRowHeight="15" x14ac:dyDescent="0.25"/>
  <sheetData>
    <row r="1" spans="1:18" x14ac:dyDescent="0.25">
      <c r="B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G42"/>
  <sheetViews>
    <sheetView zoomScale="85" zoomScaleNormal="85" workbookViewId="0"/>
    <sheetView workbookViewId="1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4" t="s">
        <v>258</v>
      </c>
    </row>
    <row r="3" spans="1:7" ht="18.75" x14ac:dyDescent="0.3">
      <c r="A3" s="30" t="str">
        <f>GRETA1!A3</f>
        <v>LLOCS DE TREBALL. RÈGIM ESPECIAL TREBALLADORS AUTÒNOMS</v>
      </c>
    </row>
    <row r="5" spans="1:7" x14ac:dyDescent="0.25">
      <c r="A5" s="29" t="str">
        <f>Índex!A43</f>
        <v>TRETA3</v>
      </c>
      <c r="C5" s="29" t="str">
        <f>Índex!A7</f>
        <v>3r trimestre 2024</v>
      </c>
    </row>
    <row r="6" spans="1:7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202</v>
      </c>
      <c r="C8" s="297" t="s">
        <v>75</v>
      </c>
      <c r="D8" s="276" t="s">
        <v>76</v>
      </c>
      <c r="E8" s="276"/>
      <c r="F8" s="276"/>
    </row>
    <row r="9" spans="1:7" ht="22.5" customHeight="1" x14ac:dyDescent="0.25">
      <c r="B9" s="297" t="s">
        <v>33</v>
      </c>
      <c r="C9" s="297"/>
      <c r="D9" s="213">
        <v>2023</v>
      </c>
      <c r="E9" s="213">
        <v>2019</v>
      </c>
      <c r="F9" s="213">
        <v>2008</v>
      </c>
    </row>
    <row r="10" spans="1:7" x14ac:dyDescent="0.25">
      <c r="A10" s="56" t="s">
        <v>77</v>
      </c>
      <c r="B10" s="57">
        <v>635</v>
      </c>
      <c r="C10" s="58">
        <v>1.2979049565661727E-2</v>
      </c>
      <c r="D10" s="59">
        <v>0</v>
      </c>
      <c r="E10" s="59">
        <v>-1.3975155279503106E-2</v>
      </c>
      <c r="F10" s="59">
        <v>-0.15558510638297873</v>
      </c>
    </row>
    <row r="11" spans="1:7" x14ac:dyDescent="0.25">
      <c r="A11" s="56" t="s">
        <v>78</v>
      </c>
      <c r="B11" s="57">
        <v>550</v>
      </c>
      <c r="C11" s="58">
        <v>1.1241696474195196E-2</v>
      </c>
      <c r="D11" s="59">
        <v>9.1743119266055051E-3</v>
      </c>
      <c r="E11" s="59">
        <v>-0.21428571428571427</v>
      </c>
      <c r="F11" s="59">
        <v>-8.7893864013267001E-2</v>
      </c>
    </row>
    <row r="12" spans="1:7" x14ac:dyDescent="0.25">
      <c r="A12" s="56" t="s">
        <v>79</v>
      </c>
      <c r="B12" s="57">
        <v>4890</v>
      </c>
      <c r="C12" s="58">
        <v>9.9948901379662752E-2</v>
      </c>
      <c r="D12" s="59">
        <v>2.6232948583420776E-2</v>
      </c>
      <c r="E12" s="59">
        <v>-7.4914869466515321E-2</v>
      </c>
      <c r="F12" s="59">
        <v>-4.7526295286326452E-2</v>
      </c>
    </row>
    <row r="13" spans="1:7" x14ac:dyDescent="0.25">
      <c r="A13" s="56" t="s">
        <v>80</v>
      </c>
      <c r="B13" s="57">
        <v>130</v>
      </c>
      <c r="C13" s="58">
        <v>2.6571282575370463E-3</v>
      </c>
      <c r="D13" s="59">
        <v>0</v>
      </c>
      <c r="E13" s="59">
        <v>-0.19753086419753085</v>
      </c>
      <c r="F13" s="59">
        <v>-0.14473684210526316</v>
      </c>
    </row>
    <row r="14" spans="1:7" x14ac:dyDescent="0.25">
      <c r="A14" s="56" t="s">
        <v>81</v>
      </c>
      <c r="B14" s="57">
        <v>635</v>
      </c>
      <c r="C14" s="58">
        <v>1.2979049565661727E-2</v>
      </c>
      <c r="D14" s="59">
        <v>0</v>
      </c>
      <c r="E14" s="59">
        <v>-0.24673784104389088</v>
      </c>
      <c r="F14" s="59">
        <v>-0.19108280254777071</v>
      </c>
    </row>
    <row r="15" spans="1:7" x14ac:dyDescent="0.25">
      <c r="A15" s="56" t="s">
        <v>82</v>
      </c>
      <c r="B15" s="57">
        <v>295</v>
      </c>
      <c r="C15" s="58">
        <v>6.0296371997956054E-3</v>
      </c>
      <c r="D15" s="59">
        <v>0</v>
      </c>
      <c r="E15" s="59">
        <v>-0.2857142857142857</v>
      </c>
      <c r="F15" s="59">
        <v>-0.15714285714285714</v>
      </c>
    </row>
    <row r="16" spans="1:7" x14ac:dyDescent="0.25">
      <c r="A16" s="56" t="s">
        <v>83</v>
      </c>
      <c r="B16" s="57">
        <v>1005</v>
      </c>
      <c r="C16" s="58">
        <v>2.054164537557486E-2</v>
      </c>
      <c r="D16" s="59">
        <v>2.030456852791878E-2</v>
      </c>
      <c r="E16" s="59">
        <v>-0.25500370644922166</v>
      </c>
      <c r="F16" s="59">
        <v>-0.23047473200612559</v>
      </c>
    </row>
    <row r="17" spans="1:6" x14ac:dyDescent="0.25">
      <c r="A17" s="56" t="s">
        <v>84</v>
      </c>
      <c r="B17" s="57">
        <v>4875</v>
      </c>
      <c r="C17" s="58">
        <v>9.9642309657639247E-2</v>
      </c>
      <c r="D17" s="59">
        <v>1.5625E-2</v>
      </c>
      <c r="E17" s="59">
        <v>0.15823235923022094</v>
      </c>
      <c r="F17" s="59">
        <v>5.2006905481225725E-2</v>
      </c>
    </row>
    <row r="18" spans="1:6" x14ac:dyDescent="0.25">
      <c r="A18" s="56" t="s">
        <v>87</v>
      </c>
      <c r="B18" s="57">
        <v>1330</v>
      </c>
      <c r="C18" s="58">
        <v>2.7184466019417475E-2</v>
      </c>
      <c r="D18" s="59">
        <v>-2.2058823529411766E-2</v>
      </c>
      <c r="E18" s="59">
        <v>4.2319749216300939E-2</v>
      </c>
      <c r="F18" s="59">
        <v>-0.10437710437710437</v>
      </c>
    </row>
    <row r="19" spans="1:6" x14ac:dyDescent="0.25">
      <c r="A19" s="56" t="s">
        <v>88</v>
      </c>
      <c r="B19" s="57">
        <v>2900</v>
      </c>
      <c r="C19" s="58">
        <v>5.9274399591211037E-2</v>
      </c>
      <c r="D19" s="59">
        <v>-5.1457975986277877E-3</v>
      </c>
      <c r="E19" s="59">
        <v>-5.7217165149544863E-2</v>
      </c>
      <c r="F19" s="59">
        <v>-0.20460778935820076</v>
      </c>
    </row>
    <row r="20" spans="1:6" x14ac:dyDescent="0.25">
      <c r="A20" s="56" t="s">
        <v>89</v>
      </c>
      <c r="B20" s="57">
        <v>2945</v>
      </c>
      <c r="C20" s="58">
        <v>6.0194174757281553E-2</v>
      </c>
      <c r="D20" s="59">
        <v>6.8376068376068376E-3</v>
      </c>
      <c r="E20" s="59">
        <v>-5.4035798716649784E-3</v>
      </c>
      <c r="F20" s="59">
        <v>-0.10838631547078413</v>
      </c>
    </row>
    <row r="21" spans="1:6" x14ac:dyDescent="0.25">
      <c r="A21" s="56" t="s">
        <v>91</v>
      </c>
      <c r="B21" s="57">
        <v>1455</v>
      </c>
      <c r="C21" s="58">
        <v>2.9739397036280021E-2</v>
      </c>
      <c r="D21" s="59">
        <v>-6.8259385665529011E-3</v>
      </c>
      <c r="E21" s="59">
        <v>0.28080985915492956</v>
      </c>
      <c r="F21" s="59">
        <v>-4.7879616963064295E-3</v>
      </c>
    </row>
    <row r="22" spans="1:6" x14ac:dyDescent="0.25">
      <c r="A22" s="56" t="s">
        <v>92</v>
      </c>
      <c r="B22" s="57">
        <v>1855</v>
      </c>
      <c r="C22" s="58">
        <v>3.791517629024016E-2</v>
      </c>
      <c r="D22" s="59">
        <v>1.0899182561307902E-2</v>
      </c>
      <c r="E22" s="59">
        <v>7.6610562971561227E-2</v>
      </c>
      <c r="F22" s="59">
        <v>2.0352035203520351E-2</v>
      </c>
    </row>
    <row r="23" spans="1:6" x14ac:dyDescent="0.25">
      <c r="A23" s="56" t="s">
        <v>93</v>
      </c>
      <c r="B23" s="57">
        <v>1330</v>
      </c>
      <c r="C23" s="58">
        <v>2.7184466019417475E-2</v>
      </c>
      <c r="D23" s="59">
        <v>3.7735849056603774E-3</v>
      </c>
      <c r="E23" s="59">
        <v>-1.4814814814814815E-2</v>
      </c>
      <c r="F23" s="59">
        <v>-0.12557527942143326</v>
      </c>
    </row>
    <row r="24" spans="1:6" x14ac:dyDescent="0.25">
      <c r="A24" s="56" t="s">
        <v>94</v>
      </c>
      <c r="B24" s="57">
        <v>710</v>
      </c>
      <c r="C24" s="58">
        <v>1.4512008175779254E-2</v>
      </c>
      <c r="D24" s="59">
        <v>-6.993006993006993E-3</v>
      </c>
      <c r="E24" s="59">
        <v>-0.1537544696066746</v>
      </c>
      <c r="F24" s="59">
        <v>-0.15976331360946747</v>
      </c>
    </row>
    <row r="25" spans="1:6" x14ac:dyDescent="0.25">
      <c r="A25" s="56" t="s">
        <v>190</v>
      </c>
      <c r="B25" s="57">
        <v>240</v>
      </c>
      <c r="C25" s="58">
        <v>4.905467552376086E-3</v>
      </c>
      <c r="D25" s="59">
        <v>2.1276595744680851E-2</v>
      </c>
      <c r="E25" s="59">
        <v>-0.17525773195876287</v>
      </c>
      <c r="F25" s="59">
        <v>-0.19191919191919191</v>
      </c>
    </row>
    <row r="26" spans="1:6" x14ac:dyDescent="0.25">
      <c r="A26" s="56" t="s">
        <v>191</v>
      </c>
      <c r="B26" s="57">
        <v>375</v>
      </c>
      <c r="C26" s="58">
        <v>7.6647930505876344E-3</v>
      </c>
      <c r="D26" s="59">
        <v>-2.5974025974025976E-2</v>
      </c>
      <c r="E26" s="59">
        <v>2.1798365122615803E-2</v>
      </c>
      <c r="F26" s="59">
        <v>4.456824512534819E-2</v>
      </c>
    </row>
    <row r="27" spans="1:6" x14ac:dyDescent="0.25">
      <c r="A27" s="56" t="s">
        <v>192</v>
      </c>
      <c r="B27" s="57">
        <v>3070</v>
      </c>
      <c r="C27" s="58">
        <v>6.2749105774144096E-2</v>
      </c>
      <c r="D27" s="59">
        <v>6.5573770491803279E-3</v>
      </c>
      <c r="E27" s="59">
        <v>7.1553228621291445E-2</v>
      </c>
      <c r="F27" s="59">
        <v>-6.7152841081738079E-2</v>
      </c>
    </row>
    <row r="28" spans="1:6" x14ac:dyDescent="0.25">
      <c r="A28" s="56" t="s">
        <v>95</v>
      </c>
      <c r="B28" s="57">
        <v>1485</v>
      </c>
      <c r="C28" s="58">
        <v>3.0352580480327032E-2</v>
      </c>
      <c r="D28" s="59">
        <v>-1.3289036544850499E-2</v>
      </c>
      <c r="E28" s="59">
        <v>0.16288175411119812</v>
      </c>
      <c r="F28" s="59">
        <v>2.5552486187845305E-2</v>
      </c>
    </row>
    <row r="29" spans="1:6" x14ac:dyDescent="0.25">
      <c r="A29" s="56" t="s">
        <v>96</v>
      </c>
      <c r="B29" s="57">
        <v>4300</v>
      </c>
      <c r="C29" s="58">
        <v>8.7889626980071536E-2</v>
      </c>
      <c r="D29" s="59">
        <v>-3.4762456546929316E-3</v>
      </c>
      <c r="E29" s="59">
        <v>2.5274201239866477E-2</v>
      </c>
      <c r="F29" s="59">
        <v>-0.15933528836754643</v>
      </c>
    </row>
    <row r="30" spans="1:6" x14ac:dyDescent="0.25">
      <c r="A30" s="56" t="s">
        <v>97</v>
      </c>
      <c r="B30" s="57">
        <v>255</v>
      </c>
      <c r="C30" s="58">
        <v>5.2120592743995914E-3</v>
      </c>
      <c r="D30" s="59">
        <v>0</v>
      </c>
      <c r="E30" s="59">
        <v>-0.26724137931034481</v>
      </c>
      <c r="F30" s="59">
        <v>-0.30136986301369861</v>
      </c>
    </row>
    <row r="31" spans="1:6" x14ac:dyDescent="0.25">
      <c r="A31" s="56" t="s">
        <v>98</v>
      </c>
      <c r="B31" s="57">
        <v>490</v>
      </c>
      <c r="C31" s="58">
        <v>1.0015329586101174E-2</v>
      </c>
      <c r="D31" s="59">
        <v>-1.0101010101010102E-2</v>
      </c>
      <c r="E31" s="59">
        <v>-0.11231884057971014</v>
      </c>
      <c r="F31" s="59">
        <v>-6.1302681992337162E-2</v>
      </c>
    </row>
    <row r="32" spans="1:6" x14ac:dyDescent="0.25">
      <c r="A32" s="56" t="s">
        <v>99</v>
      </c>
      <c r="B32" s="57">
        <v>2575</v>
      </c>
      <c r="C32" s="58">
        <v>5.2631578947368418E-2</v>
      </c>
      <c r="D32" s="59">
        <v>9.8039215686274508E-3</v>
      </c>
      <c r="E32" s="59">
        <v>-6.6352429296591728E-2</v>
      </c>
      <c r="F32" s="59">
        <v>-0.11603158256093375</v>
      </c>
    </row>
    <row r="33" spans="1:6" x14ac:dyDescent="0.25">
      <c r="A33" s="56" t="s">
        <v>100</v>
      </c>
      <c r="B33" s="57">
        <v>1970</v>
      </c>
      <c r="C33" s="58">
        <v>4.0265712825753704E-2</v>
      </c>
      <c r="D33" s="59">
        <v>-2.5316455696202532E-3</v>
      </c>
      <c r="E33" s="59">
        <v>-8.2440614811364693E-2</v>
      </c>
      <c r="F33" s="59">
        <v>-9.4252873563218389E-2</v>
      </c>
    </row>
    <row r="34" spans="1:6" x14ac:dyDescent="0.25">
      <c r="A34" s="56" t="s">
        <v>101</v>
      </c>
      <c r="B34" s="57">
        <v>1610</v>
      </c>
      <c r="C34" s="58">
        <v>3.2907511497189575E-2</v>
      </c>
      <c r="D34" s="59">
        <v>-1.5290519877675841E-2</v>
      </c>
      <c r="E34" s="59">
        <v>-5.4609512624779803E-2</v>
      </c>
      <c r="F34" s="59">
        <v>-6.5040650406504072E-2</v>
      </c>
    </row>
    <row r="35" spans="1:6" x14ac:dyDescent="0.25">
      <c r="A35" s="56" t="s">
        <v>102</v>
      </c>
      <c r="B35" s="57">
        <v>1520</v>
      </c>
      <c r="C35" s="58">
        <v>3.1067961165048542E-2</v>
      </c>
      <c r="D35" s="59">
        <v>-1.6181229773462782E-2</v>
      </c>
      <c r="E35" s="59">
        <v>-7.090464547677261E-2</v>
      </c>
      <c r="F35" s="59">
        <v>-0.20750782064650677</v>
      </c>
    </row>
    <row r="36" spans="1:6" x14ac:dyDescent="0.25">
      <c r="A36" s="56" t="s">
        <v>103</v>
      </c>
      <c r="B36" s="57">
        <v>475</v>
      </c>
      <c r="C36" s="58">
        <v>9.7087378640776691E-3</v>
      </c>
      <c r="D36" s="59">
        <v>-1.0416666666666666E-2</v>
      </c>
      <c r="E36" s="59">
        <v>-0.20965058236272879</v>
      </c>
      <c r="F36" s="59">
        <v>-0.20302013422818793</v>
      </c>
    </row>
    <row r="37" spans="1:6" x14ac:dyDescent="0.25">
      <c r="A37" s="56" t="s">
        <v>104</v>
      </c>
      <c r="B37" s="57">
        <v>390</v>
      </c>
      <c r="C37" s="58">
        <v>7.9713847726111398E-3</v>
      </c>
      <c r="D37" s="59">
        <v>0.04</v>
      </c>
      <c r="E37" s="59">
        <v>-0.25430210325047803</v>
      </c>
      <c r="F37" s="59">
        <v>-0.22465208747514911</v>
      </c>
    </row>
    <row r="38" spans="1:6" x14ac:dyDescent="0.25">
      <c r="A38" s="56" t="s">
        <v>105</v>
      </c>
      <c r="B38" s="57">
        <v>975</v>
      </c>
      <c r="C38" s="58">
        <v>1.9928461931527849E-2</v>
      </c>
      <c r="D38" s="59">
        <v>5.1546391752577319E-3</v>
      </c>
      <c r="E38" s="59">
        <v>-0.14548641542506574</v>
      </c>
      <c r="F38" s="59">
        <v>-0.20016406890894176</v>
      </c>
    </row>
    <row r="39" spans="1:6" x14ac:dyDescent="0.25">
      <c r="A39" s="56" t="s">
        <v>106</v>
      </c>
      <c r="B39" s="57">
        <v>3655</v>
      </c>
      <c r="C39" s="58">
        <v>7.4706182933060805E-2</v>
      </c>
      <c r="D39" s="59">
        <v>-6.793478260869565E-3</v>
      </c>
      <c r="E39" s="59">
        <v>-2.2988505747126436E-2</v>
      </c>
      <c r="F39" s="59">
        <v>-0.16246562786434462</v>
      </c>
    </row>
    <row r="40" spans="1:6" x14ac:dyDescent="0.25">
      <c r="A40" s="60" t="s">
        <v>29</v>
      </c>
      <c r="B40" s="61">
        <v>48925</v>
      </c>
      <c r="C40" s="62">
        <v>1</v>
      </c>
      <c r="D40" s="59">
        <v>2.972529725297253E-3</v>
      </c>
      <c r="E40" s="59">
        <v>-2.3667458242701202E-2</v>
      </c>
      <c r="F40" s="59">
        <v>-0.10398696042341996</v>
      </c>
    </row>
    <row r="41" spans="1:6" ht="22.5" customHeight="1" x14ac:dyDescent="0.25"/>
    <row r="42" spans="1:6" x14ac:dyDescent="0.25">
      <c r="A42" s="44" t="s">
        <v>208</v>
      </c>
    </row>
  </sheetData>
  <sortState xmlns:xlrd2="http://schemas.microsoft.com/office/spreadsheetml/2017/richdata2" ref="A10:F39">
    <sortCondition ref="A10:A39"/>
  </sortState>
  <mergeCells count="2">
    <mergeCell ref="B8:B9"/>
    <mergeCell ref="C8:C9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8"/>
  <sheetViews>
    <sheetView workbookViewId="0"/>
    <sheetView workbookViewId="1"/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4"/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3r trimestre 2024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1"/>
    </row>
    <row r="7" spans="1:12" x14ac:dyDescent="0.25">
      <c r="A7" s="152" t="s">
        <v>228</v>
      </c>
      <c r="B7" s="91"/>
      <c r="C7" s="91"/>
      <c r="D7" s="91"/>
      <c r="E7" s="91"/>
      <c r="F7" s="91"/>
      <c r="G7" s="91"/>
      <c r="L7" s="2"/>
    </row>
    <row r="8" spans="1:12" x14ac:dyDescent="0.25">
      <c r="A8" s="91"/>
      <c r="B8" s="309" t="s">
        <v>29</v>
      </c>
      <c r="C8" s="310"/>
      <c r="D8" s="311" t="s">
        <v>281</v>
      </c>
      <c r="E8" s="312"/>
      <c r="F8" s="311" t="s">
        <v>32</v>
      </c>
      <c r="G8" s="295"/>
    </row>
    <row r="9" spans="1:12" x14ac:dyDescent="0.25">
      <c r="A9" s="90"/>
      <c r="B9" s="88" t="s">
        <v>55</v>
      </c>
      <c r="C9" s="89" t="s">
        <v>56</v>
      </c>
      <c r="D9" s="88" t="s">
        <v>55</v>
      </c>
      <c r="E9" s="89" t="s">
        <v>56</v>
      </c>
      <c r="F9" s="88" t="s">
        <v>55</v>
      </c>
      <c r="G9" s="88" t="s">
        <v>56</v>
      </c>
    </row>
    <row r="10" spans="1:12" x14ac:dyDescent="0.25">
      <c r="A10" s="87" t="s">
        <v>226</v>
      </c>
      <c r="B10" s="86">
        <v>460</v>
      </c>
      <c r="C10" s="240">
        <v>1.2939703793302297E-3</v>
      </c>
      <c r="D10" s="239">
        <v>2960</v>
      </c>
      <c r="E10" s="240">
        <v>1.1816862583062364E-3</v>
      </c>
      <c r="F10" s="239">
        <v>31335</v>
      </c>
      <c r="G10" s="240">
        <v>8.5184294120285598E-3</v>
      </c>
      <c r="H10" s="188"/>
      <c r="I10" s="188"/>
    </row>
    <row r="11" spans="1:12" x14ac:dyDescent="0.25">
      <c r="A11" s="85" t="s">
        <v>225</v>
      </c>
      <c r="B11" s="84">
        <v>25960</v>
      </c>
      <c r="C11" s="242">
        <v>7.3024937059592968E-2</v>
      </c>
      <c r="D11" s="241">
        <v>135990</v>
      </c>
      <c r="E11" s="242">
        <v>5.4289700765900367E-2</v>
      </c>
      <c r="F11" s="241">
        <v>227120</v>
      </c>
      <c r="G11" s="242">
        <v>6.1742642031591723E-2</v>
      </c>
      <c r="H11" s="188"/>
      <c r="I11" s="188"/>
    </row>
    <row r="12" spans="1:12" x14ac:dyDescent="0.25">
      <c r="A12" s="85" t="s">
        <v>224</v>
      </c>
      <c r="B12" s="84">
        <v>70210</v>
      </c>
      <c r="C12" s="242">
        <v>0.19749926159299006</v>
      </c>
      <c r="D12" s="241">
        <v>420175</v>
      </c>
      <c r="E12" s="242">
        <v>0.16774156202156179</v>
      </c>
      <c r="F12" s="241">
        <v>622295</v>
      </c>
      <c r="G12" s="242">
        <v>0.16917108763230615</v>
      </c>
      <c r="H12" s="188"/>
      <c r="I12" s="188"/>
    </row>
    <row r="13" spans="1:12" x14ac:dyDescent="0.25">
      <c r="A13" s="85" t="s">
        <v>223</v>
      </c>
      <c r="B13" s="84">
        <v>52320</v>
      </c>
      <c r="C13" s="242">
        <v>0.14717506575338613</v>
      </c>
      <c r="D13" s="241">
        <v>268585</v>
      </c>
      <c r="E13" s="242">
        <v>0.10722405529972315</v>
      </c>
      <c r="F13" s="241">
        <v>467155</v>
      </c>
      <c r="G13" s="242">
        <v>0.12699623079547478</v>
      </c>
      <c r="H13" s="188"/>
      <c r="I13" s="188"/>
    </row>
    <row r="14" spans="1:12" x14ac:dyDescent="0.25">
      <c r="A14" s="85" t="s">
        <v>222</v>
      </c>
      <c r="B14" s="84">
        <v>55095</v>
      </c>
      <c r="C14" s="242">
        <v>0.15498108271565</v>
      </c>
      <c r="D14" s="241">
        <v>524355</v>
      </c>
      <c r="E14" s="242">
        <v>0.20933212769397519</v>
      </c>
      <c r="F14" s="241">
        <v>770015</v>
      </c>
      <c r="G14" s="242">
        <v>0.20932881518120863</v>
      </c>
      <c r="H14" s="188"/>
      <c r="I14" s="188"/>
    </row>
    <row r="15" spans="1:12" x14ac:dyDescent="0.25">
      <c r="A15" s="85" t="s">
        <v>221</v>
      </c>
      <c r="B15" s="84">
        <v>42990</v>
      </c>
      <c r="C15" s="242">
        <v>0.12092997088566647</v>
      </c>
      <c r="D15" s="241">
        <v>336815</v>
      </c>
      <c r="E15" s="242">
        <v>0.1344627219903429</v>
      </c>
      <c r="F15" s="241">
        <v>515595</v>
      </c>
      <c r="G15" s="242">
        <v>0.14016465973176531</v>
      </c>
      <c r="H15" s="188"/>
      <c r="I15" s="188"/>
    </row>
    <row r="16" spans="1:12" ht="15.75" thickBot="1" x14ac:dyDescent="0.3">
      <c r="A16" s="83" t="s">
        <v>220</v>
      </c>
      <c r="B16" s="82">
        <v>108460</v>
      </c>
      <c r="C16" s="244">
        <v>0.30509571161338417</v>
      </c>
      <c r="D16" s="243">
        <v>816015</v>
      </c>
      <c r="E16" s="244">
        <v>0.32576814597019038</v>
      </c>
      <c r="F16" s="243">
        <v>1044980</v>
      </c>
      <c r="G16" s="244">
        <v>0.28407813521562486</v>
      </c>
      <c r="H16" s="188"/>
      <c r="I16" s="188"/>
    </row>
    <row r="17" spans="1:7" ht="15.75" thickBot="1" x14ac:dyDescent="0.3">
      <c r="A17" s="81" t="s">
        <v>132</v>
      </c>
      <c r="B17" s="79">
        <v>355495</v>
      </c>
      <c r="C17" s="80">
        <v>1</v>
      </c>
      <c r="D17" s="245">
        <v>2504895</v>
      </c>
      <c r="E17" s="246">
        <v>1</v>
      </c>
      <c r="F17" s="245">
        <v>3678495</v>
      </c>
      <c r="G17" s="246">
        <v>1</v>
      </c>
    </row>
    <row r="18" spans="1:7" x14ac:dyDescent="0.25">
      <c r="A18" s="153" t="s">
        <v>282</v>
      </c>
      <c r="B18" s="153"/>
      <c r="C18" s="153"/>
      <c r="D18" s="153"/>
      <c r="E18" s="153"/>
      <c r="F18" s="153"/>
      <c r="G18" s="153"/>
    </row>
    <row r="19" spans="1:7" x14ac:dyDescent="0.25">
      <c r="A19" s="150"/>
      <c r="B19" s="78"/>
      <c r="C19" s="78"/>
      <c r="D19" s="78"/>
      <c r="E19" s="78"/>
      <c r="F19" s="78"/>
      <c r="G19" s="78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  <row r="28" spans="1:7" x14ac:dyDescent="0.25">
      <c r="B28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L42"/>
  <sheetViews>
    <sheetView workbookViewId="0"/>
    <sheetView workbookViewId="1"/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3r trimestre 2024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12" x14ac:dyDescent="0.25">
      <c r="A25" s="153" t="s">
        <v>282</v>
      </c>
    </row>
    <row r="26" spans="1:12" x14ac:dyDescent="0.25">
      <c r="D26" s="211"/>
      <c r="E26" s="211"/>
      <c r="F26" s="211"/>
    </row>
    <row r="27" spans="1:12" ht="45" x14ac:dyDescent="0.25">
      <c r="B27" s="258" t="s">
        <v>383</v>
      </c>
      <c r="C27" s="258" t="s">
        <v>283</v>
      </c>
      <c r="D27" s="211"/>
      <c r="E27" s="280" t="s">
        <v>383</v>
      </c>
      <c r="F27" s="211"/>
      <c r="G27" s="37"/>
      <c r="H27" s="37"/>
      <c r="I27" s="37"/>
      <c r="J27" s="37"/>
      <c r="K27" s="37"/>
      <c r="L27" s="37"/>
    </row>
    <row r="28" spans="1:12" x14ac:dyDescent="0.25">
      <c r="A28" s="148" t="s">
        <v>234</v>
      </c>
      <c r="B28" s="144">
        <v>460</v>
      </c>
      <c r="C28" s="141">
        <f t="shared" ref="C28:C35" si="0">+B28/E28-1</f>
        <v>-2.1276595744680882E-2</v>
      </c>
      <c r="D28" s="211"/>
      <c r="E28" s="281">
        <v>470</v>
      </c>
      <c r="F28" s="211"/>
      <c r="G28" s="37"/>
      <c r="H28" s="37"/>
      <c r="I28" s="37"/>
      <c r="J28" s="37"/>
      <c r="K28" s="37"/>
      <c r="L28" s="37"/>
    </row>
    <row r="29" spans="1:12" x14ac:dyDescent="0.25">
      <c r="A29" s="154" t="s">
        <v>235</v>
      </c>
      <c r="B29" s="144">
        <v>25960</v>
      </c>
      <c r="C29" s="141">
        <f t="shared" si="0"/>
        <v>-2.6621672290963683E-2</v>
      </c>
      <c r="D29" s="211"/>
      <c r="E29" s="281">
        <v>26670</v>
      </c>
      <c r="F29" s="211"/>
      <c r="G29" s="37"/>
      <c r="H29" s="37"/>
      <c r="I29" s="37"/>
      <c r="J29" s="37"/>
      <c r="K29" s="37"/>
      <c r="L29" s="37"/>
    </row>
    <row r="30" spans="1:12" x14ac:dyDescent="0.25">
      <c r="A30" s="148" t="s">
        <v>236</v>
      </c>
      <c r="B30" s="144">
        <v>70210</v>
      </c>
      <c r="C30" s="141">
        <f t="shared" si="0"/>
        <v>-1.735479356193137E-2</v>
      </c>
      <c r="D30" s="211"/>
      <c r="E30" s="281">
        <v>71450</v>
      </c>
      <c r="F30" s="211"/>
      <c r="G30" s="37"/>
      <c r="H30" s="37"/>
      <c r="I30" s="37"/>
      <c r="J30" s="37"/>
      <c r="K30" s="37"/>
      <c r="L30" s="37"/>
    </row>
    <row r="31" spans="1:12" x14ac:dyDescent="0.25">
      <c r="A31" s="154" t="s">
        <v>237</v>
      </c>
      <c r="B31" s="144">
        <v>52320</v>
      </c>
      <c r="C31" s="141">
        <f t="shared" si="0"/>
        <v>-1.0964083175803441E-2</v>
      </c>
      <c r="D31" s="211"/>
      <c r="E31" s="281">
        <v>52900</v>
      </c>
      <c r="F31" s="211"/>
      <c r="G31" s="37"/>
      <c r="H31" s="37"/>
      <c r="I31" s="37"/>
      <c r="J31" s="37"/>
      <c r="K31" s="37"/>
      <c r="L31" s="37"/>
    </row>
    <row r="32" spans="1:12" x14ac:dyDescent="0.25">
      <c r="A32" s="148" t="s">
        <v>238</v>
      </c>
      <c r="B32" s="144">
        <v>55095</v>
      </c>
      <c r="C32" s="141">
        <f t="shared" si="0"/>
        <v>0.11359272359777672</v>
      </c>
      <c r="D32" s="211"/>
      <c r="E32" s="281">
        <v>49475</v>
      </c>
      <c r="F32" s="211"/>
      <c r="G32" s="37"/>
      <c r="H32" s="37"/>
      <c r="I32" s="37"/>
      <c r="J32" s="37"/>
      <c r="K32" s="37"/>
      <c r="L32" s="37"/>
    </row>
    <row r="33" spans="1:12" x14ac:dyDescent="0.25">
      <c r="A33" s="154" t="s">
        <v>239</v>
      </c>
      <c r="B33" s="144">
        <v>42990</v>
      </c>
      <c r="C33" s="141">
        <f t="shared" si="0"/>
        <v>1.4872521246458881E-2</v>
      </c>
      <c r="D33" s="211"/>
      <c r="E33" s="281">
        <v>42360</v>
      </c>
      <c r="F33" s="211"/>
      <c r="G33" s="37"/>
      <c r="H33" s="37"/>
      <c r="I33" s="37"/>
      <c r="J33" s="37"/>
      <c r="K33" s="37"/>
      <c r="L33" s="37"/>
    </row>
    <row r="34" spans="1:12" x14ac:dyDescent="0.25">
      <c r="A34" s="148" t="s">
        <v>240</v>
      </c>
      <c r="B34" s="144">
        <v>108460</v>
      </c>
      <c r="C34" s="141">
        <f t="shared" si="0"/>
        <v>-7.27655484874834E-3</v>
      </c>
      <c r="D34" s="211"/>
      <c r="E34" s="281">
        <v>109255</v>
      </c>
      <c r="F34" s="211"/>
      <c r="G34" s="37"/>
      <c r="H34" s="37"/>
      <c r="I34" s="37"/>
      <c r="J34" s="37"/>
      <c r="K34" s="37"/>
      <c r="L34" s="37"/>
    </row>
    <row r="35" spans="1:12" x14ac:dyDescent="0.25">
      <c r="A35" s="148" t="s">
        <v>284</v>
      </c>
      <c r="B35" s="144">
        <v>355495</v>
      </c>
      <c r="C35" s="141">
        <f t="shared" si="0"/>
        <v>8.1961401568326764E-3</v>
      </c>
      <c r="D35" s="211"/>
      <c r="E35" s="281">
        <v>352605</v>
      </c>
      <c r="F35" s="211"/>
      <c r="G35" s="37"/>
      <c r="H35" s="37"/>
      <c r="I35" s="37"/>
      <c r="J35" s="37"/>
      <c r="K35" s="37"/>
      <c r="L35" s="37"/>
    </row>
    <row r="36" spans="1:12" x14ac:dyDescent="0.25">
      <c r="B36" s="63"/>
      <c r="C36" s="63"/>
      <c r="D36" s="211"/>
      <c r="E36" s="211"/>
      <c r="F36" s="211"/>
      <c r="G36" s="37"/>
      <c r="H36" s="37"/>
      <c r="I36" s="37"/>
      <c r="J36" s="37"/>
      <c r="K36" s="37"/>
      <c r="L36" s="37"/>
    </row>
    <row r="37" spans="1:12" x14ac:dyDescent="0.25">
      <c r="B37" s="63"/>
      <c r="C37" s="63"/>
      <c r="D37" s="211"/>
      <c r="E37" s="37"/>
      <c r="F37" s="37"/>
      <c r="G37" s="37"/>
      <c r="H37" s="37"/>
      <c r="I37" s="37"/>
      <c r="J37" s="37"/>
      <c r="K37" s="37"/>
      <c r="L37" s="37"/>
    </row>
    <row r="38" spans="1:12" x14ac:dyDescent="0.25">
      <c r="D38" s="211"/>
      <c r="E38" s="37"/>
      <c r="F38" s="37"/>
      <c r="G38" s="37"/>
      <c r="H38" s="37"/>
      <c r="I38" s="37"/>
      <c r="J38" s="37"/>
      <c r="K38" s="37"/>
      <c r="L38" s="37"/>
    </row>
    <row r="39" spans="1:12" x14ac:dyDescent="0.25">
      <c r="D39" s="37"/>
      <c r="E39" s="37"/>
      <c r="F39" s="37"/>
      <c r="G39" s="37"/>
      <c r="H39" s="37"/>
      <c r="I39" s="37"/>
      <c r="J39" s="37"/>
      <c r="K39" s="37"/>
      <c r="L39" s="37"/>
    </row>
    <row r="40" spans="1:12" x14ac:dyDescent="0.25"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5">
      <c r="D41" s="211"/>
      <c r="E41" s="211"/>
      <c r="F41" s="211"/>
    </row>
    <row r="42" spans="1:12" x14ac:dyDescent="0.25">
      <c r="D42" s="211"/>
      <c r="E42" s="211"/>
      <c r="F42" s="211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topLeftCell="B1" zoomScaleNormal="100" workbookViewId="0"/>
    <sheetView workbookViewId="1"/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4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3r trimestre 2024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3"/>
      <c r="M7" s="93"/>
      <c r="N7" s="93"/>
      <c r="O7" s="93"/>
      <c r="P7" s="93"/>
      <c r="Q7" s="93"/>
      <c r="R7" s="93"/>
    </row>
    <row r="8" spans="1:20" ht="15.75" x14ac:dyDescent="0.25">
      <c r="A8" s="314" t="s">
        <v>285</v>
      </c>
      <c r="B8" s="314"/>
      <c r="C8" s="314"/>
      <c r="D8" s="314"/>
      <c r="E8" s="314"/>
      <c r="F8" s="314"/>
      <c r="G8" s="314"/>
      <c r="L8" s="314" t="s">
        <v>384</v>
      </c>
      <c r="M8" s="314"/>
      <c r="N8" s="314"/>
      <c r="O8" s="314"/>
      <c r="P8" s="314"/>
      <c r="Q8" s="314"/>
      <c r="R8" s="314"/>
    </row>
    <row r="9" spans="1:20" ht="54" customHeight="1" x14ac:dyDescent="0.25">
      <c r="A9" s="94" t="s">
        <v>233</v>
      </c>
      <c r="B9" s="95" t="s">
        <v>234</v>
      </c>
      <c r="C9" s="95" t="s">
        <v>235</v>
      </c>
      <c r="D9" s="95" t="s">
        <v>236</v>
      </c>
      <c r="E9" s="95" t="s">
        <v>237</v>
      </c>
      <c r="F9" s="95" t="s">
        <v>238</v>
      </c>
      <c r="G9" s="95" t="s">
        <v>239</v>
      </c>
      <c r="H9" s="95" t="s">
        <v>240</v>
      </c>
      <c r="I9" s="95" t="s">
        <v>132</v>
      </c>
      <c r="J9" s="96"/>
      <c r="L9" s="97" t="s">
        <v>233</v>
      </c>
      <c r="M9" s="95" t="s">
        <v>234</v>
      </c>
      <c r="N9" s="95" t="s">
        <v>235</v>
      </c>
      <c r="O9" s="95" t="s">
        <v>236</v>
      </c>
      <c r="P9" s="95" t="s">
        <v>237</v>
      </c>
      <c r="Q9" s="95" t="s">
        <v>238</v>
      </c>
      <c r="R9" s="95" t="s">
        <v>239</v>
      </c>
      <c r="S9" s="95" t="s">
        <v>240</v>
      </c>
      <c r="T9" s="96"/>
    </row>
    <row r="10" spans="1:20" x14ac:dyDescent="0.25">
      <c r="A10" s="98" t="s">
        <v>77</v>
      </c>
      <c r="B10" s="215">
        <v>20</v>
      </c>
      <c r="C10" s="99">
        <v>458</v>
      </c>
      <c r="D10" s="99">
        <v>1070</v>
      </c>
      <c r="E10" s="99">
        <v>2591</v>
      </c>
      <c r="F10" s="99">
        <v>367</v>
      </c>
      <c r="G10" s="99">
        <v>439</v>
      </c>
      <c r="H10" s="99">
        <v>2446</v>
      </c>
      <c r="I10" s="99">
        <v>7391</v>
      </c>
      <c r="J10" s="100"/>
      <c r="L10" s="98" t="s">
        <v>77</v>
      </c>
      <c r="M10" s="218">
        <f>B10/$I10</f>
        <v>2.7059937762143149E-3</v>
      </c>
      <c r="N10" s="219">
        <f t="shared" ref="N10:N40" si="0">C10/$I10</f>
        <v>6.1967257475307805E-2</v>
      </c>
      <c r="O10" s="219">
        <f t="shared" ref="O10:O40" si="1">D10/$I10</f>
        <v>0.14477066702746583</v>
      </c>
      <c r="P10" s="219">
        <f t="shared" ref="P10:P40" si="2">E10/$I10</f>
        <v>0.35056149370856449</v>
      </c>
      <c r="Q10" s="219">
        <f t="shared" ref="Q10:Q40" si="3">F10/$I10</f>
        <v>4.9654985793532676E-2</v>
      </c>
      <c r="R10" s="219">
        <f t="shared" ref="R10:R40" si="4">G10/$I10</f>
        <v>5.9396563387904208E-2</v>
      </c>
      <c r="S10" s="219">
        <f t="shared" ref="S10:S40" si="5">H10/$I10</f>
        <v>0.33094303883101067</v>
      </c>
      <c r="T10" s="102"/>
    </row>
    <row r="11" spans="1:20" x14ac:dyDescent="0.25">
      <c r="A11" s="103" t="s">
        <v>78</v>
      </c>
      <c r="B11" s="216">
        <v>35</v>
      </c>
      <c r="C11" s="104">
        <v>191</v>
      </c>
      <c r="D11" s="104">
        <v>259</v>
      </c>
      <c r="E11" s="104">
        <v>266</v>
      </c>
      <c r="F11" s="104">
        <v>285</v>
      </c>
      <c r="G11" s="104">
        <v>276</v>
      </c>
      <c r="H11" s="104">
        <v>421</v>
      </c>
      <c r="I11" s="104">
        <v>1733</v>
      </c>
      <c r="J11" s="100"/>
      <c r="L11" s="103" t="s">
        <v>78</v>
      </c>
      <c r="M11" s="220">
        <f t="shared" ref="M11:M40" si="6">B11/$I11</f>
        <v>2.0196191575302943E-2</v>
      </c>
      <c r="N11" s="221">
        <f t="shared" si="0"/>
        <v>0.1102135025966532</v>
      </c>
      <c r="O11" s="221">
        <f t="shared" si="1"/>
        <v>0.14945181765724178</v>
      </c>
      <c r="P11" s="221">
        <f t="shared" si="2"/>
        <v>0.15349105597230236</v>
      </c>
      <c r="Q11" s="221">
        <f t="shared" si="3"/>
        <v>0.16445470282746683</v>
      </c>
      <c r="R11" s="221">
        <f t="shared" si="4"/>
        <v>0.15926139642238893</v>
      </c>
      <c r="S11" s="221">
        <f t="shared" si="5"/>
        <v>0.24293133294864397</v>
      </c>
      <c r="T11" s="102"/>
    </row>
    <row r="12" spans="1:20" x14ac:dyDescent="0.25">
      <c r="A12" s="103" t="s">
        <v>79</v>
      </c>
      <c r="B12" s="216">
        <v>25</v>
      </c>
      <c r="C12" s="104">
        <v>1345</v>
      </c>
      <c r="D12" s="104">
        <v>3322</v>
      </c>
      <c r="E12" s="104">
        <v>1040</v>
      </c>
      <c r="F12" s="104">
        <v>2850</v>
      </c>
      <c r="G12" s="104">
        <v>5398</v>
      </c>
      <c r="H12" s="104">
        <v>5635</v>
      </c>
      <c r="I12" s="104">
        <v>19615</v>
      </c>
      <c r="J12" s="100"/>
      <c r="L12" s="103" t="s">
        <v>79</v>
      </c>
      <c r="M12" s="220">
        <f t="shared" si="6"/>
        <v>1.2745347947998981E-3</v>
      </c>
      <c r="N12" s="221">
        <f t="shared" si="0"/>
        <v>6.856997196023451E-2</v>
      </c>
      <c r="O12" s="221">
        <f t="shared" si="1"/>
        <v>0.16936018353301044</v>
      </c>
      <c r="P12" s="221">
        <f t="shared" si="2"/>
        <v>5.3020647463675762E-2</v>
      </c>
      <c r="Q12" s="221">
        <f t="shared" si="3"/>
        <v>0.14529696660718838</v>
      </c>
      <c r="R12" s="221">
        <f t="shared" si="4"/>
        <v>0.27519755289319398</v>
      </c>
      <c r="S12" s="221">
        <f t="shared" si="5"/>
        <v>0.28728014274789704</v>
      </c>
      <c r="T12" s="102"/>
    </row>
    <row r="13" spans="1:20" x14ac:dyDescent="0.25">
      <c r="A13" s="105" t="s">
        <v>80</v>
      </c>
      <c r="B13" s="216">
        <v>5</v>
      </c>
      <c r="C13" s="104">
        <v>76</v>
      </c>
      <c r="D13" s="104">
        <v>159</v>
      </c>
      <c r="E13" s="104">
        <v>324</v>
      </c>
      <c r="F13" s="104">
        <v>156</v>
      </c>
      <c r="G13" s="104">
        <v>69</v>
      </c>
      <c r="H13" s="104">
        <v>764</v>
      </c>
      <c r="I13" s="104">
        <v>1553</v>
      </c>
      <c r="J13" s="100"/>
      <c r="L13" s="105" t="s">
        <v>80</v>
      </c>
      <c r="M13" s="220">
        <f t="shared" si="6"/>
        <v>3.2195750160978749E-3</v>
      </c>
      <c r="N13" s="221">
        <f t="shared" si="0"/>
        <v>4.8937540244687702E-2</v>
      </c>
      <c r="O13" s="221">
        <f t="shared" si="1"/>
        <v>0.10238248551191242</v>
      </c>
      <c r="P13" s="221">
        <f t="shared" si="2"/>
        <v>0.20862846104314231</v>
      </c>
      <c r="Q13" s="221">
        <f t="shared" si="3"/>
        <v>0.10045074050225371</v>
      </c>
      <c r="R13" s="221">
        <f t="shared" si="4"/>
        <v>4.4430135222150675E-2</v>
      </c>
      <c r="S13" s="221">
        <f t="shared" si="5"/>
        <v>0.49195106245975534</v>
      </c>
      <c r="T13" s="102"/>
    </row>
    <row r="14" spans="1:20" x14ac:dyDescent="0.25">
      <c r="A14" s="105" t="s">
        <v>81</v>
      </c>
      <c r="B14" s="216">
        <v>10</v>
      </c>
      <c r="C14" s="104">
        <v>303</v>
      </c>
      <c r="D14" s="104">
        <v>682</v>
      </c>
      <c r="E14" s="104">
        <v>834</v>
      </c>
      <c r="F14" s="104">
        <v>329</v>
      </c>
      <c r="G14" s="104">
        <v>596</v>
      </c>
      <c r="H14" s="104">
        <v>733</v>
      </c>
      <c r="I14" s="104">
        <v>3487</v>
      </c>
      <c r="J14" s="100"/>
      <c r="L14" s="105" t="s">
        <v>81</v>
      </c>
      <c r="M14" s="220">
        <f t="shared" si="6"/>
        <v>2.8677946659019216E-3</v>
      </c>
      <c r="N14" s="221">
        <f t="shared" si="0"/>
        <v>8.6894178376828224E-2</v>
      </c>
      <c r="O14" s="221">
        <f t="shared" si="1"/>
        <v>0.19558359621451105</v>
      </c>
      <c r="P14" s="221">
        <f t="shared" si="2"/>
        <v>0.23917407513622024</v>
      </c>
      <c r="Q14" s="221">
        <f t="shared" si="3"/>
        <v>9.4350444508173217E-2</v>
      </c>
      <c r="R14" s="221">
        <f t="shared" si="4"/>
        <v>0.17092056208775452</v>
      </c>
      <c r="S14" s="221">
        <f t="shared" si="5"/>
        <v>0.21020934901061084</v>
      </c>
      <c r="T14" s="102"/>
    </row>
    <row r="15" spans="1:20" x14ac:dyDescent="0.25">
      <c r="A15" s="105" t="s">
        <v>82</v>
      </c>
      <c r="B15" s="216">
        <v>15</v>
      </c>
      <c r="C15" s="104">
        <v>141</v>
      </c>
      <c r="D15" s="104">
        <v>195</v>
      </c>
      <c r="E15" s="104">
        <v>187</v>
      </c>
      <c r="F15" s="104">
        <v>175</v>
      </c>
      <c r="G15" s="104">
        <v>202</v>
      </c>
      <c r="H15" s="104">
        <v>264</v>
      </c>
      <c r="I15" s="104">
        <v>1179</v>
      </c>
      <c r="J15" s="100"/>
      <c r="L15" s="105" t="s">
        <v>82</v>
      </c>
      <c r="M15" s="220">
        <f t="shared" si="6"/>
        <v>1.2722646310432569E-2</v>
      </c>
      <c r="N15" s="221">
        <f t="shared" si="0"/>
        <v>0.11959287531806616</v>
      </c>
      <c r="O15" s="221">
        <f t="shared" si="1"/>
        <v>0.16539440203562342</v>
      </c>
      <c r="P15" s="221">
        <f t="shared" si="2"/>
        <v>0.15860899067005937</v>
      </c>
      <c r="Q15" s="221">
        <f t="shared" si="3"/>
        <v>0.14843087362171331</v>
      </c>
      <c r="R15" s="221">
        <f t="shared" si="4"/>
        <v>0.17133163698049195</v>
      </c>
      <c r="S15" s="221">
        <f t="shared" si="5"/>
        <v>0.22391857506361323</v>
      </c>
      <c r="T15" s="102"/>
    </row>
    <row r="16" spans="1:20" x14ac:dyDescent="0.25">
      <c r="A16" s="105" t="s">
        <v>83</v>
      </c>
      <c r="B16" s="216">
        <v>20</v>
      </c>
      <c r="C16" s="104">
        <v>339</v>
      </c>
      <c r="D16" s="104">
        <v>468</v>
      </c>
      <c r="E16" s="104">
        <v>429</v>
      </c>
      <c r="F16" s="104">
        <v>591</v>
      </c>
      <c r="G16" s="104">
        <v>529</v>
      </c>
      <c r="H16" s="104">
        <v>830</v>
      </c>
      <c r="I16" s="104">
        <v>3206</v>
      </c>
      <c r="J16" s="100"/>
      <c r="L16" s="105" t="s">
        <v>83</v>
      </c>
      <c r="M16" s="220">
        <f t="shared" si="6"/>
        <v>6.238303181534623E-3</v>
      </c>
      <c r="N16" s="221">
        <f t="shared" si="0"/>
        <v>0.10573923892701186</v>
      </c>
      <c r="O16" s="221">
        <f t="shared" si="1"/>
        <v>0.14597629444791016</v>
      </c>
      <c r="P16" s="221">
        <f t="shared" si="2"/>
        <v>0.13381160324391767</v>
      </c>
      <c r="Q16" s="221">
        <f t="shared" si="3"/>
        <v>0.1843418590143481</v>
      </c>
      <c r="R16" s="221">
        <f t="shared" si="4"/>
        <v>0.16500311915159077</v>
      </c>
      <c r="S16" s="221">
        <f t="shared" si="5"/>
        <v>0.25888958203368684</v>
      </c>
      <c r="T16" s="102"/>
    </row>
    <row r="17" spans="1:20" x14ac:dyDescent="0.25">
      <c r="A17" s="105" t="s">
        <v>84</v>
      </c>
      <c r="B17" s="216">
        <v>37</v>
      </c>
      <c r="C17" s="104">
        <v>5597</v>
      </c>
      <c r="D17" s="104">
        <v>9327</v>
      </c>
      <c r="E17" s="104">
        <v>6025</v>
      </c>
      <c r="F17" s="104">
        <v>3884</v>
      </c>
      <c r="G17" s="104">
        <v>6389</v>
      </c>
      <c r="H17" s="104">
        <v>18348</v>
      </c>
      <c r="I17" s="104">
        <v>49607</v>
      </c>
      <c r="J17" s="100"/>
      <c r="L17" s="105" t="s">
        <v>84</v>
      </c>
      <c r="M17" s="220">
        <f t="shared" si="6"/>
        <v>7.4586247908561289E-4</v>
      </c>
      <c r="N17" s="221">
        <f t="shared" si="0"/>
        <v>0.11282681879573447</v>
      </c>
      <c r="O17" s="221">
        <f t="shared" si="1"/>
        <v>0.18801782006571655</v>
      </c>
      <c r="P17" s="221">
        <f t="shared" si="2"/>
        <v>0.12145463341867076</v>
      </c>
      <c r="Q17" s="221">
        <f t="shared" si="3"/>
        <v>7.8295401858608671E-2</v>
      </c>
      <c r="R17" s="221">
        <f t="shared" si="4"/>
        <v>0.12879230753724272</v>
      </c>
      <c r="S17" s="221">
        <f t="shared" si="5"/>
        <v>0.36986715584494123</v>
      </c>
      <c r="T17" s="102"/>
    </row>
    <row r="18" spans="1:20" x14ac:dyDescent="0.25">
      <c r="A18" s="105" t="s">
        <v>85</v>
      </c>
      <c r="B18" s="216">
        <v>25</v>
      </c>
      <c r="C18" s="104">
        <v>437</v>
      </c>
      <c r="D18" s="104">
        <v>1377</v>
      </c>
      <c r="E18" s="104">
        <v>1490</v>
      </c>
      <c r="F18" s="104">
        <v>1238</v>
      </c>
      <c r="G18" s="104">
        <v>654</v>
      </c>
      <c r="H18" s="104">
        <v>1808</v>
      </c>
      <c r="I18" s="104">
        <v>7029</v>
      </c>
      <c r="J18" s="100"/>
      <c r="L18" s="105" t="s">
        <v>85</v>
      </c>
      <c r="M18" s="220">
        <f t="shared" si="6"/>
        <v>3.5566936975387682E-3</v>
      </c>
      <c r="N18" s="221">
        <f t="shared" si="0"/>
        <v>6.2171005832977667E-2</v>
      </c>
      <c r="O18" s="221">
        <f t="shared" si="1"/>
        <v>0.19590268886043533</v>
      </c>
      <c r="P18" s="221">
        <f t="shared" si="2"/>
        <v>0.21197894437331058</v>
      </c>
      <c r="Q18" s="221">
        <f t="shared" si="3"/>
        <v>0.1761274719021198</v>
      </c>
      <c r="R18" s="221">
        <f t="shared" si="4"/>
        <v>9.3043107127614169E-2</v>
      </c>
      <c r="S18" s="221">
        <f t="shared" si="5"/>
        <v>0.25722008820600367</v>
      </c>
      <c r="T18" s="102"/>
    </row>
    <row r="19" spans="1:20" x14ac:dyDescent="0.25">
      <c r="A19" s="105" t="s">
        <v>86</v>
      </c>
      <c r="B19" s="216">
        <v>25</v>
      </c>
      <c r="C19" s="104">
        <v>965</v>
      </c>
      <c r="D19" s="104">
        <v>4399</v>
      </c>
      <c r="E19" s="104">
        <v>3417</v>
      </c>
      <c r="F19" s="104">
        <v>3717</v>
      </c>
      <c r="G19" s="104">
        <v>3648</v>
      </c>
      <c r="H19" s="104">
        <v>6322</v>
      </c>
      <c r="I19" s="104">
        <v>22493</v>
      </c>
      <c r="J19" s="100"/>
      <c r="L19" s="105" t="s">
        <v>86</v>
      </c>
      <c r="M19" s="220">
        <f t="shared" si="6"/>
        <v>1.1114568977015071E-3</v>
      </c>
      <c r="N19" s="221">
        <f t="shared" si="0"/>
        <v>4.2902236251278175E-2</v>
      </c>
      <c r="O19" s="221">
        <f t="shared" si="1"/>
        <v>0.19557195571955718</v>
      </c>
      <c r="P19" s="221">
        <f t="shared" si="2"/>
        <v>0.15191392877784199</v>
      </c>
      <c r="Q19" s="221">
        <f t="shared" si="3"/>
        <v>0.16525141155026007</v>
      </c>
      <c r="R19" s="221">
        <f t="shared" si="4"/>
        <v>0.16218379051260393</v>
      </c>
      <c r="S19" s="221">
        <f t="shared" si="5"/>
        <v>0.28106522029075715</v>
      </c>
      <c r="T19" s="102"/>
    </row>
    <row r="20" spans="1:20" x14ac:dyDescent="0.25">
      <c r="A20" s="105" t="s">
        <v>87</v>
      </c>
      <c r="B20" s="216">
        <v>57</v>
      </c>
      <c r="C20" s="104">
        <v>1320</v>
      </c>
      <c r="D20" s="104">
        <v>3892</v>
      </c>
      <c r="E20" s="104">
        <v>2963</v>
      </c>
      <c r="F20" s="104">
        <v>2034</v>
      </c>
      <c r="G20" s="104">
        <v>2570</v>
      </c>
      <c r="H20" s="104">
        <v>4719</v>
      </c>
      <c r="I20" s="104">
        <v>17555</v>
      </c>
      <c r="J20" s="100"/>
      <c r="L20" s="105" t="s">
        <v>87</v>
      </c>
      <c r="M20" s="220">
        <f t="shared" si="6"/>
        <v>3.2469381942466535E-3</v>
      </c>
      <c r="N20" s="221">
        <f t="shared" si="0"/>
        <v>7.5192252919396185E-2</v>
      </c>
      <c r="O20" s="221">
        <f t="shared" si="1"/>
        <v>0.22170321845628027</v>
      </c>
      <c r="P20" s="221">
        <f t="shared" si="2"/>
        <v>0.16878382227285674</v>
      </c>
      <c r="Q20" s="221">
        <f t="shared" si="3"/>
        <v>0.1158644260894332</v>
      </c>
      <c r="R20" s="221">
        <f t="shared" si="4"/>
        <v>0.1463970378809456</v>
      </c>
      <c r="S20" s="221">
        <f t="shared" si="5"/>
        <v>0.26881230418684138</v>
      </c>
      <c r="T20" s="102"/>
    </row>
    <row r="21" spans="1:20" x14ac:dyDescent="0.25">
      <c r="A21" s="105" t="s">
        <v>88</v>
      </c>
      <c r="B21" s="216">
        <v>26</v>
      </c>
      <c r="C21" s="104">
        <v>682</v>
      </c>
      <c r="D21" s="104">
        <v>1276</v>
      </c>
      <c r="E21" s="104">
        <v>3063</v>
      </c>
      <c r="F21" s="104">
        <v>2451</v>
      </c>
      <c r="G21" s="104">
        <v>1095</v>
      </c>
      <c r="H21" s="104">
        <v>3538</v>
      </c>
      <c r="I21" s="104">
        <v>12131</v>
      </c>
      <c r="J21" s="100"/>
      <c r="L21" s="105" t="s">
        <v>88</v>
      </c>
      <c r="M21" s="220">
        <f t="shared" si="6"/>
        <v>2.143269310032149E-3</v>
      </c>
      <c r="N21" s="221">
        <f t="shared" si="0"/>
        <v>5.6219602670843291E-2</v>
      </c>
      <c r="O21" s="221">
        <f t="shared" si="1"/>
        <v>0.10518506306157778</v>
      </c>
      <c r="P21" s="221">
        <f t="shared" si="2"/>
        <v>0.2524936114087874</v>
      </c>
      <c r="Q21" s="221">
        <f t="shared" si="3"/>
        <v>0.20204434918803066</v>
      </c>
      <c r="R21" s="221">
        <f t="shared" si="4"/>
        <v>9.0264611326353966E-2</v>
      </c>
      <c r="S21" s="221">
        <f t="shared" si="5"/>
        <v>0.29164949303437476</v>
      </c>
      <c r="T21" s="102"/>
    </row>
    <row r="22" spans="1:20" x14ac:dyDescent="0.25">
      <c r="A22" s="105" t="s">
        <v>89</v>
      </c>
      <c r="B22" s="216">
        <v>45</v>
      </c>
      <c r="C22" s="104">
        <v>499</v>
      </c>
      <c r="D22" s="104">
        <v>2309</v>
      </c>
      <c r="E22" s="104">
        <v>1678</v>
      </c>
      <c r="F22" s="104">
        <v>1136</v>
      </c>
      <c r="G22" s="104">
        <v>1289</v>
      </c>
      <c r="H22" s="104">
        <v>2155</v>
      </c>
      <c r="I22" s="104">
        <v>9111</v>
      </c>
      <c r="J22" s="100"/>
      <c r="L22" s="105" t="s">
        <v>89</v>
      </c>
      <c r="M22" s="220">
        <f t="shared" si="6"/>
        <v>4.9390846229832074E-3</v>
      </c>
      <c r="N22" s="221">
        <f t="shared" si="0"/>
        <v>5.4768960597080453E-2</v>
      </c>
      <c r="O22" s="221">
        <f t="shared" si="1"/>
        <v>0.2534299198770717</v>
      </c>
      <c r="P22" s="221">
        <f t="shared" si="2"/>
        <v>0.18417297771924049</v>
      </c>
      <c r="Q22" s="221">
        <f t="shared" si="3"/>
        <v>0.1246844473713094</v>
      </c>
      <c r="R22" s="221">
        <f t="shared" si="4"/>
        <v>0.14147733508945232</v>
      </c>
      <c r="S22" s="221">
        <f t="shared" si="5"/>
        <v>0.23652727472286247</v>
      </c>
      <c r="T22" s="102"/>
    </row>
    <row r="23" spans="1:20" x14ac:dyDescent="0.25">
      <c r="A23" s="105" t="s">
        <v>90</v>
      </c>
      <c r="B23" s="216">
        <v>10</v>
      </c>
      <c r="C23" s="104">
        <v>516</v>
      </c>
      <c r="D23" s="104">
        <v>968</v>
      </c>
      <c r="E23" s="104">
        <v>1295</v>
      </c>
      <c r="F23" s="104">
        <v>917</v>
      </c>
      <c r="G23" s="104">
        <v>702</v>
      </c>
      <c r="H23" s="104">
        <v>1265</v>
      </c>
      <c r="I23" s="104">
        <v>5673</v>
      </c>
      <c r="J23" s="100"/>
      <c r="L23" s="105" t="s">
        <v>90</v>
      </c>
      <c r="M23" s="220">
        <f t="shared" si="6"/>
        <v>1.7627357659086903E-3</v>
      </c>
      <c r="N23" s="221">
        <f t="shared" si="0"/>
        <v>9.0957165520888422E-2</v>
      </c>
      <c r="O23" s="221">
        <f t="shared" si="1"/>
        <v>0.17063282213996123</v>
      </c>
      <c r="P23" s="221">
        <f t="shared" si="2"/>
        <v>0.22827428168517538</v>
      </c>
      <c r="Q23" s="221">
        <f t="shared" si="3"/>
        <v>0.16164286973382691</v>
      </c>
      <c r="R23" s="221">
        <f t="shared" si="4"/>
        <v>0.12374405076679006</v>
      </c>
      <c r="S23" s="221">
        <f t="shared" si="5"/>
        <v>0.22298607438744933</v>
      </c>
      <c r="T23" s="102"/>
    </row>
    <row r="24" spans="1:20" x14ac:dyDescent="0.25">
      <c r="A24" s="105" t="s">
        <v>91</v>
      </c>
      <c r="B24" s="216">
        <v>5</v>
      </c>
      <c r="C24" s="104">
        <v>449</v>
      </c>
      <c r="D24" s="104">
        <v>1138</v>
      </c>
      <c r="E24" s="104">
        <v>614</v>
      </c>
      <c r="F24" s="104">
        <v>641</v>
      </c>
      <c r="G24" s="104">
        <v>359</v>
      </c>
      <c r="H24" s="104">
        <v>695</v>
      </c>
      <c r="I24" s="104">
        <v>3901</v>
      </c>
      <c r="J24" s="100"/>
      <c r="L24" s="105" t="s">
        <v>91</v>
      </c>
      <c r="M24" s="220">
        <f t="shared" si="6"/>
        <v>1.281722635221738E-3</v>
      </c>
      <c r="N24" s="221">
        <f t="shared" si="0"/>
        <v>0.11509869264291207</v>
      </c>
      <c r="O24" s="221">
        <f t="shared" si="1"/>
        <v>0.29172007177646758</v>
      </c>
      <c r="P24" s="221">
        <f t="shared" si="2"/>
        <v>0.15739553960522942</v>
      </c>
      <c r="Q24" s="221">
        <f t="shared" si="3"/>
        <v>0.1643168418354268</v>
      </c>
      <c r="R24" s="221">
        <f t="shared" si="4"/>
        <v>9.2027685208920795E-2</v>
      </c>
      <c r="S24" s="221">
        <f t="shared" si="5"/>
        <v>0.17815944629582159</v>
      </c>
      <c r="T24" s="102"/>
    </row>
    <row r="25" spans="1:20" x14ac:dyDescent="0.25">
      <c r="A25" s="105" t="s">
        <v>92</v>
      </c>
      <c r="B25" s="216">
        <v>15</v>
      </c>
      <c r="C25" s="104">
        <v>152</v>
      </c>
      <c r="D25" s="104">
        <v>184</v>
      </c>
      <c r="E25" s="104">
        <v>160</v>
      </c>
      <c r="F25" s="104">
        <v>100</v>
      </c>
      <c r="G25" s="104">
        <v>145</v>
      </c>
      <c r="H25" s="104">
        <v>225</v>
      </c>
      <c r="I25" s="104">
        <v>981</v>
      </c>
      <c r="J25" s="100"/>
      <c r="L25" s="105" t="s">
        <v>92</v>
      </c>
      <c r="M25" s="220">
        <f t="shared" si="6"/>
        <v>1.5290519877675841E-2</v>
      </c>
      <c r="N25" s="221">
        <f t="shared" si="0"/>
        <v>0.15494393476044852</v>
      </c>
      <c r="O25" s="221">
        <f t="shared" si="1"/>
        <v>0.1875637104994903</v>
      </c>
      <c r="P25" s="221">
        <f t="shared" si="2"/>
        <v>0.16309887869520898</v>
      </c>
      <c r="Q25" s="221">
        <f t="shared" si="3"/>
        <v>0.1019367991845056</v>
      </c>
      <c r="R25" s="221">
        <f t="shared" si="4"/>
        <v>0.14780835881753313</v>
      </c>
      <c r="S25" s="221">
        <f t="shared" si="5"/>
        <v>0.22935779816513763</v>
      </c>
      <c r="T25" s="102"/>
    </row>
    <row r="26" spans="1:20" x14ac:dyDescent="0.25">
      <c r="A26" s="105" t="s">
        <v>93</v>
      </c>
      <c r="B26" s="216">
        <v>43</v>
      </c>
      <c r="C26" s="104">
        <v>202</v>
      </c>
      <c r="D26" s="104">
        <v>710</v>
      </c>
      <c r="E26" s="104">
        <v>692</v>
      </c>
      <c r="F26" s="104">
        <v>106</v>
      </c>
      <c r="G26" s="104">
        <v>234</v>
      </c>
      <c r="H26" s="104">
        <v>603</v>
      </c>
      <c r="I26" s="104">
        <v>2590</v>
      </c>
      <c r="J26" s="100"/>
      <c r="L26" s="105" t="s">
        <v>93</v>
      </c>
      <c r="M26" s="220">
        <f t="shared" si="6"/>
        <v>1.6602316602316602E-2</v>
      </c>
      <c r="N26" s="221">
        <f t="shared" si="0"/>
        <v>7.7992277992277995E-2</v>
      </c>
      <c r="O26" s="221">
        <f t="shared" si="1"/>
        <v>0.27413127413127414</v>
      </c>
      <c r="P26" s="221">
        <f t="shared" si="2"/>
        <v>0.26718146718146718</v>
      </c>
      <c r="Q26" s="221">
        <f t="shared" si="3"/>
        <v>4.0926640926640924E-2</v>
      </c>
      <c r="R26" s="221">
        <f t="shared" si="4"/>
        <v>9.0347490347490345E-2</v>
      </c>
      <c r="S26" s="221">
        <f t="shared" si="5"/>
        <v>0.23281853281853282</v>
      </c>
      <c r="T26" s="102"/>
    </row>
    <row r="27" spans="1:20" x14ac:dyDescent="0.25">
      <c r="A27" s="105" t="s">
        <v>94</v>
      </c>
      <c r="B27" s="216">
        <v>74</v>
      </c>
      <c r="C27" s="104">
        <v>1631</v>
      </c>
      <c r="D27" s="104">
        <v>13378</v>
      </c>
      <c r="E27" s="104">
        <v>3670</v>
      </c>
      <c r="F27" s="104">
        <v>8378</v>
      </c>
      <c r="G27" s="104">
        <v>3760</v>
      </c>
      <c r="H27" s="104">
        <v>26321</v>
      </c>
      <c r="I27" s="104">
        <v>57212</v>
      </c>
      <c r="J27" s="100"/>
      <c r="L27" s="105" t="s">
        <v>94</v>
      </c>
      <c r="M27" s="220">
        <f t="shared" si="6"/>
        <v>1.2934349437181011E-3</v>
      </c>
      <c r="N27" s="221">
        <f t="shared" si="0"/>
        <v>2.8508005313570579E-2</v>
      </c>
      <c r="O27" s="221">
        <f t="shared" si="1"/>
        <v>0.23383206320352373</v>
      </c>
      <c r="P27" s="221">
        <f t="shared" si="2"/>
        <v>6.41473816681815E-2</v>
      </c>
      <c r="Q27" s="221">
        <f t="shared" si="3"/>
        <v>0.14643781024959798</v>
      </c>
      <c r="R27" s="221">
        <f t="shared" si="4"/>
        <v>6.5720478221352158E-2</v>
      </c>
      <c r="S27" s="221">
        <f t="shared" si="5"/>
        <v>0.46006082640005591</v>
      </c>
      <c r="T27" s="102"/>
    </row>
    <row r="28" spans="1:20" x14ac:dyDescent="0.25">
      <c r="A28" s="105" t="s">
        <v>95</v>
      </c>
      <c r="B28" s="216">
        <v>15</v>
      </c>
      <c r="C28" s="104">
        <v>1223</v>
      </c>
      <c r="D28" s="104">
        <v>1716</v>
      </c>
      <c r="E28" s="104">
        <v>3877</v>
      </c>
      <c r="F28" s="104">
        <v>933</v>
      </c>
      <c r="G28" s="104">
        <v>825</v>
      </c>
      <c r="H28" s="104">
        <v>2059</v>
      </c>
      <c r="I28" s="104">
        <v>10648</v>
      </c>
      <c r="J28" s="100"/>
      <c r="L28" s="105" t="s">
        <v>95</v>
      </c>
      <c r="M28" s="220">
        <f t="shared" si="6"/>
        <v>1.4087152516904582E-3</v>
      </c>
      <c r="N28" s="221">
        <f t="shared" si="0"/>
        <v>0.1148572501878287</v>
      </c>
      <c r="O28" s="221">
        <f t="shared" si="1"/>
        <v>0.16115702479338842</v>
      </c>
      <c r="P28" s="221">
        <f t="shared" si="2"/>
        <v>0.36410593538692715</v>
      </c>
      <c r="Q28" s="221">
        <f t="shared" si="3"/>
        <v>8.7622088655146507E-2</v>
      </c>
      <c r="R28" s="221">
        <f t="shared" si="4"/>
        <v>7.7479338842975212E-2</v>
      </c>
      <c r="S28" s="221">
        <f t="shared" si="5"/>
        <v>0.19336964688204358</v>
      </c>
      <c r="T28" s="102"/>
    </row>
    <row r="29" spans="1:20" x14ac:dyDescent="0.25">
      <c r="A29" s="105" t="s">
        <v>96</v>
      </c>
      <c r="B29" s="216">
        <v>149</v>
      </c>
      <c r="C29" s="104">
        <v>2832</v>
      </c>
      <c r="D29" s="104">
        <v>6711</v>
      </c>
      <c r="E29" s="104">
        <v>3711</v>
      </c>
      <c r="F29" s="104">
        <v>7013</v>
      </c>
      <c r="G29" s="104">
        <v>3360</v>
      </c>
      <c r="H29" s="104">
        <v>5904</v>
      </c>
      <c r="I29" s="104">
        <v>29680</v>
      </c>
      <c r="J29" s="100"/>
      <c r="L29" s="105" t="s">
        <v>96</v>
      </c>
      <c r="M29" s="220">
        <f t="shared" si="6"/>
        <v>5.0202156334231808E-3</v>
      </c>
      <c r="N29" s="221">
        <f t="shared" si="0"/>
        <v>9.54177897574124E-2</v>
      </c>
      <c r="O29" s="221">
        <f t="shared" si="1"/>
        <v>0.22611185983827492</v>
      </c>
      <c r="P29" s="221">
        <f t="shared" si="2"/>
        <v>0.12503369272237197</v>
      </c>
      <c r="Q29" s="221">
        <f t="shared" si="3"/>
        <v>0.23628706199460917</v>
      </c>
      <c r="R29" s="221">
        <f t="shared" si="4"/>
        <v>0.11320754716981132</v>
      </c>
      <c r="S29" s="221">
        <f t="shared" si="5"/>
        <v>0.19892183288409704</v>
      </c>
      <c r="T29" s="102"/>
    </row>
    <row r="30" spans="1:20" x14ac:dyDescent="0.25">
      <c r="A30" s="105" t="s">
        <v>97</v>
      </c>
      <c r="B30" s="216">
        <v>37</v>
      </c>
      <c r="C30" s="104">
        <v>117</v>
      </c>
      <c r="D30" s="104">
        <v>128</v>
      </c>
      <c r="E30" s="104">
        <v>271</v>
      </c>
      <c r="F30" s="104">
        <v>91</v>
      </c>
      <c r="G30" s="104">
        <v>127</v>
      </c>
      <c r="H30" s="104">
        <v>325</v>
      </c>
      <c r="I30" s="104">
        <v>1096</v>
      </c>
      <c r="J30" s="100"/>
      <c r="L30" s="105" t="s">
        <v>97</v>
      </c>
      <c r="M30" s="220">
        <f t="shared" si="6"/>
        <v>3.3759124087591241E-2</v>
      </c>
      <c r="N30" s="221">
        <f t="shared" si="0"/>
        <v>0.10675182481751824</v>
      </c>
      <c r="O30" s="221">
        <f t="shared" si="1"/>
        <v>0.11678832116788321</v>
      </c>
      <c r="P30" s="221">
        <f t="shared" si="2"/>
        <v>0.24726277372262773</v>
      </c>
      <c r="Q30" s="221">
        <f t="shared" si="3"/>
        <v>8.3029197080291967E-2</v>
      </c>
      <c r="R30" s="221">
        <f t="shared" si="4"/>
        <v>0.11587591240875912</v>
      </c>
      <c r="S30" s="221">
        <f t="shared" si="5"/>
        <v>0.29653284671532848</v>
      </c>
      <c r="T30" s="102"/>
    </row>
    <row r="31" spans="1:20" x14ac:dyDescent="0.25">
      <c r="A31" s="105" t="s">
        <v>98</v>
      </c>
      <c r="B31" s="216">
        <v>29</v>
      </c>
      <c r="C31" s="104">
        <v>201</v>
      </c>
      <c r="D31" s="104">
        <v>688</v>
      </c>
      <c r="E31" s="104">
        <v>2827</v>
      </c>
      <c r="F31" s="104">
        <v>1318</v>
      </c>
      <c r="G31" s="104">
        <v>315</v>
      </c>
      <c r="H31" s="104">
        <v>1013</v>
      </c>
      <c r="I31" s="104">
        <v>6391</v>
      </c>
      <c r="J31" s="100"/>
      <c r="L31" s="105" t="s">
        <v>98</v>
      </c>
      <c r="M31" s="220">
        <f t="shared" si="6"/>
        <v>4.5376310436551397E-3</v>
      </c>
      <c r="N31" s="221">
        <f t="shared" si="0"/>
        <v>3.1450477233609761E-2</v>
      </c>
      <c r="O31" s="221">
        <f t="shared" si="1"/>
        <v>0.10765138475981849</v>
      </c>
      <c r="P31" s="221">
        <f t="shared" si="2"/>
        <v>0.44234079173838209</v>
      </c>
      <c r="Q31" s="221">
        <f t="shared" si="3"/>
        <v>0.20622750743232671</v>
      </c>
      <c r="R31" s="221">
        <f t="shared" si="4"/>
        <v>4.9288061336254109E-2</v>
      </c>
      <c r="S31" s="221">
        <f t="shared" si="5"/>
        <v>0.15850414645595368</v>
      </c>
      <c r="T31" s="102"/>
    </row>
    <row r="32" spans="1:20" x14ac:dyDescent="0.25">
      <c r="A32" s="105" t="s">
        <v>99</v>
      </c>
      <c r="B32" s="216">
        <v>36</v>
      </c>
      <c r="C32" s="104">
        <v>1044</v>
      </c>
      <c r="D32" s="104">
        <v>2745</v>
      </c>
      <c r="E32" s="104">
        <v>1891</v>
      </c>
      <c r="F32" s="104">
        <v>8996</v>
      </c>
      <c r="G32" s="104">
        <v>1955</v>
      </c>
      <c r="H32" s="104">
        <v>3081</v>
      </c>
      <c r="I32" s="104">
        <v>19748</v>
      </c>
      <c r="J32" s="100"/>
      <c r="L32" s="105" t="s">
        <v>99</v>
      </c>
      <c r="M32" s="220">
        <f t="shared" si="6"/>
        <v>1.8229694146242657E-3</v>
      </c>
      <c r="N32" s="221">
        <f t="shared" si="0"/>
        <v>5.2866113024103704E-2</v>
      </c>
      <c r="O32" s="221">
        <f t="shared" si="1"/>
        <v>0.13900141786510026</v>
      </c>
      <c r="P32" s="221">
        <f t="shared" si="2"/>
        <v>9.575653230706907E-2</v>
      </c>
      <c r="Q32" s="221">
        <f t="shared" si="3"/>
        <v>0.45553980149888595</v>
      </c>
      <c r="R32" s="221">
        <f t="shared" si="4"/>
        <v>9.8997366821956659E-2</v>
      </c>
      <c r="S32" s="221">
        <f t="shared" si="5"/>
        <v>0.15601579906826007</v>
      </c>
      <c r="T32" s="102"/>
    </row>
    <row r="33" spans="1:20" x14ac:dyDescent="0.25">
      <c r="A33" s="105" t="s">
        <v>100</v>
      </c>
      <c r="B33" s="216">
        <v>33</v>
      </c>
      <c r="C33" s="104">
        <v>1059</v>
      </c>
      <c r="D33" s="104">
        <v>3036</v>
      </c>
      <c r="E33" s="104">
        <v>2937</v>
      </c>
      <c r="F33" s="104">
        <v>1024</v>
      </c>
      <c r="G33" s="104">
        <v>3612</v>
      </c>
      <c r="H33" s="104">
        <v>5900</v>
      </c>
      <c r="I33" s="104">
        <v>17601</v>
      </c>
      <c r="J33" s="100"/>
      <c r="L33" s="105" t="s">
        <v>100</v>
      </c>
      <c r="M33" s="220">
        <f t="shared" si="6"/>
        <v>1.8748934719618204E-3</v>
      </c>
      <c r="N33" s="221">
        <f t="shared" si="0"/>
        <v>6.0167035963865689E-2</v>
      </c>
      <c r="O33" s="221">
        <f t="shared" si="1"/>
        <v>0.17249019942048746</v>
      </c>
      <c r="P33" s="221">
        <f t="shared" si="2"/>
        <v>0.166865519004602</v>
      </c>
      <c r="Q33" s="221">
        <f t="shared" si="3"/>
        <v>5.8178512584512246E-2</v>
      </c>
      <c r="R33" s="221">
        <f t="shared" si="4"/>
        <v>0.20521561274927561</v>
      </c>
      <c r="S33" s="221">
        <f t="shared" si="5"/>
        <v>0.33520822680529516</v>
      </c>
      <c r="T33" s="102"/>
    </row>
    <row r="34" spans="1:20" x14ac:dyDescent="0.25">
      <c r="A34" s="105" t="s">
        <v>101</v>
      </c>
      <c r="B34" s="216">
        <v>10</v>
      </c>
      <c r="C34" s="104">
        <v>417</v>
      </c>
      <c r="D34" s="104">
        <v>3913</v>
      </c>
      <c r="E34" s="104">
        <v>1734</v>
      </c>
      <c r="F34" s="104">
        <v>2045</v>
      </c>
      <c r="G34" s="104">
        <v>4660</v>
      </c>
      <c r="H34" s="104">
        <v>4247</v>
      </c>
      <c r="I34" s="104">
        <v>17026</v>
      </c>
      <c r="J34" s="100"/>
      <c r="L34" s="105" t="s">
        <v>101</v>
      </c>
      <c r="M34" s="220">
        <f t="shared" si="6"/>
        <v>5.8733701397862095E-4</v>
      </c>
      <c r="N34" s="221">
        <f t="shared" si="0"/>
        <v>2.4491953482908491E-2</v>
      </c>
      <c r="O34" s="221">
        <f t="shared" si="1"/>
        <v>0.22982497356983436</v>
      </c>
      <c r="P34" s="221">
        <f t="shared" si="2"/>
        <v>0.10184423822389287</v>
      </c>
      <c r="Q34" s="221">
        <f t="shared" si="3"/>
        <v>0.12011041935862798</v>
      </c>
      <c r="R34" s="221">
        <f t="shared" si="4"/>
        <v>0.27369904851403737</v>
      </c>
      <c r="S34" s="221">
        <f t="shared" si="5"/>
        <v>0.24944202983672031</v>
      </c>
      <c r="T34" s="102"/>
    </row>
    <row r="35" spans="1:20" x14ac:dyDescent="0.25">
      <c r="A35" s="105" t="s">
        <v>102</v>
      </c>
      <c r="B35" s="216">
        <v>47</v>
      </c>
      <c r="C35" s="104">
        <v>947</v>
      </c>
      <c r="D35" s="104">
        <v>1342</v>
      </c>
      <c r="E35" s="104">
        <v>2901</v>
      </c>
      <c r="F35" s="104">
        <v>1062</v>
      </c>
      <c r="G35" s="104">
        <v>1054</v>
      </c>
      <c r="H35" s="104">
        <v>1476</v>
      </c>
      <c r="I35" s="104">
        <v>8829</v>
      </c>
      <c r="J35" s="100"/>
      <c r="L35" s="105" t="s">
        <v>102</v>
      </c>
      <c r="M35" s="220">
        <f t="shared" si="6"/>
        <v>5.3233661796352931E-3</v>
      </c>
      <c r="N35" s="221">
        <f t="shared" si="0"/>
        <v>0.1072601653641409</v>
      </c>
      <c r="O35" s="221">
        <f t="shared" si="1"/>
        <v>0.15199909389511837</v>
      </c>
      <c r="P35" s="221">
        <f t="shared" si="2"/>
        <v>0.32857628270472305</v>
      </c>
      <c r="Q35" s="221">
        <f t="shared" si="3"/>
        <v>0.12028542303771661</v>
      </c>
      <c r="R35" s="221">
        <f t="shared" si="4"/>
        <v>0.11937931815607657</v>
      </c>
      <c r="S35" s="221">
        <f t="shared" si="5"/>
        <v>0.16717635066258921</v>
      </c>
      <c r="T35" s="102"/>
    </row>
    <row r="36" spans="1:20" x14ac:dyDescent="0.25">
      <c r="A36" s="105" t="s">
        <v>103</v>
      </c>
      <c r="B36" s="216">
        <v>38</v>
      </c>
      <c r="C36" s="104">
        <v>166</v>
      </c>
      <c r="D36" s="104">
        <v>510</v>
      </c>
      <c r="E36" s="104">
        <v>307</v>
      </c>
      <c r="F36" s="104">
        <v>308</v>
      </c>
      <c r="G36" s="104">
        <v>290</v>
      </c>
      <c r="H36" s="104">
        <v>1073</v>
      </c>
      <c r="I36" s="104">
        <v>2692</v>
      </c>
      <c r="J36" s="100"/>
      <c r="L36" s="105" t="s">
        <v>103</v>
      </c>
      <c r="M36" s="220">
        <f t="shared" si="6"/>
        <v>1.4115898959881129E-2</v>
      </c>
      <c r="N36" s="221">
        <f t="shared" si="0"/>
        <v>6.1664190193164936E-2</v>
      </c>
      <c r="O36" s="221">
        <f t="shared" si="1"/>
        <v>0.18945022288261515</v>
      </c>
      <c r="P36" s="221">
        <f t="shared" si="2"/>
        <v>0.11404160475482912</v>
      </c>
      <c r="Q36" s="221">
        <f t="shared" si="3"/>
        <v>0.11441307578008915</v>
      </c>
      <c r="R36" s="221">
        <f t="shared" si="4"/>
        <v>0.10772659732540862</v>
      </c>
      <c r="S36" s="221">
        <f t="shared" si="5"/>
        <v>0.39858841010401191</v>
      </c>
      <c r="T36" s="102"/>
    </row>
    <row r="37" spans="1:20" x14ac:dyDescent="0.25">
      <c r="A37" s="105" t="s">
        <v>104</v>
      </c>
      <c r="B37" s="216">
        <v>17</v>
      </c>
      <c r="C37" s="104">
        <v>180</v>
      </c>
      <c r="D37" s="104">
        <v>268</v>
      </c>
      <c r="E37" s="104">
        <v>136</v>
      </c>
      <c r="F37" s="104">
        <v>230</v>
      </c>
      <c r="G37" s="104">
        <v>223</v>
      </c>
      <c r="H37" s="104">
        <v>330</v>
      </c>
      <c r="I37" s="104">
        <v>1384</v>
      </c>
      <c r="J37" s="100"/>
      <c r="L37" s="105" t="s">
        <v>104</v>
      </c>
      <c r="M37" s="220">
        <f t="shared" si="6"/>
        <v>1.2283236994219654E-2</v>
      </c>
      <c r="N37" s="221">
        <f t="shared" si="0"/>
        <v>0.13005780346820808</v>
      </c>
      <c r="O37" s="221">
        <f t="shared" si="1"/>
        <v>0.19364161849710981</v>
      </c>
      <c r="P37" s="221">
        <f t="shared" si="2"/>
        <v>9.8265895953757232E-2</v>
      </c>
      <c r="Q37" s="221">
        <f t="shared" si="3"/>
        <v>0.16618497109826588</v>
      </c>
      <c r="R37" s="221">
        <f t="shared" si="4"/>
        <v>0.1611271676300578</v>
      </c>
      <c r="S37" s="221">
        <f t="shared" si="5"/>
        <v>0.23843930635838151</v>
      </c>
      <c r="T37" s="102"/>
    </row>
    <row r="38" spans="1:20" x14ac:dyDescent="0.25">
      <c r="A38" s="105" t="s">
        <v>105</v>
      </c>
      <c r="B38" s="216">
        <v>15</v>
      </c>
      <c r="C38" s="104">
        <v>537</v>
      </c>
      <c r="D38" s="104">
        <v>460</v>
      </c>
      <c r="E38" s="104">
        <v>626</v>
      </c>
      <c r="F38" s="104">
        <v>398</v>
      </c>
      <c r="G38" s="104">
        <v>409</v>
      </c>
      <c r="H38" s="104">
        <v>826</v>
      </c>
      <c r="I38" s="104">
        <v>3271</v>
      </c>
      <c r="J38" s="100"/>
      <c r="L38" s="105" t="s">
        <v>105</v>
      </c>
      <c r="M38" s="220">
        <f t="shared" si="6"/>
        <v>4.5857535921736475E-3</v>
      </c>
      <c r="N38" s="221">
        <f t="shared" si="0"/>
        <v>0.16416997859981658</v>
      </c>
      <c r="O38" s="221">
        <f t="shared" si="1"/>
        <v>0.1406297768266585</v>
      </c>
      <c r="P38" s="221">
        <f t="shared" si="2"/>
        <v>0.19137878324671354</v>
      </c>
      <c r="Q38" s="221">
        <f t="shared" si="3"/>
        <v>0.12167532864567411</v>
      </c>
      <c r="R38" s="221">
        <f t="shared" si="4"/>
        <v>0.12503821461326811</v>
      </c>
      <c r="S38" s="221">
        <f t="shared" si="5"/>
        <v>0.25252216447569553</v>
      </c>
      <c r="T38" s="102"/>
    </row>
    <row r="39" spans="1:20" ht="15.75" thickBot="1" x14ac:dyDescent="0.3">
      <c r="A39" s="98" t="s">
        <v>106</v>
      </c>
      <c r="B39" s="217">
        <v>188</v>
      </c>
      <c r="C39" s="106">
        <v>2229</v>
      </c>
      <c r="D39" s="106">
        <v>3991</v>
      </c>
      <c r="E39" s="106">
        <v>2687</v>
      </c>
      <c r="F39" s="106">
        <v>2762</v>
      </c>
      <c r="G39" s="106">
        <v>3549</v>
      </c>
      <c r="H39" s="106">
        <v>8587</v>
      </c>
      <c r="I39" s="106">
        <v>23993</v>
      </c>
      <c r="J39" s="100"/>
      <c r="L39" s="98" t="s">
        <v>106</v>
      </c>
      <c r="M39" s="222">
        <f t="shared" si="6"/>
        <v>7.8356187221272876E-3</v>
      </c>
      <c r="N39" s="223">
        <f t="shared" si="0"/>
        <v>9.2902096444796398E-2</v>
      </c>
      <c r="O39" s="223">
        <f t="shared" si="1"/>
        <v>0.1663401825532447</v>
      </c>
      <c r="P39" s="223">
        <f t="shared" si="2"/>
        <v>0.11199099737423415</v>
      </c>
      <c r="Q39" s="223">
        <f t="shared" si="3"/>
        <v>0.11511690909848706</v>
      </c>
      <c r="R39" s="223">
        <f t="shared" si="4"/>
        <v>0.14791814279164756</v>
      </c>
      <c r="S39" s="223">
        <f t="shared" si="5"/>
        <v>0.35789605301546284</v>
      </c>
      <c r="T39" s="102"/>
    </row>
    <row r="40" spans="1:20" ht="15.75" thickBot="1" x14ac:dyDescent="0.3">
      <c r="A40" s="205" t="s">
        <v>29</v>
      </c>
      <c r="B40" s="107">
        <v>1106</v>
      </c>
      <c r="C40" s="107">
        <v>26255</v>
      </c>
      <c r="D40" s="107">
        <v>70621</v>
      </c>
      <c r="E40" s="107">
        <v>54643</v>
      </c>
      <c r="F40" s="107">
        <v>55535</v>
      </c>
      <c r="G40" s="107">
        <v>48733</v>
      </c>
      <c r="H40" s="107">
        <v>111913</v>
      </c>
      <c r="I40" s="107">
        <v>368806</v>
      </c>
      <c r="J40" s="108"/>
      <c r="L40" s="109" t="s">
        <v>107</v>
      </c>
      <c r="M40" s="206">
        <f t="shared" si="6"/>
        <v>2.9988666127991411E-3</v>
      </c>
      <c r="N40" s="206">
        <f t="shared" si="0"/>
        <v>7.1189188896059172E-2</v>
      </c>
      <c r="O40" s="206">
        <f t="shared" si="1"/>
        <v>0.19148549643986268</v>
      </c>
      <c r="P40" s="206">
        <f t="shared" si="2"/>
        <v>0.14816190625965955</v>
      </c>
      <c r="Q40" s="206">
        <f t="shared" si="3"/>
        <v>0.15058052200886102</v>
      </c>
      <c r="R40" s="206">
        <f t="shared" si="4"/>
        <v>0.13213722119488294</v>
      </c>
      <c r="S40" s="206">
        <f t="shared" si="5"/>
        <v>0.30344679858787549</v>
      </c>
      <c r="T40" s="102"/>
    </row>
    <row r="41" spans="1:20" x14ac:dyDescent="0.25">
      <c r="A41" s="313" t="s">
        <v>286</v>
      </c>
      <c r="B41" s="313"/>
      <c r="C41" s="313"/>
      <c r="D41" s="313"/>
      <c r="E41" s="313"/>
      <c r="F41" s="313"/>
      <c r="G41" s="313"/>
      <c r="L41" s="313" t="s">
        <v>286</v>
      </c>
      <c r="M41" s="313"/>
      <c r="N41" s="313"/>
      <c r="O41" s="313"/>
      <c r="P41" s="313"/>
      <c r="Q41" s="313"/>
      <c r="R41" s="313"/>
    </row>
    <row r="42" spans="1:20" x14ac:dyDescent="0.25">
      <c r="A42" s="92"/>
      <c r="B42" s="92"/>
      <c r="C42" s="92"/>
      <c r="D42" s="92"/>
      <c r="E42" s="92"/>
      <c r="F42" s="92"/>
      <c r="G42" s="92"/>
      <c r="L42" s="92"/>
      <c r="M42" s="261"/>
      <c r="N42" s="261"/>
      <c r="O42" s="261"/>
      <c r="P42" s="261"/>
      <c r="Q42" s="261"/>
      <c r="R42" s="261"/>
      <c r="S42" s="261"/>
    </row>
    <row r="43" spans="1:20" ht="15.75" x14ac:dyDescent="0.25">
      <c r="L43" s="93"/>
    </row>
    <row r="44" spans="1:20" ht="15.75" x14ac:dyDescent="0.25">
      <c r="L44" s="93"/>
    </row>
    <row r="45" spans="1:20" ht="53.25" customHeight="1" x14ac:dyDescent="0.25">
      <c r="A45" s="94" t="s">
        <v>211</v>
      </c>
      <c r="B45" s="95" t="s">
        <v>234</v>
      </c>
      <c r="C45" s="95" t="s">
        <v>235</v>
      </c>
      <c r="D45" s="95" t="s">
        <v>236</v>
      </c>
      <c r="E45" s="95" t="s">
        <v>237</v>
      </c>
      <c r="F45" s="95" t="s">
        <v>238</v>
      </c>
      <c r="G45" s="95" t="s">
        <v>239</v>
      </c>
      <c r="H45" s="95" t="s">
        <v>240</v>
      </c>
      <c r="I45" s="95" t="s">
        <v>132</v>
      </c>
      <c r="L45" s="110" t="s">
        <v>211</v>
      </c>
      <c r="M45" s="95" t="s">
        <v>234</v>
      </c>
      <c r="N45" s="95" t="s">
        <v>235</v>
      </c>
      <c r="O45" s="95" t="s">
        <v>236</v>
      </c>
      <c r="P45" s="95" t="s">
        <v>237</v>
      </c>
      <c r="Q45" s="95" t="s">
        <v>238</v>
      </c>
      <c r="R45" s="95" t="s">
        <v>239</v>
      </c>
      <c r="S45" s="95" t="s">
        <v>240</v>
      </c>
    </row>
    <row r="46" spans="1:20" x14ac:dyDescent="0.25">
      <c r="A46" s="111" t="s">
        <v>212</v>
      </c>
      <c r="B46" s="112">
        <f>+B17+B21+B32+B33+B34</f>
        <v>142</v>
      </c>
      <c r="C46" s="112">
        <f t="shared" ref="C46:I46" si="7">+C17+C21+C32+C33+C34</f>
        <v>8799</v>
      </c>
      <c r="D46" s="112">
        <f t="shared" si="7"/>
        <v>20297</v>
      </c>
      <c r="E46" s="112">
        <f t="shared" si="7"/>
        <v>15650</v>
      </c>
      <c r="F46" s="112">
        <f t="shared" si="7"/>
        <v>18400</v>
      </c>
      <c r="G46" s="112">
        <f t="shared" si="7"/>
        <v>17711</v>
      </c>
      <c r="H46" s="112">
        <f t="shared" si="7"/>
        <v>35114</v>
      </c>
      <c r="I46" s="112">
        <f t="shared" si="7"/>
        <v>116113</v>
      </c>
      <c r="L46" s="113" t="s">
        <v>212</v>
      </c>
      <c r="M46" s="101">
        <f t="shared" ref="M46" si="8">+B46/$I46</f>
        <v>1.2229466123517608E-3</v>
      </c>
      <c r="N46" s="101">
        <f t="shared" ref="N46" si="9">+C46/$I46</f>
        <v>7.5779628465374241E-2</v>
      </c>
      <c r="O46" s="101">
        <f t="shared" ref="O46" si="10">+D46/$I46</f>
        <v>0.17480385486551894</v>
      </c>
      <c r="P46" s="101">
        <f t="shared" ref="P46" si="11">+E46/$I46</f>
        <v>0.13478249636130321</v>
      </c>
      <c r="Q46" s="101">
        <f t="shared" ref="Q46" si="12">+F46/$I46</f>
        <v>0.15846632160050986</v>
      </c>
      <c r="R46" s="101">
        <f t="shared" ref="R46" si="13">+G46/$I46</f>
        <v>0.15253244684057771</v>
      </c>
      <c r="S46" s="101">
        <f t="shared" ref="S46" si="14">+H46/$I46</f>
        <v>0.3024123052543643</v>
      </c>
    </row>
    <row r="47" spans="1:20" x14ac:dyDescent="0.25">
      <c r="A47" s="111" t="s">
        <v>213</v>
      </c>
      <c r="B47" s="112">
        <f>+B11+B12+B22+B19+B30+B39+B29</f>
        <v>504</v>
      </c>
      <c r="C47" s="112">
        <f t="shared" ref="C47:I47" si="15">+C11+C12+C22+C19+C30+C39+C29</f>
        <v>8178</v>
      </c>
      <c r="D47" s="112">
        <f t="shared" si="15"/>
        <v>21119</v>
      </c>
      <c r="E47" s="112">
        <f t="shared" si="15"/>
        <v>13070</v>
      </c>
      <c r="F47" s="112">
        <f t="shared" si="15"/>
        <v>17854</v>
      </c>
      <c r="G47" s="112">
        <f t="shared" si="15"/>
        <v>17647</v>
      </c>
      <c r="H47" s="112">
        <f t="shared" si="15"/>
        <v>29349</v>
      </c>
      <c r="I47" s="112">
        <f t="shared" si="15"/>
        <v>107721</v>
      </c>
      <c r="L47" s="114" t="s">
        <v>213</v>
      </c>
      <c r="M47" s="101">
        <f t="shared" ref="M47:M50" si="16">+B47/$I47</f>
        <v>4.6787534464032086E-3</v>
      </c>
      <c r="N47" s="101">
        <f t="shared" ref="N47:N50" si="17">+C47/$I47</f>
        <v>7.59183446124711E-2</v>
      </c>
      <c r="O47" s="101">
        <f t="shared" ref="O47:O50" si="18">+D47/$I47</f>
        <v>0.19605276594164556</v>
      </c>
      <c r="P47" s="101">
        <f t="shared" ref="P47:P50" si="19">+E47/$I47</f>
        <v>0.1213319594136705</v>
      </c>
      <c r="Q47" s="101">
        <f t="shared" ref="Q47:Q50" si="20">+F47/$I47</f>
        <v>0.16574298419064062</v>
      </c>
      <c r="R47" s="101">
        <f t="shared" ref="R47:R50" si="21">+G47/$I47</f>
        <v>0.16382135331086789</v>
      </c>
      <c r="S47" s="101">
        <f t="shared" ref="S47:S50" si="22">+H47/$I47</f>
        <v>0.2724538390843011</v>
      </c>
    </row>
    <row r="48" spans="1:20" x14ac:dyDescent="0.25">
      <c r="A48" s="111" t="s">
        <v>214</v>
      </c>
      <c r="B48" s="112">
        <f>+B10+B13+B15+B20+B24+B26+B28+B31</f>
        <v>189</v>
      </c>
      <c r="C48" s="112">
        <f t="shared" ref="C48:I48" si="23">+C10+C13+C15+C20+C24+C26+C28+C31</f>
        <v>4070</v>
      </c>
      <c r="D48" s="112">
        <f t="shared" si="23"/>
        <v>9568</v>
      </c>
      <c r="E48" s="112">
        <f t="shared" si="23"/>
        <v>14075</v>
      </c>
      <c r="F48" s="112">
        <f t="shared" si="23"/>
        <v>5730</v>
      </c>
      <c r="G48" s="112">
        <f t="shared" si="23"/>
        <v>5013</v>
      </c>
      <c r="H48" s="112">
        <f t="shared" si="23"/>
        <v>12563</v>
      </c>
      <c r="I48" s="112">
        <f t="shared" si="23"/>
        <v>51208</v>
      </c>
      <c r="L48" s="114" t="s">
        <v>214</v>
      </c>
      <c r="M48" s="101">
        <f t="shared" si="16"/>
        <v>3.6908295578815808E-3</v>
      </c>
      <c r="N48" s="101">
        <f t="shared" si="17"/>
        <v>7.947976878612717E-2</v>
      </c>
      <c r="O48" s="101">
        <f>+D48/$I48</f>
        <v>0.18684580534291517</v>
      </c>
      <c r="P48" s="101">
        <f t="shared" si="19"/>
        <v>0.27485939696922357</v>
      </c>
      <c r="Q48" s="101">
        <f t="shared" si="20"/>
        <v>0.11189657865958444</v>
      </c>
      <c r="R48" s="101">
        <f t="shared" si="21"/>
        <v>9.7894860178097176E-2</v>
      </c>
      <c r="S48" s="101">
        <f t="shared" si="22"/>
        <v>0.24533276050617092</v>
      </c>
    </row>
    <row r="49" spans="1:19" ht="15.75" thickBot="1" x14ac:dyDescent="0.3">
      <c r="A49" s="115" t="s">
        <v>215</v>
      </c>
      <c r="B49" s="116">
        <f>+B14+B16+B25+B27+B23+B18+B35+B36+B37+B38</f>
        <v>271</v>
      </c>
      <c r="C49" s="116">
        <f t="shared" ref="C49:I49" si="24">+C14+C16+C25+C27+C23+C18+C35+C36+C37+C38</f>
        <v>5208</v>
      </c>
      <c r="D49" s="116">
        <f t="shared" si="24"/>
        <v>19637</v>
      </c>
      <c r="E49" s="116">
        <f t="shared" si="24"/>
        <v>11848</v>
      </c>
      <c r="F49" s="116">
        <f t="shared" si="24"/>
        <v>13551</v>
      </c>
      <c r="G49" s="116">
        <f t="shared" si="24"/>
        <v>8362</v>
      </c>
      <c r="H49" s="116">
        <f t="shared" si="24"/>
        <v>34887</v>
      </c>
      <c r="I49" s="116">
        <f t="shared" si="24"/>
        <v>93764</v>
      </c>
      <c r="L49" s="117" t="s">
        <v>215</v>
      </c>
      <c r="M49" s="101">
        <f t="shared" si="16"/>
        <v>2.890235058231304E-3</v>
      </c>
      <c r="N49" s="101">
        <f t="shared" si="17"/>
        <v>5.5543705473315982E-2</v>
      </c>
      <c r="O49" s="101">
        <f t="shared" si="18"/>
        <v>0.2094300584446056</v>
      </c>
      <c r="P49" s="101">
        <f t="shared" si="19"/>
        <v>0.12635979693699073</v>
      </c>
      <c r="Q49" s="101">
        <f t="shared" si="20"/>
        <v>0.14452241798558083</v>
      </c>
      <c r="R49" s="101">
        <f t="shared" si="21"/>
        <v>8.9181348918561498E-2</v>
      </c>
      <c r="S49" s="101">
        <f t="shared" si="22"/>
        <v>0.37207243718271404</v>
      </c>
    </row>
    <row r="50" spans="1:19" ht="15.75" thickBot="1" x14ac:dyDescent="0.3">
      <c r="A50" s="118" t="s">
        <v>132</v>
      </c>
      <c r="B50" s="119">
        <f>+SUM(B46:B49)</f>
        <v>1106</v>
      </c>
      <c r="C50" s="119">
        <f t="shared" ref="C50:I50" si="25">+SUM(C46:C49)</f>
        <v>26255</v>
      </c>
      <c r="D50" s="119">
        <f t="shared" si="25"/>
        <v>70621</v>
      </c>
      <c r="E50" s="119">
        <f t="shared" si="25"/>
        <v>54643</v>
      </c>
      <c r="F50" s="119">
        <f t="shared" si="25"/>
        <v>55535</v>
      </c>
      <c r="G50" s="119">
        <f t="shared" si="25"/>
        <v>48733</v>
      </c>
      <c r="H50" s="119">
        <f t="shared" si="25"/>
        <v>111913</v>
      </c>
      <c r="I50" s="119">
        <f t="shared" si="25"/>
        <v>368806</v>
      </c>
      <c r="L50" s="120" t="s">
        <v>132</v>
      </c>
      <c r="M50" s="206">
        <f t="shared" si="16"/>
        <v>2.9988666127991411E-3</v>
      </c>
      <c r="N50" s="206">
        <f t="shared" si="17"/>
        <v>7.1189188896059172E-2</v>
      </c>
      <c r="O50" s="206">
        <f t="shared" si="18"/>
        <v>0.19148549643986268</v>
      </c>
      <c r="P50" s="206">
        <f t="shared" si="19"/>
        <v>0.14816190625965955</v>
      </c>
      <c r="Q50" s="206">
        <f t="shared" si="20"/>
        <v>0.15058052200886102</v>
      </c>
      <c r="R50" s="206">
        <f t="shared" si="21"/>
        <v>0.13213722119488294</v>
      </c>
      <c r="S50" s="206">
        <f t="shared" si="22"/>
        <v>0.30344679858787549</v>
      </c>
    </row>
    <row r="51" spans="1:19" x14ac:dyDescent="0.25">
      <c r="A51" s="313" t="s">
        <v>286</v>
      </c>
      <c r="B51" s="313"/>
      <c r="C51" s="313"/>
      <c r="D51" s="313"/>
      <c r="E51" s="313"/>
      <c r="F51" s="313"/>
      <c r="G51" s="313"/>
      <c r="H51" s="111"/>
      <c r="I51" s="111"/>
      <c r="L51" s="313" t="s">
        <v>286</v>
      </c>
      <c r="M51" s="313"/>
      <c r="N51" s="313"/>
      <c r="O51" s="313"/>
      <c r="P51" s="313"/>
      <c r="Q51" s="313"/>
      <c r="R51" s="313"/>
    </row>
    <row r="54" spans="1:19" ht="15.75" x14ac:dyDescent="0.25">
      <c r="G54" s="155" t="s">
        <v>287</v>
      </c>
      <c r="I54" s="155"/>
      <c r="J54" s="155"/>
      <c r="K54" s="155"/>
      <c r="L54" s="155"/>
      <c r="M54" s="155"/>
      <c r="N54" s="155"/>
    </row>
    <row r="81" spans="7:19" x14ac:dyDescent="0.25">
      <c r="M81" s="315"/>
      <c r="N81" s="315"/>
      <c r="O81" s="315"/>
      <c r="P81" s="315"/>
      <c r="Q81" s="315"/>
      <c r="R81" s="315"/>
      <c r="S81" s="315"/>
    </row>
    <row r="82" spans="7:19" x14ac:dyDescent="0.25">
      <c r="G82" s="313" t="s">
        <v>286</v>
      </c>
      <c r="H82" s="313"/>
      <c r="I82" s="313"/>
      <c r="J82" s="313"/>
      <c r="K82" s="313"/>
      <c r="L82" s="313"/>
      <c r="M82" s="313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workbookViewId="0"/>
    <sheetView workbookViewId="1"/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 customWidth="1"/>
    <col min="9" max="11" width="11.42578125" style="211"/>
    <col min="12" max="12" width="11.42578125" style="211" customWidth="1"/>
    <col min="13" max="18" width="11.42578125" style="63"/>
    <col min="19" max="16384" width="11.42578125" style="1"/>
  </cols>
  <sheetData>
    <row r="1" spans="1:12" x14ac:dyDescent="0.25">
      <c r="A1" s="2" t="s">
        <v>28</v>
      </c>
      <c r="C1" s="214" t="s">
        <v>258</v>
      </c>
      <c r="I1" s="214" t="s">
        <v>107</v>
      </c>
    </row>
    <row r="2" spans="1:12" x14ac:dyDescent="0.25">
      <c r="J2" s="277" t="s">
        <v>306</v>
      </c>
      <c r="K2" s="277" t="s">
        <v>307</v>
      </c>
      <c r="L2" s="277" t="s">
        <v>308</v>
      </c>
    </row>
    <row r="3" spans="1:12" ht="18.75" x14ac:dyDescent="0.3">
      <c r="A3" s="30" t="str">
        <f>Índex!A45</f>
        <v>ANÀLISI SEGONS 7 SECTORS PRODUCTIUS</v>
      </c>
      <c r="I3" s="211" t="s">
        <v>226</v>
      </c>
      <c r="J3" s="278">
        <v>0.24773960216998192</v>
      </c>
      <c r="K3" s="278">
        <v>0.75226039783001808</v>
      </c>
      <c r="L3" s="278">
        <v>-0.669047619047619</v>
      </c>
    </row>
    <row r="4" spans="1:12" x14ac:dyDescent="0.25">
      <c r="I4" s="211" t="s">
        <v>225</v>
      </c>
      <c r="J4" s="278">
        <v>0.12732812797562368</v>
      </c>
      <c r="K4" s="278">
        <v>0.87267187202437635</v>
      </c>
      <c r="L4" s="278">
        <v>-0.85665225133553802</v>
      </c>
    </row>
    <row r="5" spans="1:12" x14ac:dyDescent="0.25">
      <c r="A5" s="29" t="str">
        <f>Índex!A50</f>
        <v>G7S2</v>
      </c>
      <c r="C5" s="29" t="str">
        <f>Índex!A7</f>
        <v>3r trimestre 2024</v>
      </c>
      <c r="I5" s="211" t="s">
        <v>224</v>
      </c>
      <c r="J5" s="278">
        <v>0.46370059897197718</v>
      </c>
      <c r="K5" s="278">
        <v>0.53629940102802287</v>
      </c>
      <c r="L5" s="278">
        <v>-0.13038952928625328</v>
      </c>
    </row>
    <row r="6" spans="1:12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211" t="s">
        <v>223</v>
      </c>
      <c r="J6" s="278">
        <v>0.32842267079040316</v>
      </c>
      <c r="K6" s="278">
        <v>0.67157732920959679</v>
      </c>
      <c r="L6" s="278">
        <v>-0.50890928725701945</v>
      </c>
    </row>
    <row r="7" spans="1:12" ht="15.75" x14ac:dyDescent="0.25">
      <c r="A7" s="316"/>
      <c r="B7" s="316"/>
      <c r="C7" s="316"/>
      <c r="D7" s="316"/>
      <c r="E7" s="316"/>
      <c r="F7" s="316"/>
      <c r="I7" s="211" t="s">
        <v>222</v>
      </c>
      <c r="J7" s="278">
        <v>0.71181924565667476</v>
      </c>
      <c r="K7" s="278">
        <v>0.28818075434332524</v>
      </c>
      <c r="L7" s="278">
        <v>1.1972950451894109</v>
      </c>
    </row>
    <row r="8" spans="1:12" ht="15.75" x14ac:dyDescent="0.25">
      <c r="A8" s="314" t="s">
        <v>293</v>
      </c>
      <c r="B8" s="314"/>
      <c r="C8" s="314"/>
      <c r="D8" s="314"/>
      <c r="E8" s="314"/>
      <c r="F8" s="314"/>
      <c r="G8" s="149"/>
      <c r="H8" s="149"/>
      <c r="I8" s="211" t="s">
        <v>221</v>
      </c>
      <c r="J8" s="278">
        <v>0.5511665606467897</v>
      </c>
      <c r="K8" s="278">
        <v>0.44883343935321035</v>
      </c>
      <c r="L8" s="278">
        <v>0.17168308813605074</v>
      </c>
    </row>
    <row r="9" spans="1:12" x14ac:dyDescent="0.25">
      <c r="A9" s="160"/>
      <c r="B9" s="161" t="s">
        <v>29</v>
      </c>
      <c r="C9" s="162" t="s">
        <v>227</v>
      </c>
      <c r="D9" s="162" t="s">
        <v>32</v>
      </c>
      <c r="G9" s="125"/>
      <c r="H9" s="125"/>
      <c r="I9" s="211" t="s">
        <v>220</v>
      </c>
      <c r="J9" s="278">
        <v>0.40627094260720381</v>
      </c>
      <c r="K9" s="278">
        <v>0.59372905739279624</v>
      </c>
      <c r="L9" s="278">
        <v>-0.32054320766811262</v>
      </c>
    </row>
    <row r="10" spans="1:12" x14ac:dyDescent="0.25">
      <c r="A10" s="163" t="s">
        <v>234</v>
      </c>
      <c r="B10" s="164">
        <v>0.24773960216998192</v>
      </c>
      <c r="C10" s="247">
        <v>0.22845227062094531</v>
      </c>
      <c r="D10" s="247">
        <v>0.22085939011024433</v>
      </c>
      <c r="G10" s="158"/>
      <c r="H10" s="274"/>
      <c r="I10" s="211" t="s">
        <v>132</v>
      </c>
      <c r="J10" s="278">
        <v>0.45056342458027854</v>
      </c>
      <c r="K10" s="278">
        <v>0.54943657541972146</v>
      </c>
      <c r="L10" s="279">
        <v>-0.21305808366860671</v>
      </c>
    </row>
    <row r="11" spans="1:12" x14ac:dyDescent="0.25">
      <c r="A11" s="165" t="s">
        <v>235</v>
      </c>
      <c r="B11" s="166">
        <v>0.12732812797562368</v>
      </c>
      <c r="C11" s="248">
        <v>0.14538073536569179</v>
      </c>
      <c r="D11" s="248">
        <v>0.13954152894764901</v>
      </c>
      <c r="G11" s="159"/>
      <c r="H11" s="275"/>
      <c r="I11" s="214" t="s">
        <v>227</v>
      </c>
      <c r="J11" s="277"/>
      <c r="K11" s="277"/>
      <c r="L11" s="277"/>
    </row>
    <row r="12" spans="1:12" x14ac:dyDescent="0.25">
      <c r="A12" s="165" t="s">
        <v>236</v>
      </c>
      <c r="B12" s="166">
        <v>0.46370059897197718</v>
      </c>
      <c r="C12" s="248">
        <v>0.49379231922261851</v>
      </c>
      <c r="D12" s="248">
        <v>0.49041685948108094</v>
      </c>
      <c r="G12" s="159"/>
      <c r="H12" s="275"/>
      <c r="J12" s="277" t="s">
        <v>306</v>
      </c>
      <c r="K12" s="277" t="s">
        <v>307</v>
      </c>
      <c r="L12" s="277" t="s">
        <v>308</v>
      </c>
    </row>
    <row r="13" spans="1:12" x14ac:dyDescent="0.25">
      <c r="A13" s="165" t="s">
        <v>237</v>
      </c>
      <c r="B13" s="166">
        <v>0.32842267079040316</v>
      </c>
      <c r="C13" s="248">
        <v>0.3373535209725112</v>
      </c>
      <c r="D13" s="248">
        <v>0.32750800773864663</v>
      </c>
      <c r="G13" s="159"/>
      <c r="H13" s="275"/>
      <c r="I13" s="211" t="s">
        <v>226</v>
      </c>
      <c r="J13" s="278">
        <v>0.22845227062094531</v>
      </c>
      <c r="K13" s="278">
        <v>0.77154772937905469</v>
      </c>
      <c r="L13" s="279">
        <v>-0.71190339275445658</v>
      </c>
    </row>
    <row r="14" spans="1:12" x14ac:dyDescent="0.25">
      <c r="A14" s="165" t="s">
        <v>238</v>
      </c>
      <c r="B14" s="166">
        <v>0.71181924565667476</v>
      </c>
      <c r="C14" s="248">
        <v>0.67355737720954345</v>
      </c>
      <c r="D14" s="248">
        <v>0.50878694065201957</v>
      </c>
      <c r="G14" s="159"/>
      <c r="H14" s="275"/>
      <c r="I14" s="211" t="s">
        <v>225</v>
      </c>
      <c r="J14" s="278">
        <v>0.14538073536569179</v>
      </c>
      <c r="K14" s="278">
        <v>0.85461926463430826</v>
      </c>
      <c r="L14" s="279">
        <v>-0.8309341539713625</v>
      </c>
    </row>
    <row r="15" spans="1:12" x14ac:dyDescent="0.25">
      <c r="A15" s="165" t="s">
        <v>239</v>
      </c>
      <c r="B15" s="166">
        <v>0.5511665606467897</v>
      </c>
      <c r="C15" s="248">
        <v>0.53661053775122214</v>
      </c>
      <c r="D15" s="248">
        <v>0.54662916925591987</v>
      </c>
      <c r="G15" s="159"/>
      <c r="H15" s="275"/>
      <c r="I15" s="211" t="s">
        <v>224</v>
      </c>
      <c r="J15" s="278">
        <v>0.49379231922261851</v>
      </c>
      <c r="K15" s="278">
        <v>0.50620768077738154</v>
      </c>
      <c r="L15" s="279">
        <v>-1.8761233515762265E-2</v>
      </c>
    </row>
    <row r="16" spans="1:12" ht="15.75" thickBot="1" x14ac:dyDescent="0.3">
      <c r="A16" s="167" t="s">
        <v>288</v>
      </c>
      <c r="B16" s="168">
        <v>0.40627094260720381</v>
      </c>
      <c r="C16" s="249">
        <v>0.44277847643554807</v>
      </c>
      <c r="D16" s="249">
        <v>0.4368407902567108</v>
      </c>
      <c r="G16" s="159"/>
      <c r="H16" s="275"/>
      <c r="I16" s="211" t="s">
        <v>223</v>
      </c>
      <c r="J16" s="278">
        <v>0.3373535209725112</v>
      </c>
      <c r="K16" s="278">
        <v>0.66264647902748874</v>
      </c>
      <c r="L16" s="279">
        <v>-0.49029797964267041</v>
      </c>
    </row>
    <row r="17" spans="1:13" ht="15.75" thickBot="1" x14ac:dyDescent="0.3">
      <c r="A17" s="169" t="s">
        <v>132</v>
      </c>
      <c r="B17" s="170">
        <v>0.45056342458027854</v>
      </c>
      <c r="C17" s="250">
        <v>0.49174394167894792</v>
      </c>
      <c r="D17" s="250">
        <v>0.47507889246806784</v>
      </c>
      <c r="G17" s="159"/>
      <c r="H17" s="275"/>
      <c r="I17" s="211" t="s">
        <v>222</v>
      </c>
      <c r="J17" s="278">
        <v>0.67355737720954345</v>
      </c>
      <c r="K17" s="278">
        <v>0.32644262279045655</v>
      </c>
      <c r="L17" s="279">
        <v>1.0112799810021373</v>
      </c>
      <c r="M17" s="262"/>
    </row>
    <row r="18" spans="1:13" x14ac:dyDescent="0.25">
      <c r="A18" s="156" t="s">
        <v>289</v>
      </c>
      <c r="G18" s="262"/>
      <c r="H18" s="262"/>
      <c r="I18" s="211" t="s">
        <v>221</v>
      </c>
      <c r="J18" s="278">
        <v>0.53661053775122214</v>
      </c>
      <c r="K18" s="278">
        <v>0.46338946224877786</v>
      </c>
      <c r="L18" s="279">
        <v>0.13240754169688179</v>
      </c>
    </row>
    <row r="19" spans="1:13" x14ac:dyDescent="0.25">
      <c r="A19" s="157" t="s">
        <v>219</v>
      </c>
      <c r="B19" s="92"/>
      <c r="C19" s="92"/>
      <c r="D19" s="92"/>
      <c r="I19" s="211" t="s">
        <v>220</v>
      </c>
      <c r="J19" s="278">
        <v>0.44277847643554807</v>
      </c>
      <c r="K19" s="278">
        <v>0.55722152356445187</v>
      </c>
      <c r="L19" s="279">
        <v>-0.20802671769580616</v>
      </c>
    </row>
    <row r="20" spans="1:13" x14ac:dyDescent="0.25">
      <c r="B20" s="78"/>
      <c r="C20" s="78"/>
      <c r="D20" s="78"/>
      <c r="E20" s="92"/>
      <c r="F20" s="92"/>
      <c r="I20" s="211" t="s">
        <v>132</v>
      </c>
      <c r="J20" s="278">
        <v>0.49174394167894792</v>
      </c>
      <c r="K20" s="278">
        <v>0.50825605832105214</v>
      </c>
      <c r="L20" s="279">
        <v>-4.3559142525530593E-2</v>
      </c>
    </row>
    <row r="21" spans="1:13" ht="15.75" x14ac:dyDescent="0.25">
      <c r="A21" s="314" t="s">
        <v>290</v>
      </c>
      <c r="B21" s="314"/>
      <c r="C21" s="314"/>
      <c r="D21" s="314"/>
      <c r="E21" s="314"/>
      <c r="F21" s="314"/>
      <c r="J21" s="277"/>
      <c r="K21" s="277"/>
      <c r="L21" s="277"/>
    </row>
    <row r="22" spans="1:13" x14ac:dyDescent="0.25">
      <c r="I22" s="214" t="s">
        <v>309</v>
      </c>
      <c r="J22" s="277"/>
      <c r="K22" s="277"/>
      <c r="L22" s="277"/>
    </row>
    <row r="23" spans="1:13" x14ac:dyDescent="0.25">
      <c r="J23" s="277" t="s">
        <v>306</v>
      </c>
      <c r="K23" s="277" t="s">
        <v>307</v>
      </c>
      <c r="L23" s="277" t="s">
        <v>308</v>
      </c>
    </row>
    <row r="24" spans="1:13" x14ac:dyDescent="0.25">
      <c r="I24" s="211" t="s">
        <v>226</v>
      </c>
      <c r="J24" s="278">
        <v>0.22085939011024433</v>
      </c>
      <c r="K24" s="278">
        <v>0.77914060988975564</v>
      </c>
      <c r="L24" s="279">
        <v>-0.72601429185052135</v>
      </c>
    </row>
    <row r="25" spans="1:13" x14ac:dyDescent="0.25">
      <c r="I25" s="211" t="s">
        <v>225</v>
      </c>
      <c r="J25" s="278">
        <v>0.13954152894764901</v>
      </c>
      <c r="K25" s="278">
        <v>0.86045847105235096</v>
      </c>
      <c r="L25" s="279">
        <v>-0.8391146802467927</v>
      </c>
    </row>
    <row r="26" spans="1:13" x14ac:dyDescent="0.25">
      <c r="I26" s="211" t="s">
        <v>224</v>
      </c>
      <c r="J26" s="278">
        <v>0.49041685948108094</v>
      </c>
      <c r="K26" s="278">
        <v>0.50958314051891906</v>
      </c>
      <c r="L26" s="279">
        <v>-2.9285668185911287E-2</v>
      </c>
    </row>
    <row r="27" spans="1:13" x14ac:dyDescent="0.25">
      <c r="I27" s="211" t="s">
        <v>223</v>
      </c>
      <c r="J27" s="278">
        <v>0.32750800773864663</v>
      </c>
      <c r="K27" s="278">
        <v>0.67249199226135337</v>
      </c>
      <c r="L27" s="279">
        <v>-0.51139371209513751</v>
      </c>
    </row>
    <row r="28" spans="1:13" x14ac:dyDescent="0.25">
      <c r="I28" s="211" t="s">
        <v>222</v>
      </c>
      <c r="J28" s="278">
        <v>0.50878694065201957</v>
      </c>
      <c r="K28" s="278">
        <v>0.49121305934798043</v>
      </c>
      <c r="L28" s="279">
        <v>1.0536789745853565</v>
      </c>
    </row>
    <row r="29" spans="1:13" x14ac:dyDescent="0.25">
      <c r="I29" s="211" t="s">
        <v>221</v>
      </c>
      <c r="J29" s="278">
        <v>0.54662916925591987</v>
      </c>
      <c r="K29" s="278">
        <v>0.45337083074408019</v>
      </c>
      <c r="L29" s="279">
        <v>0.17208601423500344</v>
      </c>
    </row>
    <row r="30" spans="1:13" x14ac:dyDescent="0.25">
      <c r="I30" s="211" t="s">
        <v>220</v>
      </c>
      <c r="J30" s="278">
        <v>0.4368407902567108</v>
      </c>
      <c r="K30" s="278">
        <v>0.56315920974328926</v>
      </c>
      <c r="L30" s="279">
        <v>-0.23117409426921767</v>
      </c>
    </row>
    <row r="31" spans="1:13" x14ac:dyDescent="0.25">
      <c r="I31" s="211" t="s">
        <v>132</v>
      </c>
      <c r="J31" s="278">
        <v>0.47507889246806784</v>
      </c>
      <c r="K31" s="278">
        <v>0.52492110753193222</v>
      </c>
      <c r="L31" s="279">
        <v>-0.10578512635964367</v>
      </c>
    </row>
    <row r="44" spans="1:1" x14ac:dyDescent="0.25">
      <c r="A44" s="156" t="s">
        <v>289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workbookViewId="0"/>
    <sheetView workbookViewId="1"/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0" t="s">
        <v>258</v>
      </c>
    </row>
    <row r="2" spans="1:8" x14ac:dyDescent="0.25">
      <c r="D2" s="147">
        <f>B20+B30</f>
        <v>355530</v>
      </c>
    </row>
    <row r="3" spans="1:8" ht="18.75" x14ac:dyDescent="0.3">
      <c r="A3" s="30" t="s">
        <v>200</v>
      </c>
      <c r="D3" s="147">
        <f>B25+B35</f>
        <v>1889640</v>
      </c>
    </row>
    <row r="4" spans="1:8" ht="18.75" x14ac:dyDescent="0.3">
      <c r="A4" s="30"/>
    </row>
    <row r="5" spans="1:8" x14ac:dyDescent="0.25">
      <c r="A5" s="29" t="s">
        <v>277</v>
      </c>
      <c r="B5" s="29" t="str">
        <f>Índex!A7</f>
        <v>3r trimestre 2024</v>
      </c>
    </row>
    <row r="6" spans="1:8" x14ac:dyDescent="0.25">
      <c r="A6" s="29"/>
      <c r="B6" s="29"/>
    </row>
    <row r="7" spans="1:8" ht="15.75" thickBot="1" x14ac:dyDescent="0.3">
      <c r="A7" s="251" t="s">
        <v>276</v>
      </c>
      <c r="B7" s="32"/>
      <c r="C7" s="32"/>
      <c r="D7" s="32"/>
      <c r="E7" s="32"/>
      <c r="F7" s="32"/>
      <c r="H7" s="136" t="s">
        <v>275</v>
      </c>
    </row>
    <row r="8" spans="1:8" x14ac:dyDescent="0.25">
      <c r="B8" s="282" t="s">
        <v>55</v>
      </c>
      <c r="C8" s="282" t="s">
        <v>271</v>
      </c>
      <c r="D8" s="282" t="s">
        <v>270</v>
      </c>
      <c r="E8" s="284" t="s">
        <v>269</v>
      </c>
      <c r="F8" s="284"/>
      <c r="H8" s="136" t="s">
        <v>274</v>
      </c>
    </row>
    <row r="9" spans="1:8" x14ac:dyDescent="0.25">
      <c r="A9" s="134" t="s">
        <v>273</v>
      </c>
      <c r="B9" s="283"/>
      <c r="C9" s="283"/>
      <c r="D9" s="283"/>
      <c r="E9" s="133" t="s">
        <v>55</v>
      </c>
      <c r="F9" s="133" t="s">
        <v>56</v>
      </c>
      <c r="H9" s="1" t="s">
        <v>386</v>
      </c>
    </row>
    <row r="10" spans="1:8" x14ac:dyDescent="0.25">
      <c r="A10" s="29" t="s">
        <v>107</v>
      </c>
      <c r="B10" s="132">
        <v>20809</v>
      </c>
      <c r="C10" s="186">
        <f>B10/$B$16</f>
        <v>0.13512425405359776</v>
      </c>
      <c r="D10" s="186">
        <f>B10/$B$17</f>
        <v>8.4468222428791206E-2</v>
      </c>
      <c r="E10" s="132">
        <f>B10-H10</f>
        <v>-282</v>
      </c>
      <c r="F10" s="123">
        <f>E10/H10</f>
        <v>-1.3370632023137831E-2</v>
      </c>
      <c r="H10" s="132">
        <v>21091</v>
      </c>
    </row>
    <row r="11" spans="1:8" x14ac:dyDescent="0.25">
      <c r="A11" s="1" t="s">
        <v>268</v>
      </c>
      <c r="B11" s="132">
        <v>84242</v>
      </c>
      <c r="C11" s="123">
        <f>B11/$B$16</f>
        <v>0.54702952616575429</v>
      </c>
      <c r="D11" s="123">
        <f>B11/$B$17</f>
        <v>0.34195646085089282</v>
      </c>
      <c r="E11" s="132">
        <f t="shared" ref="E11:E17" si="0">B11-H11</f>
        <v>-751</v>
      </c>
      <c r="F11" s="123">
        <f t="shared" ref="F11:F17" si="1">E11/H11</f>
        <v>-8.8360217900297668E-3</v>
      </c>
      <c r="H11" s="132">
        <v>84993</v>
      </c>
    </row>
    <row r="12" spans="1:8" x14ac:dyDescent="0.25">
      <c r="A12" s="1" t="s">
        <v>267</v>
      </c>
      <c r="B12" s="132">
        <v>12035</v>
      </c>
      <c r="C12" s="123">
        <f>B12/$B$16</f>
        <v>7.8149858115961798E-2</v>
      </c>
      <c r="D12" s="123">
        <f>B12/$B$17</f>
        <v>4.8852662642630697E-2</v>
      </c>
      <c r="E12" s="132">
        <f t="shared" si="0"/>
        <v>-275</v>
      </c>
      <c r="F12" s="123">
        <f t="shared" si="1"/>
        <v>-2.2339561332250204E-2</v>
      </c>
      <c r="H12" s="132">
        <v>12310</v>
      </c>
    </row>
    <row r="13" spans="1:8" x14ac:dyDescent="0.25">
      <c r="A13" s="1" t="s">
        <v>266</v>
      </c>
      <c r="B13" s="132">
        <v>25125</v>
      </c>
      <c r="C13" s="123">
        <f>B13/$B$16</f>
        <v>0.16315041006759784</v>
      </c>
      <c r="D13" s="123">
        <f>B13/$B$17</f>
        <v>0.10198779799718291</v>
      </c>
      <c r="E13" s="132">
        <f t="shared" si="0"/>
        <v>-291</v>
      </c>
      <c r="F13" s="123">
        <f t="shared" si="1"/>
        <v>-1.1449480642115203E-2</v>
      </c>
      <c r="H13" s="132">
        <v>25416</v>
      </c>
    </row>
    <row r="14" spans="1:8" x14ac:dyDescent="0.25">
      <c r="A14" s="49" t="s">
        <v>265</v>
      </c>
      <c r="B14" s="129">
        <v>11664</v>
      </c>
      <c r="C14" s="128">
        <f>B14/$B$16</f>
        <v>7.5740751563321843E-2</v>
      </c>
      <c r="D14" s="128">
        <f>B14/$B$17</f>
        <v>4.7346693565736973E-2</v>
      </c>
      <c r="E14" s="129">
        <f t="shared" si="0"/>
        <v>-160</v>
      </c>
      <c r="F14" s="128">
        <f t="shared" si="1"/>
        <v>-1.3531799729364006E-2</v>
      </c>
      <c r="H14" s="129">
        <v>11824</v>
      </c>
    </row>
    <row r="15" spans="1:8" x14ac:dyDescent="0.25">
      <c r="A15" s="1" t="s">
        <v>264</v>
      </c>
      <c r="B15" s="132">
        <v>110992</v>
      </c>
      <c r="C15" s="124" t="s">
        <v>189</v>
      </c>
      <c r="D15" s="123">
        <f>B15/B16</f>
        <v>0.72073195280488833</v>
      </c>
      <c r="E15" s="132">
        <f t="shared" si="0"/>
        <v>-1141</v>
      </c>
      <c r="F15" s="131">
        <f t="shared" si="1"/>
        <v>-1.0175416692677446E-2</v>
      </c>
      <c r="H15" s="132">
        <v>112133</v>
      </c>
    </row>
    <row r="16" spans="1:8" x14ac:dyDescent="0.25">
      <c r="A16" s="1" t="s">
        <v>263</v>
      </c>
      <c r="B16" s="132">
        <v>153999</v>
      </c>
      <c r="C16" s="124" t="s">
        <v>189</v>
      </c>
      <c r="D16" s="123">
        <f>B16/B17</f>
        <v>0.62511518024947943</v>
      </c>
      <c r="E16" s="132">
        <f t="shared" si="0"/>
        <v>-1758</v>
      </c>
      <c r="F16" s="131">
        <f t="shared" si="1"/>
        <v>-1.1286812149694717E-2</v>
      </c>
      <c r="H16" s="132">
        <v>155757</v>
      </c>
    </row>
    <row r="17" spans="1:9" ht="15.75" thickBot="1" x14ac:dyDescent="0.3">
      <c r="A17" s="49" t="s">
        <v>32</v>
      </c>
      <c r="B17" s="129">
        <v>246353</v>
      </c>
      <c r="C17" s="130" t="s">
        <v>189</v>
      </c>
      <c r="D17" s="130" t="s">
        <v>189</v>
      </c>
      <c r="E17" s="129">
        <f t="shared" si="0"/>
        <v>-3654</v>
      </c>
      <c r="F17" s="128">
        <f t="shared" si="1"/>
        <v>-1.4615590763458624E-2</v>
      </c>
      <c r="H17" s="129">
        <v>250007</v>
      </c>
    </row>
    <row r="18" spans="1:9" ht="15" customHeight="1" x14ac:dyDescent="0.25">
      <c r="A18" s="135"/>
      <c r="B18" s="285" t="s">
        <v>55</v>
      </c>
      <c r="C18" s="285" t="s">
        <v>271</v>
      </c>
      <c r="D18" s="285" t="s">
        <v>270</v>
      </c>
      <c r="E18" s="286" t="s">
        <v>269</v>
      </c>
      <c r="F18" s="286"/>
      <c r="H18" s="285" t="s">
        <v>55</v>
      </c>
    </row>
    <row r="19" spans="1:9" x14ac:dyDescent="0.25">
      <c r="A19" s="134" t="s">
        <v>272</v>
      </c>
      <c r="B19" s="283"/>
      <c r="C19" s="283"/>
      <c r="D19" s="283"/>
      <c r="E19" s="133" t="s">
        <v>55</v>
      </c>
      <c r="F19" s="133" t="s">
        <v>56</v>
      </c>
      <c r="H19" s="283"/>
      <c r="I19" s="73"/>
    </row>
    <row r="20" spans="1:9" x14ac:dyDescent="0.25">
      <c r="A20" s="29" t="s">
        <v>107</v>
      </c>
      <c r="B20" s="185">
        <v>306595</v>
      </c>
      <c r="C20" s="186">
        <f>B20/$B$26</f>
        <v>0.14237287348528999</v>
      </c>
      <c r="D20" s="186">
        <f t="shared" ref="D20:D26" si="2">B20/$B$27</f>
        <v>9.8470882205578175E-2</v>
      </c>
      <c r="E20" s="132">
        <f t="shared" ref="E20:E27" si="3">B20-H20</f>
        <v>3205</v>
      </c>
      <c r="F20" s="123">
        <f t="shared" ref="F20:F27" si="4">E20/H20</f>
        <v>1.0563960578792973E-2</v>
      </c>
      <c r="H20" s="185">
        <v>303390</v>
      </c>
      <c r="I20" s="73"/>
    </row>
    <row r="21" spans="1:9" x14ac:dyDescent="0.25">
      <c r="A21" s="1" t="s">
        <v>268</v>
      </c>
      <c r="B21" s="132">
        <v>1236905</v>
      </c>
      <c r="C21" s="123">
        <f>B21/$B$26</f>
        <v>0.57437896599201754</v>
      </c>
      <c r="D21" s="123">
        <f t="shared" si="2"/>
        <v>0.39726390369866005</v>
      </c>
      <c r="E21" s="132">
        <f t="shared" si="3"/>
        <v>-8220</v>
      </c>
      <c r="F21" s="123">
        <f t="shared" si="4"/>
        <v>-6.6017468125690194E-3</v>
      </c>
      <c r="H21" s="132">
        <v>1245125</v>
      </c>
      <c r="I21" s="73"/>
    </row>
    <row r="22" spans="1:9" x14ac:dyDescent="0.25">
      <c r="A22" s="1" t="s">
        <v>267</v>
      </c>
      <c r="B22" s="132">
        <v>112680</v>
      </c>
      <c r="C22" s="123">
        <f>B22/$B$26</f>
        <v>5.232497393735213E-2</v>
      </c>
      <c r="D22" s="123">
        <f t="shared" si="2"/>
        <v>3.6190084661930397E-2</v>
      </c>
      <c r="E22" s="132">
        <f t="shared" si="3"/>
        <v>-2790</v>
      </c>
      <c r="F22" s="123">
        <f t="shared" si="4"/>
        <v>-2.4162120031176928E-2</v>
      </c>
      <c r="H22" s="132">
        <v>115470</v>
      </c>
      <c r="I22" s="73"/>
    </row>
    <row r="23" spans="1:9" x14ac:dyDescent="0.25">
      <c r="A23" s="1" t="s">
        <v>266</v>
      </c>
      <c r="B23" s="132">
        <v>367385</v>
      </c>
      <c r="C23" s="123">
        <f>B23/$B$26</f>
        <v>0.17060179756810537</v>
      </c>
      <c r="D23" s="123">
        <f t="shared" si="2"/>
        <v>0.11799515666953583</v>
      </c>
      <c r="E23" s="132">
        <f t="shared" si="3"/>
        <v>-330</v>
      </c>
      <c r="F23" s="123">
        <f t="shared" si="4"/>
        <v>-8.9743415416830964E-4</v>
      </c>
      <c r="H23" s="132">
        <v>367715</v>
      </c>
    </row>
    <row r="24" spans="1:9" x14ac:dyDescent="0.25">
      <c r="A24" s="49" t="s">
        <v>265</v>
      </c>
      <c r="B24" s="129">
        <v>129130</v>
      </c>
      <c r="C24" s="128">
        <f>B24/$B$26</f>
        <v>5.9963825741305293E-2</v>
      </c>
      <c r="D24" s="128">
        <f t="shared" si="2"/>
        <v>4.1473425917599144E-2</v>
      </c>
      <c r="E24" s="129">
        <f t="shared" si="3"/>
        <v>-775</v>
      </c>
      <c r="F24" s="128">
        <f t="shared" si="4"/>
        <v>-5.965898156345021E-3</v>
      </c>
      <c r="H24" s="129">
        <v>129905</v>
      </c>
    </row>
    <row r="25" spans="1:9" x14ac:dyDescent="0.25">
      <c r="A25" s="1" t="s">
        <v>264</v>
      </c>
      <c r="B25" s="132">
        <v>1649730</v>
      </c>
      <c r="C25" s="124" t="s">
        <v>189</v>
      </c>
      <c r="D25" s="123">
        <f t="shared" si="2"/>
        <v>0.52985328691273015</v>
      </c>
      <c r="E25" s="132">
        <f t="shared" si="3"/>
        <v>-3780</v>
      </c>
      <c r="F25" s="131">
        <f t="shared" si="4"/>
        <v>-2.2860460474989569E-3</v>
      </c>
      <c r="H25" s="132">
        <v>1653510</v>
      </c>
    </row>
    <row r="26" spans="1:9" x14ac:dyDescent="0.25">
      <c r="A26" s="1" t="s">
        <v>263</v>
      </c>
      <c r="B26" s="132">
        <v>2153465</v>
      </c>
      <c r="C26" s="124" t="s">
        <v>189</v>
      </c>
      <c r="D26" s="123">
        <f t="shared" si="2"/>
        <v>0.69164075848867534</v>
      </c>
      <c r="E26" s="132">
        <f t="shared" si="3"/>
        <v>-8905</v>
      </c>
      <c r="F26" s="131">
        <f t="shared" si="4"/>
        <v>-4.1181666412316116E-3</v>
      </c>
      <c r="H26" s="132">
        <v>2162370</v>
      </c>
    </row>
    <row r="27" spans="1:9" ht="15.75" thickBot="1" x14ac:dyDescent="0.3">
      <c r="A27" s="49" t="s">
        <v>32</v>
      </c>
      <c r="B27" s="129">
        <v>3113560</v>
      </c>
      <c r="C27" s="130" t="s">
        <v>189</v>
      </c>
      <c r="D27" s="130" t="s">
        <v>189</v>
      </c>
      <c r="E27" s="129">
        <f t="shared" si="3"/>
        <v>-39110</v>
      </c>
      <c r="F27" s="128">
        <f t="shared" si="4"/>
        <v>-1.2405357998141258E-2</v>
      </c>
      <c r="H27" s="129">
        <v>3152670</v>
      </c>
    </row>
    <row r="28" spans="1:9" ht="15" customHeight="1" x14ac:dyDescent="0.25">
      <c r="A28" s="135"/>
      <c r="B28" s="285" t="s">
        <v>55</v>
      </c>
      <c r="C28" s="285" t="s">
        <v>271</v>
      </c>
      <c r="D28" s="285" t="s">
        <v>270</v>
      </c>
      <c r="E28" s="286" t="s">
        <v>269</v>
      </c>
      <c r="F28" s="286"/>
      <c r="H28" s="285" t="s">
        <v>55</v>
      </c>
    </row>
    <row r="29" spans="1:9" x14ac:dyDescent="0.25">
      <c r="A29" s="134" t="s">
        <v>280</v>
      </c>
      <c r="B29" s="283"/>
      <c r="C29" s="283"/>
      <c r="D29" s="283"/>
      <c r="E29" s="133" t="s">
        <v>55</v>
      </c>
      <c r="F29" s="133" t="s">
        <v>56</v>
      </c>
      <c r="H29" s="283"/>
    </row>
    <row r="30" spans="1:9" x14ac:dyDescent="0.25">
      <c r="A30" s="29" t="s">
        <v>107</v>
      </c>
      <c r="B30" s="185">
        <v>48935</v>
      </c>
      <c r="C30" s="186">
        <f>B30/$B$36</f>
        <v>0.13924735007469588</v>
      </c>
      <c r="D30" s="186">
        <f t="shared" ref="D30:D36" si="5">B30/$B$37</f>
        <v>8.6619818033773499E-2</v>
      </c>
      <c r="E30" s="132">
        <f t="shared" ref="E30:E37" si="6">B30-H30</f>
        <v>-280</v>
      </c>
      <c r="F30" s="123">
        <f>E30/H30</f>
        <v>-5.68932236106878E-3</v>
      </c>
      <c r="G30" s="73"/>
      <c r="H30" s="185">
        <v>49215</v>
      </c>
    </row>
    <row r="31" spans="1:9" x14ac:dyDescent="0.25">
      <c r="A31" s="1" t="s">
        <v>268</v>
      </c>
      <c r="B31" s="132">
        <v>176810</v>
      </c>
      <c r="C31" s="123">
        <f>B31/$B$36</f>
        <v>0.50312299921747172</v>
      </c>
      <c r="D31" s="123">
        <f t="shared" si="5"/>
        <v>0.31297128898644105</v>
      </c>
      <c r="E31" s="132">
        <f t="shared" si="6"/>
        <v>-415</v>
      </c>
      <c r="F31" s="123">
        <f t="shared" ref="F31:F37" si="7">E31/H31</f>
        <v>-2.3416560868951895E-3</v>
      </c>
      <c r="H31" s="132">
        <v>177225</v>
      </c>
    </row>
    <row r="32" spans="1:9" x14ac:dyDescent="0.25">
      <c r="A32" s="1" t="s">
        <v>267</v>
      </c>
      <c r="B32" s="132">
        <v>34130</v>
      </c>
      <c r="C32" s="123">
        <f>B32/$B$36</f>
        <v>9.711887315928007E-2</v>
      </c>
      <c r="D32" s="123">
        <f t="shared" si="5"/>
        <v>6.0413495238432396E-2</v>
      </c>
      <c r="E32" s="132">
        <f t="shared" si="6"/>
        <v>-185</v>
      </c>
      <c r="F32" s="123">
        <f t="shared" si="7"/>
        <v>-5.3912283258050414E-3</v>
      </c>
      <c r="H32" s="132">
        <v>34315</v>
      </c>
    </row>
    <row r="33" spans="1:8" x14ac:dyDescent="0.25">
      <c r="A33" s="1" t="s">
        <v>266</v>
      </c>
      <c r="B33" s="132">
        <v>61440</v>
      </c>
      <c r="C33" s="123">
        <f>B33/$B$36</f>
        <v>0.17483104503094543</v>
      </c>
      <c r="D33" s="123">
        <f t="shared" si="5"/>
        <v>0.10875491202605586</v>
      </c>
      <c r="E33" s="132">
        <f t="shared" si="6"/>
        <v>-360</v>
      </c>
      <c r="F33" s="123">
        <f t="shared" si="7"/>
        <v>-5.8252427184466021E-3</v>
      </c>
      <c r="H33" s="132">
        <v>61800</v>
      </c>
    </row>
    <row r="34" spans="1:8" x14ac:dyDescent="0.25">
      <c r="A34" s="49" t="s">
        <v>265</v>
      </c>
      <c r="B34" s="129">
        <v>29725</v>
      </c>
      <c r="C34" s="128">
        <f>B34/$B$36</f>
        <v>8.4584192928789922E-2</v>
      </c>
      <c r="D34" s="128">
        <f t="shared" si="5"/>
        <v>5.2616207030835131E-2</v>
      </c>
      <c r="E34" s="129">
        <f t="shared" si="6"/>
        <v>-130</v>
      </c>
      <c r="F34" s="128">
        <f t="shared" si="7"/>
        <v>-4.3543795009211191E-3</v>
      </c>
      <c r="H34" s="129">
        <v>29855</v>
      </c>
    </row>
    <row r="35" spans="1:8" x14ac:dyDescent="0.25">
      <c r="A35" s="1" t="s">
        <v>264</v>
      </c>
      <c r="B35" s="132">
        <v>239910</v>
      </c>
      <c r="C35" s="124" t="s">
        <v>189</v>
      </c>
      <c r="D35" s="123">
        <f t="shared" si="5"/>
        <v>0.42466456614861753</v>
      </c>
      <c r="E35" s="132">
        <f t="shared" si="6"/>
        <v>-805</v>
      </c>
      <c r="F35" s="131">
        <f t="shared" si="7"/>
        <v>-3.3442037263984379E-3</v>
      </c>
      <c r="H35" s="132">
        <v>240715</v>
      </c>
    </row>
    <row r="36" spans="1:8" x14ac:dyDescent="0.25">
      <c r="A36" s="1" t="s">
        <v>263</v>
      </c>
      <c r="B36" s="132">
        <v>351425</v>
      </c>
      <c r="C36" s="124" t="s">
        <v>189</v>
      </c>
      <c r="D36" s="123">
        <f t="shared" si="5"/>
        <v>0.62205720961518041</v>
      </c>
      <c r="E36" s="132">
        <f t="shared" si="6"/>
        <v>-1370</v>
      </c>
      <c r="F36" s="131">
        <f t="shared" si="7"/>
        <v>-3.8832749897249109E-3</v>
      </c>
      <c r="H36" s="132">
        <v>352795</v>
      </c>
    </row>
    <row r="37" spans="1:8" x14ac:dyDescent="0.25">
      <c r="A37" s="49" t="s">
        <v>32</v>
      </c>
      <c r="B37" s="129">
        <v>564940</v>
      </c>
      <c r="C37" s="130" t="s">
        <v>189</v>
      </c>
      <c r="D37" s="130" t="s">
        <v>189</v>
      </c>
      <c r="E37" s="129">
        <f t="shared" si="6"/>
        <v>-2885</v>
      </c>
      <c r="F37" s="128">
        <f t="shared" si="7"/>
        <v>-5.0807907365825735E-3</v>
      </c>
      <c r="H37" s="129">
        <v>567825</v>
      </c>
    </row>
    <row r="38" spans="1:8" x14ac:dyDescent="0.25">
      <c r="A38" s="153" t="s">
        <v>282</v>
      </c>
    </row>
    <row r="39" spans="1:8" ht="15.75" x14ac:dyDescent="0.3">
      <c r="B39" s="224"/>
      <c r="H39" s="224"/>
    </row>
    <row r="41" spans="1:8" x14ac:dyDescent="0.25">
      <c r="B41" s="147">
        <f>B30+B20</f>
        <v>355530</v>
      </c>
      <c r="H41" s="147">
        <f>H30+H20</f>
        <v>352605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/>
    <sheetView workbookViewId="1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3r trimestre 2024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1"/>
      <c r="B8" s="172" t="s">
        <v>56</v>
      </c>
      <c r="C8" s="172" t="s">
        <v>249</v>
      </c>
      <c r="D8" s="125"/>
      <c r="E8" s="125"/>
      <c r="F8" s="125"/>
    </row>
    <row r="9" spans="1:6" x14ac:dyDescent="0.25">
      <c r="A9" s="173" t="s">
        <v>234</v>
      </c>
      <c r="B9" s="174">
        <v>-0.67067307692307687</v>
      </c>
      <c r="C9" s="175">
        <v>-558</v>
      </c>
      <c r="D9" s="125"/>
      <c r="E9" s="125"/>
      <c r="F9" s="125"/>
    </row>
    <row r="10" spans="1:6" x14ac:dyDescent="0.25">
      <c r="A10" s="176" t="s">
        <v>235</v>
      </c>
      <c r="B10" s="177">
        <v>-0.85409392458100564</v>
      </c>
      <c r="C10" s="178">
        <v>-19569</v>
      </c>
      <c r="D10" s="125"/>
      <c r="E10" s="125"/>
      <c r="F10" s="125"/>
    </row>
    <row r="11" spans="1:6" x14ac:dyDescent="0.25">
      <c r="A11" s="176" t="s">
        <v>236</v>
      </c>
      <c r="B11" s="177">
        <v>-0.13536991075671964</v>
      </c>
      <c r="C11" s="178">
        <v>-5127</v>
      </c>
      <c r="D11" s="125"/>
      <c r="E11" s="125"/>
      <c r="F11" s="125"/>
    </row>
    <row r="12" spans="1:6" x14ac:dyDescent="0.25">
      <c r="A12" s="176" t="s">
        <v>237</v>
      </c>
      <c r="B12" s="177">
        <v>-0.51096819903534352</v>
      </c>
      <c r="C12" s="178">
        <v>-18751</v>
      </c>
      <c r="D12" s="125"/>
      <c r="E12" s="125"/>
      <c r="F12" s="125"/>
    </row>
    <row r="13" spans="1:6" x14ac:dyDescent="0.25">
      <c r="A13" s="176" t="s">
        <v>238</v>
      </c>
      <c r="B13" s="177">
        <v>1.4700443555944274</v>
      </c>
      <c r="C13" s="178">
        <v>23531</v>
      </c>
      <c r="D13" s="125"/>
      <c r="E13" s="125"/>
      <c r="F13" s="125"/>
    </row>
    <row r="14" spans="1:6" x14ac:dyDescent="0.25">
      <c r="A14" s="176" t="s">
        <v>239</v>
      </c>
      <c r="B14" s="177">
        <v>0.2279979883875097</v>
      </c>
      <c r="C14" s="178">
        <v>4987</v>
      </c>
      <c r="D14" s="125"/>
      <c r="E14" s="125"/>
      <c r="F14" s="125"/>
    </row>
    <row r="15" spans="1:6" ht="15.75" thickBot="1" x14ac:dyDescent="0.3">
      <c r="A15" s="179" t="s">
        <v>288</v>
      </c>
      <c r="B15" s="180">
        <v>-0.31573006652018182</v>
      </c>
      <c r="C15" s="181">
        <v>-20979</v>
      </c>
      <c r="D15" s="125"/>
      <c r="E15" s="125"/>
      <c r="F15" s="125"/>
    </row>
    <row r="16" spans="1:6" x14ac:dyDescent="0.25">
      <c r="A16" s="156" t="s">
        <v>289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>
      <selection activeCell="B1" sqref="B1"/>
    </sheetView>
    <sheetView workbookViewId="1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3" customWidth="1"/>
    <col min="10" max="10" width="11.42578125" style="63"/>
    <col min="11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3r trimestre 2024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198"/>
      <c r="B9" s="122" t="s">
        <v>223</v>
      </c>
      <c r="C9" s="121" t="s">
        <v>245</v>
      </c>
    </row>
    <row r="10" spans="1:6" ht="45" x14ac:dyDescent="0.25">
      <c r="A10" s="199"/>
      <c r="B10" s="196" t="s">
        <v>244</v>
      </c>
      <c r="C10" s="182" t="s">
        <v>243</v>
      </c>
    </row>
    <row r="11" spans="1:6" x14ac:dyDescent="0.25">
      <c r="A11" s="197" t="s">
        <v>29</v>
      </c>
      <c r="B11" s="184">
        <v>0.38625968449547277</v>
      </c>
      <c r="C11" s="184">
        <v>0.41737642862342578</v>
      </c>
    </row>
    <row r="12" spans="1:6" x14ac:dyDescent="0.25">
      <c r="A12" s="183" t="s">
        <v>31</v>
      </c>
      <c r="B12" s="184">
        <v>0.40723552367893684</v>
      </c>
      <c r="C12" s="184">
        <v>0.50591389941186538</v>
      </c>
    </row>
    <row r="13" spans="1:6" x14ac:dyDescent="0.25">
      <c r="A13" s="200" t="s">
        <v>32</v>
      </c>
      <c r="B13" s="201">
        <v>0.32734444821103886</v>
      </c>
      <c r="C13" s="201">
        <v>0.48688407970859227</v>
      </c>
    </row>
    <row r="14" spans="1:6" x14ac:dyDescent="0.25">
      <c r="A14" s="153" t="s">
        <v>282</v>
      </c>
    </row>
    <row r="19" spans="1:1" ht="15.75" x14ac:dyDescent="0.25">
      <c r="A19" s="7" t="s">
        <v>304</v>
      </c>
    </row>
    <row r="34" spans="1:1" x14ac:dyDescent="0.25">
      <c r="A34" s="153" t="s">
        <v>282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topLeftCell="A5" workbookViewId="0">
      <selection activeCell="H40" sqref="H40"/>
    </sheetView>
    <sheetView workbookViewId="1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3r trimestre 2024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17"/>
      <c r="B8" s="121" t="s">
        <v>223</v>
      </c>
      <c r="C8" s="121" t="s">
        <v>245</v>
      </c>
      <c r="D8" s="77"/>
    </row>
    <row r="9" spans="1:6" ht="42.75" customHeight="1" x14ac:dyDescent="0.25">
      <c r="A9" s="318"/>
      <c r="B9" s="182" t="s">
        <v>244</v>
      </c>
      <c r="C9" s="182" t="s">
        <v>243</v>
      </c>
      <c r="D9" s="96"/>
      <c r="E9" s="96"/>
      <c r="F9" s="96"/>
    </row>
    <row r="10" spans="1:6" x14ac:dyDescent="0.25">
      <c r="A10" s="231" t="s">
        <v>77</v>
      </c>
      <c r="B10" s="236">
        <v>0.56233114627556924</v>
      </c>
      <c r="C10" s="232">
        <v>0.2636109818520242</v>
      </c>
      <c r="D10" s="96"/>
      <c r="E10" s="96"/>
      <c r="F10" s="96"/>
    </row>
    <row r="11" spans="1:6" x14ac:dyDescent="0.25">
      <c r="A11" s="233" t="s">
        <v>78</v>
      </c>
      <c r="B11" s="237">
        <v>0.13513513513513514</v>
      </c>
      <c r="C11" s="234">
        <v>0.47168284789644011</v>
      </c>
      <c r="D11" s="96"/>
      <c r="E11" s="96"/>
      <c r="F11" s="96"/>
    </row>
    <row r="12" spans="1:6" x14ac:dyDescent="0.25">
      <c r="A12" s="233" t="s">
        <v>79</v>
      </c>
      <c r="B12" s="237">
        <v>0.36924277907884467</v>
      </c>
      <c r="C12" s="234">
        <v>0.39069053104140822</v>
      </c>
      <c r="D12" s="96"/>
      <c r="E12" s="96"/>
      <c r="F12" s="96"/>
    </row>
    <row r="13" spans="1:6" x14ac:dyDescent="0.25">
      <c r="A13" s="233" t="s">
        <v>80</v>
      </c>
      <c r="B13" s="237">
        <v>0.22796352583586627</v>
      </c>
      <c r="C13" s="234">
        <v>0.68153980752405952</v>
      </c>
      <c r="D13" s="96"/>
      <c r="E13" s="96"/>
      <c r="F13" s="96"/>
    </row>
    <row r="14" spans="1:6" x14ac:dyDescent="0.25">
      <c r="A14" s="233" t="s">
        <v>81</v>
      </c>
      <c r="B14" s="237">
        <v>0.61927710843373496</v>
      </c>
      <c r="C14" s="234">
        <v>0.41810344827586204</v>
      </c>
      <c r="D14" s="96"/>
      <c r="E14" s="96"/>
      <c r="F14" s="96"/>
    </row>
    <row r="15" spans="1:6" x14ac:dyDescent="0.25">
      <c r="A15" s="233" t="s">
        <v>82</v>
      </c>
      <c r="B15" s="237">
        <v>0.20499999999999999</v>
      </c>
      <c r="C15" s="234">
        <v>0.44714459295261239</v>
      </c>
      <c r="D15" s="96"/>
      <c r="E15" s="96"/>
      <c r="F15" s="96"/>
    </row>
    <row r="16" spans="1:6" x14ac:dyDescent="0.25">
      <c r="A16" s="233" t="s">
        <v>83</v>
      </c>
      <c r="B16" s="237">
        <v>0.5714285714285714</v>
      </c>
      <c r="C16" s="234">
        <v>0.45835060091172813</v>
      </c>
      <c r="D16" s="96"/>
      <c r="E16" s="96"/>
      <c r="F16" s="96"/>
    </row>
    <row r="17" spans="1:6" x14ac:dyDescent="0.25">
      <c r="A17" s="233" t="s">
        <v>84</v>
      </c>
      <c r="B17" s="237">
        <v>0.41226180613090307</v>
      </c>
      <c r="C17" s="234">
        <v>0.40471543857798409</v>
      </c>
      <c r="D17" s="96"/>
      <c r="E17" s="96"/>
      <c r="F17" s="96"/>
    </row>
    <row r="18" spans="1:6" x14ac:dyDescent="0.25">
      <c r="A18" s="233" t="s">
        <v>85</v>
      </c>
      <c r="B18" s="237">
        <v>0.33354390397978523</v>
      </c>
      <c r="C18" s="234">
        <v>0.38592531801395158</v>
      </c>
      <c r="D18" s="96"/>
      <c r="E18" s="96"/>
      <c r="F18" s="96"/>
    </row>
    <row r="19" spans="1:6" x14ac:dyDescent="0.25">
      <c r="A19" s="233" t="s">
        <v>86</v>
      </c>
      <c r="B19" s="237">
        <v>0.27919227392449519</v>
      </c>
      <c r="C19" s="234">
        <v>0.48935346496322107</v>
      </c>
      <c r="D19" s="96"/>
      <c r="E19" s="96"/>
      <c r="F19" s="96"/>
    </row>
    <row r="20" spans="1:6" x14ac:dyDescent="0.25">
      <c r="A20" s="233" t="s">
        <v>87</v>
      </c>
      <c r="B20" s="237">
        <v>0.49983969220904134</v>
      </c>
      <c r="C20" s="234">
        <v>0.29386875913531812</v>
      </c>
      <c r="D20" s="96"/>
      <c r="E20" s="96"/>
      <c r="F20" s="96"/>
    </row>
    <row r="21" spans="1:6" x14ac:dyDescent="0.25">
      <c r="A21" s="233" t="s">
        <v>88</v>
      </c>
      <c r="B21" s="237">
        <v>0.43031249999999999</v>
      </c>
      <c r="C21" s="234">
        <v>0.55443130561989518</v>
      </c>
      <c r="D21" s="96"/>
      <c r="E21" s="96"/>
      <c r="F21" s="96"/>
    </row>
    <row r="22" spans="1:6" x14ac:dyDescent="0.25">
      <c r="A22" s="233" t="s">
        <v>89</v>
      </c>
      <c r="B22" s="237">
        <v>0.3159117305458769</v>
      </c>
      <c r="C22" s="234">
        <v>0.34594992636229749</v>
      </c>
      <c r="D22" s="96"/>
      <c r="E22" s="96"/>
      <c r="F22" s="96"/>
    </row>
    <row r="23" spans="1:6" x14ac:dyDescent="0.25">
      <c r="A23" s="233" t="s">
        <v>90</v>
      </c>
      <c r="B23" s="237">
        <v>0.48854961832061067</v>
      </c>
      <c r="C23" s="234">
        <v>0.41384736428009439</v>
      </c>
      <c r="D23" s="96"/>
      <c r="E23" s="96"/>
      <c r="F23" s="96"/>
    </row>
    <row r="24" spans="1:6" x14ac:dyDescent="0.25">
      <c r="A24" s="233" t="s">
        <v>91</v>
      </c>
      <c r="B24" s="237">
        <v>0.13437499999999999</v>
      </c>
      <c r="C24" s="234">
        <v>0.34413965087281795</v>
      </c>
      <c r="D24" s="96"/>
      <c r="E24" s="96"/>
      <c r="F24" s="96"/>
    </row>
    <row r="25" spans="1:6" x14ac:dyDescent="0.25">
      <c r="A25" s="233" t="s">
        <v>92</v>
      </c>
      <c r="B25" s="237">
        <v>0.4</v>
      </c>
      <c r="C25" s="234">
        <v>0.39602446483180426</v>
      </c>
      <c r="D25" s="96"/>
      <c r="E25" s="96"/>
      <c r="F25" s="96"/>
    </row>
    <row r="26" spans="1:6" x14ac:dyDescent="0.25">
      <c r="A26" s="233" t="s">
        <v>93</v>
      </c>
      <c r="B26" s="237">
        <v>0.28255208333333331</v>
      </c>
      <c r="C26" s="234">
        <v>0.1718146718146718</v>
      </c>
      <c r="D26" s="96"/>
      <c r="E26" s="96"/>
      <c r="F26" s="96"/>
    </row>
    <row r="27" spans="1:6" x14ac:dyDescent="0.25">
      <c r="A27" s="233" t="s">
        <v>94</v>
      </c>
      <c r="B27" s="237">
        <v>0.28451222718906127</v>
      </c>
      <c r="C27" s="234">
        <v>0.37096148625063025</v>
      </c>
      <c r="D27" s="96"/>
      <c r="E27" s="96"/>
      <c r="F27" s="96"/>
    </row>
    <row r="28" spans="1:6" x14ac:dyDescent="0.25">
      <c r="A28" s="233" t="s">
        <v>95</v>
      </c>
      <c r="B28" s="237">
        <v>0.47404580152671755</v>
      </c>
      <c r="C28" s="234">
        <v>0.27952468007312614</v>
      </c>
      <c r="D28" s="96"/>
      <c r="E28" s="96"/>
      <c r="F28" s="96"/>
    </row>
    <row r="29" spans="1:6" x14ac:dyDescent="0.25">
      <c r="A29" s="233" t="s">
        <v>96</v>
      </c>
      <c r="B29" s="237">
        <v>0.33683381464951428</v>
      </c>
      <c r="C29" s="234">
        <v>0.37470459518599564</v>
      </c>
      <c r="D29" s="96"/>
      <c r="E29" s="96"/>
      <c r="F29" s="96"/>
    </row>
    <row r="30" spans="1:6" x14ac:dyDescent="0.25">
      <c r="A30" s="233" t="s">
        <v>97</v>
      </c>
      <c r="B30" s="237">
        <v>0.32472324723247231</v>
      </c>
      <c r="C30" s="234">
        <v>0.43843843843843844</v>
      </c>
      <c r="D30" s="96"/>
      <c r="E30" s="96"/>
      <c r="F30" s="96"/>
    </row>
    <row r="31" spans="1:6" x14ac:dyDescent="0.25">
      <c r="A31" s="233" t="s">
        <v>98</v>
      </c>
      <c r="B31" s="237">
        <v>0.33827586206896554</v>
      </c>
      <c r="C31" s="234">
        <v>0.56388206388206386</v>
      </c>
      <c r="D31" s="96"/>
      <c r="E31" s="96"/>
      <c r="F31" s="96"/>
    </row>
    <row r="32" spans="1:6" x14ac:dyDescent="0.25">
      <c r="A32" s="233" t="s">
        <v>99</v>
      </c>
      <c r="B32" s="237">
        <v>0.34440928270042193</v>
      </c>
      <c r="C32" s="234">
        <v>0.63332736923719213</v>
      </c>
      <c r="D32" s="96"/>
      <c r="E32" s="96"/>
      <c r="F32" s="96"/>
    </row>
    <row r="33" spans="1:6" x14ac:dyDescent="0.25">
      <c r="A33" s="233" t="s">
        <v>100</v>
      </c>
      <c r="B33" s="237">
        <v>0.5465669612508498</v>
      </c>
      <c r="C33" s="234">
        <v>0.53348348348348351</v>
      </c>
      <c r="D33" s="96"/>
      <c r="E33" s="96"/>
      <c r="F33" s="96"/>
    </row>
    <row r="34" spans="1:6" x14ac:dyDescent="0.25">
      <c r="A34" s="233" t="s">
        <v>101</v>
      </c>
      <c r="B34" s="237">
        <v>0.43598420755781164</v>
      </c>
      <c r="C34" s="234">
        <v>0.37917060651087398</v>
      </c>
      <c r="D34" s="96"/>
      <c r="E34" s="96"/>
      <c r="F34" s="96"/>
    </row>
    <row r="35" spans="1:6" x14ac:dyDescent="0.25">
      <c r="A35" s="233" t="s">
        <v>102</v>
      </c>
      <c r="B35" s="237">
        <v>0.2216160927378111</v>
      </c>
      <c r="C35" s="234">
        <v>0.38920686835650042</v>
      </c>
      <c r="D35" s="96"/>
      <c r="E35" s="96"/>
      <c r="F35" s="96"/>
    </row>
    <row r="36" spans="1:6" x14ac:dyDescent="0.25">
      <c r="A36" s="233" t="s">
        <v>103</v>
      </c>
      <c r="B36" s="237">
        <v>0.12352941176470589</v>
      </c>
      <c r="C36" s="234">
        <v>0.46415270018621974</v>
      </c>
      <c r="D36" s="96"/>
      <c r="E36" s="96"/>
      <c r="F36" s="96"/>
    </row>
    <row r="37" spans="1:6" x14ac:dyDescent="0.25">
      <c r="A37" s="233" t="s">
        <v>104</v>
      </c>
      <c r="B37" s="237">
        <v>0.17123287671232876</v>
      </c>
      <c r="C37" s="234">
        <v>0.41978866474543708</v>
      </c>
      <c r="D37" s="96"/>
      <c r="E37" s="96"/>
      <c r="F37" s="96"/>
    </row>
    <row r="38" spans="1:6" x14ac:dyDescent="0.25">
      <c r="A38" s="233" t="s">
        <v>105</v>
      </c>
      <c r="B38" s="237">
        <v>0.23394495412844038</v>
      </c>
      <c r="C38" s="234">
        <v>0.36932095749877869</v>
      </c>
      <c r="D38" s="96"/>
      <c r="E38" s="96"/>
      <c r="F38" s="96"/>
    </row>
    <row r="39" spans="1:6" x14ac:dyDescent="0.25">
      <c r="A39" s="235" t="s">
        <v>106</v>
      </c>
      <c r="B39" s="238">
        <v>0.26014142165984372</v>
      </c>
      <c r="C39" s="230">
        <v>0.418589845615152</v>
      </c>
      <c r="D39" s="96"/>
      <c r="E39" s="96"/>
      <c r="F39" s="96"/>
    </row>
    <row r="40" spans="1:6" x14ac:dyDescent="0.25">
      <c r="A40" s="226" t="s">
        <v>289</v>
      </c>
      <c r="B40" s="226"/>
      <c r="C40" s="226"/>
      <c r="D40" s="96"/>
      <c r="E40" s="96"/>
      <c r="F40" s="96"/>
    </row>
  </sheetData>
  <sortState xmlns:xlrd2="http://schemas.microsoft.com/office/spreadsheetml/2017/richdata2" ref="A11:C39">
    <sortCondition ref="A11:A39"/>
  </sortState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  <sheetView workbookViewId="1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6" t="s">
        <v>258</v>
      </c>
    </row>
    <row r="2" spans="1:13" x14ac:dyDescent="0.25">
      <c r="A2" t="s">
        <v>343</v>
      </c>
      <c r="B2" t="s">
        <v>77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">
        <v>344</v>
      </c>
      <c r="B3" t="s">
        <v>78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">
        <v>345</v>
      </c>
      <c r="B4" t="s">
        <v>79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">
        <v>346</v>
      </c>
      <c r="B5" t="s">
        <v>80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">
        <v>347</v>
      </c>
      <c r="B6" t="s">
        <v>81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">
        <v>348</v>
      </c>
      <c r="B7" t="s">
        <v>82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">
        <v>349</v>
      </c>
      <c r="B8" t="s">
        <v>83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">
        <v>350</v>
      </c>
      <c r="B9" t="s">
        <v>84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">
        <v>351</v>
      </c>
      <c r="B10" t="s">
        <v>85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">
        <v>352</v>
      </c>
      <c r="B11" t="s">
        <v>86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">
        <v>353</v>
      </c>
      <c r="B12" t="s">
        <v>87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">
        <v>354</v>
      </c>
      <c r="B13" t="s">
        <v>88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">
        <v>355</v>
      </c>
      <c r="B14" t="s">
        <v>89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">
        <v>356</v>
      </c>
      <c r="B15" t="s">
        <v>90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">
        <v>357</v>
      </c>
      <c r="B16" t="s">
        <v>91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">
        <v>358</v>
      </c>
      <c r="B17" t="s">
        <v>92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">
        <v>359</v>
      </c>
      <c r="B18" t="s">
        <v>93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">
        <v>360</v>
      </c>
      <c r="B19" t="s">
        <v>94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">
        <v>361</v>
      </c>
      <c r="B20" t="s">
        <v>95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">
        <v>362</v>
      </c>
      <c r="B21" t="s">
        <v>96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">
        <v>363</v>
      </c>
      <c r="B22" t="s">
        <v>97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">
        <v>364</v>
      </c>
      <c r="B23" t="s">
        <v>98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">
        <v>365</v>
      </c>
      <c r="B24" t="s">
        <v>99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">
        <v>366</v>
      </c>
      <c r="B25" t="s">
        <v>100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">
        <v>367</v>
      </c>
      <c r="B26" t="s">
        <v>101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">
        <v>368</v>
      </c>
      <c r="B27" t="s">
        <v>102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">
        <v>369</v>
      </c>
      <c r="B28" t="s">
        <v>103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">
        <v>370</v>
      </c>
      <c r="B29" t="s">
        <v>104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">
        <v>371</v>
      </c>
      <c r="B30" t="s">
        <v>105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">
        <v>372</v>
      </c>
      <c r="B31" t="s">
        <v>106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workbookViewId="0"/>
    <sheetView workbookViewId="1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2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3r trimestre 2024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376</v>
      </c>
      <c r="D31" s="142" t="s">
        <v>377</v>
      </c>
      <c r="E31" s="142" t="s">
        <v>378</v>
      </c>
    </row>
    <row r="32" spans="1:5" x14ac:dyDescent="0.25">
      <c r="A32" s="140" t="s">
        <v>29</v>
      </c>
      <c r="B32" s="143">
        <v>20809</v>
      </c>
      <c r="C32" s="47">
        <v>-1.7749208481243404E-3</v>
      </c>
      <c r="D32" s="47">
        <v>-5.6024315006350932E-2</v>
      </c>
      <c r="E32" s="47">
        <v>-0.10905120739852714</v>
      </c>
    </row>
    <row r="33" spans="1:5" x14ac:dyDescent="0.25">
      <c r="A33" s="140" t="s">
        <v>30</v>
      </c>
      <c r="B33" s="144">
        <v>110992</v>
      </c>
      <c r="C33" s="47">
        <v>3.2449630761165293E-3</v>
      </c>
      <c r="D33" s="47">
        <v>-5.1399073551783671E-2</v>
      </c>
      <c r="E33" s="47">
        <v>-8.4662455260683833E-2</v>
      </c>
    </row>
    <row r="34" spans="1:5" x14ac:dyDescent="0.25">
      <c r="A34" s="140" t="s">
        <v>31</v>
      </c>
      <c r="B34" s="144">
        <v>153999</v>
      </c>
      <c r="C34" s="47">
        <v>1.7535655833528173E-4</v>
      </c>
      <c r="D34" s="47">
        <v>-5.2103850699231832E-2</v>
      </c>
      <c r="E34" s="47">
        <v>-0.14349833147942159</v>
      </c>
    </row>
    <row r="35" spans="1:5" x14ac:dyDescent="0.25">
      <c r="A35" s="140" t="s">
        <v>32</v>
      </c>
      <c r="B35" s="144">
        <v>246353</v>
      </c>
      <c r="C35" s="47">
        <v>-2.4296121124262513E-3</v>
      </c>
      <c r="D35" s="47">
        <v>-4.5931072409212549E-2</v>
      </c>
      <c r="E35" s="47">
        <v>-0.11161076511974266</v>
      </c>
    </row>
    <row r="37" spans="1:5" x14ac:dyDescent="0.25">
      <c r="C37" s="145"/>
    </row>
    <row r="38" spans="1:5" x14ac:dyDescent="0.25">
      <c r="C38" s="145"/>
    </row>
    <row r="39" spans="1:5" x14ac:dyDescent="0.25">
      <c r="C39" s="145"/>
    </row>
    <row r="40" spans="1:5" x14ac:dyDescent="0.25">
      <c r="C40" s="145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workbookViewId="0"/>
    <sheetView workbookViewId="1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0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3r trimestre 2024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39" t="s">
        <v>33</v>
      </c>
      <c r="C31" s="142" t="s">
        <v>39</v>
      </c>
    </row>
    <row r="32" spans="1:5" hidden="1" x14ac:dyDescent="0.25">
      <c r="A32" s="146">
        <v>2016</v>
      </c>
      <c r="B32" s="143">
        <v>21475</v>
      </c>
      <c r="C32" s="47" t="e">
        <f>(B32-B42)/B42</f>
        <v>#DIV/0!</v>
      </c>
      <c r="E32" s="73"/>
    </row>
    <row r="33" spans="1:5" x14ac:dyDescent="0.25">
      <c r="A33" s="146">
        <v>2017</v>
      </c>
      <c r="B33" s="144">
        <v>21866</v>
      </c>
      <c r="C33" s="47">
        <f>(B33-B32)/B32</f>
        <v>1.8207217694994178E-2</v>
      </c>
      <c r="E33" s="187"/>
    </row>
    <row r="34" spans="1:5" x14ac:dyDescent="0.25">
      <c r="A34" s="146">
        <v>2018</v>
      </c>
      <c r="B34" s="144">
        <v>21945</v>
      </c>
      <c r="C34" s="47">
        <f t="shared" ref="C34:C35" si="0">(B34-B33)/B33</f>
        <v>3.6129150278971919E-3</v>
      </c>
    </row>
    <row r="35" spans="1:5" x14ac:dyDescent="0.25">
      <c r="A35" s="146">
        <v>2019</v>
      </c>
      <c r="B35" s="143">
        <v>22044</v>
      </c>
      <c r="C35" s="47">
        <f t="shared" si="0"/>
        <v>4.5112781954887221E-3</v>
      </c>
      <c r="D35" s="73"/>
    </row>
    <row r="36" spans="1:5" x14ac:dyDescent="0.25">
      <c r="A36" s="146">
        <v>2020</v>
      </c>
      <c r="B36" s="143">
        <v>20530</v>
      </c>
      <c r="C36" s="47">
        <f>(B36-B35)/B35</f>
        <v>-6.868082017782616E-2</v>
      </c>
      <c r="D36" s="73"/>
    </row>
    <row r="37" spans="1:5" x14ac:dyDescent="0.25">
      <c r="A37" s="146">
        <v>2021</v>
      </c>
      <c r="B37" s="143">
        <v>20890</v>
      </c>
      <c r="C37" s="47">
        <f>(B37-B36)/B36</f>
        <v>1.7535314174378959E-2</v>
      </c>
      <c r="D37" s="73"/>
    </row>
    <row r="38" spans="1:5" x14ac:dyDescent="0.25">
      <c r="A38" s="146">
        <v>2022</v>
      </c>
      <c r="B38" s="143">
        <v>20816</v>
      </c>
      <c r="C38" s="47">
        <f>(B38-B37)/B37</f>
        <v>-3.5423647678314981E-3</v>
      </c>
      <c r="D38" s="252"/>
      <c r="E38" s="73"/>
    </row>
    <row r="39" spans="1:5" x14ac:dyDescent="0.25">
      <c r="A39" s="146">
        <v>2023</v>
      </c>
      <c r="B39" s="143">
        <v>20846</v>
      </c>
      <c r="C39" s="47">
        <f>(B39-B38)/B38</f>
        <v>1.4411990776325902E-3</v>
      </c>
      <c r="D39" s="73"/>
    </row>
    <row r="40" spans="1:5" x14ac:dyDescent="0.25">
      <c r="A40" s="146">
        <v>2024</v>
      </c>
      <c r="B40" s="143">
        <v>20809</v>
      </c>
      <c r="C40" s="47">
        <f>(B40-B39)/B39</f>
        <v>-1.7749208481243404E-3</v>
      </c>
      <c r="D40" s="73"/>
    </row>
    <row r="41" spans="1:5" x14ac:dyDescent="0.25">
      <c r="C41" s="37"/>
    </row>
    <row r="42" spans="1:5" x14ac:dyDescent="0.25">
      <c r="A42" s="203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workbookViewId="0"/>
    <sheetView workbookViewId="1"/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5" width="12.140625" style="1"/>
    <col min="6" max="6" width="12" style="1" customWidth="1"/>
    <col min="7" max="16384" width="12.140625" style="1"/>
  </cols>
  <sheetData>
    <row r="1" spans="1:9" ht="21.75" customHeight="1" x14ac:dyDescent="0.25">
      <c r="A1" s="2" t="s">
        <v>28</v>
      </c>
      <c r="B1" s="210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3r trimestre 2024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</row>
    <row r="7" spans="1:9" ht="21.75" customHeight="1" x14ac:dyDescent="0.25">
      <c r="A7" s="29"/>
    </row>
    <row r="8" spans="1:9" ht="21.75" customHeight="1" x14ac:dyDescent="0.25">
      <c r="A8" s="7"/>
      <c r="B8" s="137"/>
      <c r="C8" s="137"/>
      <c r="D8" s="287" t="s">
        <v>130</v>
      </c>
      <c r="E8" s="287"/>
      <c r="F8" s="287"/>
    </row>
    <row r="9" spans="1:9" ht="21.75" customHeight="1" x14ac:dyDescent="0.25">
      <c r="A9" s="9"/>
      <c r="B9" s="10">
        <v>2024</v>
      </c>
      <c r="C9" s="10" t="s">
        <v>131</v>
      </c>
      <c r="D9" s="10" t="s">
        <v>379</v>
      </c>
      <c r="E9" s="10" t="s">
        <v>380</v>
      </c>
      <c r="F9" s="10" t="s">
        <v>381</v>
      </c>
      <c r="G9" s="37"/>
    </row>
    <row r="10" spans="1:9" ht="21.75" customHeight="1" x14ac:dyDescent="0.25">
      <c r="A10" s="11" t="s">
        <v>132</v>
      </c>
      <c r="B10" s="12">
        <v>20809</v>
      </c>
      <c r="C10" s="13">
        <v>1</v>
      </c>
      <c r="D10" s="13">
        <v>-1.7749208481243404E-3</v>
      </c>
      <c r="E10" s="13">
        <v>-5.6024315006350932E-2</v>
      </c>
      <c r="F10" s="13">
        <v>-0.10905120739852714</v>
      </c>
    </row>
    <row r="11" spans="1:9" ht="30" x14ac:dyDescent="0.25">
      <c r="A11" s="14" t="s">
        <v>319</v>
      </c>
      <c r="B11" s="15">
        <v>2808</v>
      </c>
      <c r="C11" s="16">
        <v>0.13494161180258543</v>
      </c>
      <c r="D11" s="16">
        <v>-1.5082427218519818E-2</v>
      </c>
      <c r="E11" s="16">
        <v>-0.10287539936102237</v>
      </c>
      <c r="F11" s="16">
        <v>-0.14207149404216315</v>
      </c>
    </row>
    <row r="12" spans="1:9" ht="15" x14ac:dyDescent="0.25">
      <c r="A12" s="14" t="s">
        <v>320</v>
      </c>
      <c r="B12" s="15">
        <v>1997</v>
      </c>
      <c r="C12" s="16">
        <v>9.5968090729972602E-2</v>
      </c>
      <c r="D12" s="16">
        <v>-2.1078431372549021E-2</v>
      </c>
      <c r="E12" s="16">
        <v>-7.4177097821047755E-2</v>
      </c>
      <c r="F12" s="16">
        <v>4.884453781512605E-2</v>
      </c>
      <c r="I12" s="188"/>
    </row>
    <row r="13" spans="1:9" ht="45" x14ac:dyDescent="0.25">
      <c r="A13" s="14" t="s">
        <v>321</v>
      </c>
      <c r="B13" s="15">
        <v>1932</v>
      </c>
      <c r="C13" s="16">
        <v>9.2844442308616465E-2</v>
      </c>
      <c r="D13" s="16">
        <v>-2.1276595744680851E-2</v>
      </c>
      <c r="E13" s="16">
        <v>-0.12894499549143373</v>
      </c>
      <c r="F13" s="16">
        <v>-0.13051305130513052</v>
      </c>
    </row>
    <row r="14" spans="1:9" ht="30" x14ac:dyDescent="0.25">
      <c r="A14" s="14" t="s">
        <v>322</v>
      </c>
      <c r="B14" s="15">
        <v>1481</v>
      </c>
      <c r="C14" s="16">
        <v>7.1171127877360754E-2</v>
      </c>
      <c r="D14" s="16">
        <v>-2.1150033046926635E-2</v>
      </c>
      <c r="E14" s="16">
        <v>-4.9422336328626443E-2</v>
      </c>
      <c r="F14" s="16">
        <v>-0.33318325078793337</v>
      </c>
    </row>
    <row r="15" spans="1:9" ht="30" x14ac:dyDescent="0.25">
      <c r="A15" s="14" t="s">
        <v>323</v>
      </c>
      <c r="B15" s="15">
        <v>1134</v>
      </c>
      <c r="C15" s="16">
        <v>5.4495650920274884E-2</v>
      </c>
      <c r="D15" s="16">
        <v>5.0973123262279887E-2</v>
      </c>
      <c r="E15" s="16">
        <v>-1.7605633802816902E-3</v>
      </c>
      <c r="F15" s="16">
        <v>-0.23222748815165878</v>
      </c>
    </row>
    <row r="16" spans="1:9" ht="15" x14ac:dyDescent="0.25">
      <c r="A16" s="14" t="s">
        <v>324</v>
      </c>
      <c r="B16" s="15">
        <v>865</v>
      </c>
      <c r="C16" s="16">
        <v>4.1568552068816378E-2</v>
      </c>
      <c r="D16" s="16">
        <v>-5.7471264367816091E-3</v>
      </c>
      <c r="E16" s="16">
        <v>6.6584463625154133E-2</v>
      </c>
      <c r="F16" s="16">
        <v>-0.32945736434108525</v>
      </c>
    </row>
    <row r="17" spans="1:6" ht="15" x14ac:dyDescent="0.25">
      <c r="A17" s="14" t="s">
        <v>325</v>
      </c>
      <c r="B17" s="15">
        <v>865</v>
      </c>
      <c r="C17" s="16">
        <v>4.1568552068816378E-2</v>
      </c>
      <c r="D17" s="16">
        <v>-1.1428571428571429E-2</v>
      </c>
      <c r="E17" s="16">
        <v>-1.3683010262257697E-2</v>
      </c>
      <c r="F17" s="16">
        <v>2.6097271648873072E-2</v>
      </c>
    </row>
    <row r="18" spans="1:6" ht="15" x14ac:dyDescent="0.25">
      <c r="A18" s="14" t="s">
        <v>326</v>
      </c>
      <c r="B18" s="15">
        <v>712</v>
      </c>
      <c r="C18" s="16">
        <v>3.4215964246239607E-2</v>
      </c>
      <c r="D18" s="16">
        <v>2.7417027417027416E-2</v>
      </c>
      <c r="E18" s="16">
        <v>1.4245014245014245E-2</v>
      </c>
      <c r="F18" s="16">
        <v>0.25573192239858905</v>
      </c>
    </row>
    <row r="19" spans="1:6" ht="15" x14ac:dyDescent="0.25">
      <c r="A19" s="14" t="s">
        <v>328</v>
      </c>
      <c r="B19" s="15">
        <v>646</v>
      </c>
      <c r="C19" s="16">
        <v>3.104425969532414E-2</v>
      </c>
      <c r="D19" s="16">
        <v>4.7001620745542948E-2</v>
      </c>
      <c r="E19" s="16">
        <v>1.2539184952978056E-2</v>
      </c>
      <c r="F19" s="16">
        <v>0.36864406779661019</v>
      </c>
    </row>
    <row r="20" spans="1:6" ht="30" x14ac:dyDescent="0.25">
      <c r="A20" s="17" t="s">
        <v>327</v>
      </c>
      <c r="B20" s="18">
        <v>582</v>
      </c>
      <c r="C20" s="19">
        <v>2.7968667403527318E-2</v>
      </c>
      <c r="D20" s="19">
        <v>-2.3489932885906041E-2</v>
      </c>
      <c r="E20" s="19">
        <v>-0.15036496350364964</v>
      </c>
      <c r="F20" s="19">
        <v>-0.18487394957983194</v>
      </c>
    </row>
    <row r="22" spans="1:6" ht="21.75" customHeight="1" x14ac:dyDescent="0.25">
      <c r="A22" s="44" t="s">
        <v>34</v>
      </c>
    </row>
    <row r="23" spans="1:6" ht="21.75" customHeight="1" x14ac:dyDescent="0.25">
      <c r="A23" s="44"/>
    </row>
  </sheetData>
  <mergeCells count="1">
    <mergeCell ref="D8:F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E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F10:F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D10:E20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workbookViewId="0"/>
    <sheetView workbookViewId="1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0"/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3r trimestre 2024</v>
      </c>
    </row>
    <row r="6" spans="1:4" ht="15.75" thickBot="1" x14ac:dyDescent="0.3">
      <c r="A6" s="251" t="str">
        <f>Índex!B20</f>
        <v>Dinamisme empresarial.</v>
      </c>
      <c r="B6" s="32"/>
      <c r="C6" s="32"/>
      <c r="D6" s="32"/>
    </row>
    <row r="7" spans="1:4" x14ac:dyDescent="0.25">
      <c r="A7" s="288" t="s">
        <v>123</v>
      </c>
      <c r="B7" s="290" t="s">
        <v>55</v>
      </c>
      <c r="C7" s="292" t="s">
        <v>58</v>
      </c>
      <c r="D7" s="292"/>
    </row>
    <row r="8" spans="1:4" x14ac:dyDescent="0.25">
      <c r="A8" s="289"/>
      <c r="B8" s="291"/>
      <c r="C8" s="33" t="s">
        <v>55</v>
      </c>
      <c r="D8" s="33" t="s">
        <v>56</v>
      </c>
    </row>
    <row r="9" spans="1:4" x14ac:dyDescent="0.25">
      <c r="A9" s="34" t="s">
        <v>323</v>
      </c>
      <c r="B9" s="35">
        <v>1134</v>
      </c>
      <c r="C9" s="35">
        <v>55</v>
      </c>
      <c r="D9" s="36">
        <v>5.0973123262279887E-2</v>
      </c>
    </row>
    <row r="10" spans="1:4" x14ac:dyDescent="0.25">
      <c r="A10" s="34" t="s">
        <v>328</v>
      </c>
      <c r="B10" s="38">
        <v>646</v>
      </c>
      <c r="C10" s="38">
        <v>29</v>
      </c>
      <c r="D10" s="39">
        <v>4.7001620745542948E-2</v>
      </c>
    </row>
    <row r="11" spans="1:4" x14ac:dyDescent="0.25">
      <c r="A11" s="34" t="s">
        <v>375</v>
      </c>
      <c r="B11" s="38">
        <v>429</v>
      </c>
      <c r="C11" s="38">
        <v>24</v>
      </c>
      <c r="D11" s="39">
        <v>5.9259259259259262E-2</v>
      </c>
    </row>
    <row r="12" spans="1:4" ht="13.5" customHeight="1" x14ac:dyDescent="0.25">
      <c r="A12" s="34" t="s">
        <v>326</v>
      </c>
      <c r="B12" s="38">
        <v>712</v>
      </c>
      <c r="C12" s="38">
        <v>19</v>
      </c>
      <c r="D12" s="39">
        <v>2.7417027417027416E-2</v>
      </c>
    </row>
    <row r="13" spans="1:4" x14ac:dyDescent="0.25">
      <c r="A13" s="34" t="s">
        <v>333</v>
      </c>
      <c r="B13" s="38">
        <v>355</v>
      </c>
      <c r="C13" s="38">
        <v>16</v>
      </c>
      <c r="D13" s="39">
        <v>4.71976401179941E-2</v>
      </c>
    </row>
    <row r="14" spans="1:4" x14ac:dyDescent="0.25">
      <c r="A14" s="34" t="s">
        <v>387</v>
      </c>
      <c r="B14" s="35">
        <v>322</v>
      </c>
      <c r="C14" s="35">
        <v>16</v>
      </c>
      <c r="D14" s="36">
        <v>5.2287581699346407E-2</v>
      </c>
    </row>
    <row r="15" spans="1:4" x14ac:dyDescent="0.25">
      <c r="A15" s="34" t="s">
        <v>334</v>
      </c>
      <c r="B15" s="35">
        <v>75</v>
      </c>
      <c r="C15" s="35">
        <v>14</v>
      </c>
      <c r="D15" s="36">
        <v>0.22950819672131148</v>
      </c>
    </row>
    <row r="16" spans="1:4" x14ac:dyDescent="0.25">
      <c r="A16" s="34" t="s">
        <v>388</v>
      </c>
      <c r="B16" s="35">
        <v>84</v>
      </c>
      <c r="C16" s="35">
        <v>12</v>
      </c>
      <c r="D16" s="36">
        <v>0.16666666666666666</v>
      </c>
    </row>
    <row r="17" spans="1:4" x14ac:dyDescent="0.25">
      <c r="A17" s="34" t="s">
        <v>332</v>
      </c>
      <c r="B17" s="38">
        <v>576</v>
      </c>
      <c r="C17" s="38">
        <v>11</v>
      </c>
      <c r="D17" s="39">
        <v>1.9469026548672566E-2</v>
      </c>
    </row>
    <row r="18" spans="1:4" x14ac:dyDescent="0.25">
      <c r="A18" s="34" t="s">
        <v>382</v>
      </c>
      <c r="B18" s="38">
        <v>187</v>
      </c>
      <c r="C18" s="38">
        <v>9</v>
      </c>
      <c r="D18" s="39">
        <v>5.0561797752808987E-2</v>
      </c>
    </row>
    <row r="19" spans="1:4" ht="15" customHeight="1" x14ac:dyDescent="0.25">
      <c r="A19" s="293" t="s">
        <v>124</v>
      </c>
      <c r="B19" s="295" t="s">
        <v>55</v>
      </c>
      <c r="C19" s="296" t="s">
        <v>58</v>
      </c>
      <c r="D19" s="296"/>
    </row>
    <row r="20" spans="1:4" x14ac:dyDescent="0.25">
      <c r="A20" s="294"/>
      <c r="B20" s="291"/>
      <c r="C20" s="33" t="s">
        <v>55</v>
      </c>
      <c r="D20" s="33" t="s">
        <v>56</v>
      </c>
    </row>
    <row r="21" spans="1:4" x14ac:dyDescent="0.25">
      <c r="A21" s="34" t="s">
        <v>319</v>
      </c>
      <c r="B21" s="38">
        <v>2808</v>
      </c>
      <c r="C21" s="38">
        <v>-43</v>
      </c>
      <c r="D21" s="39">
        <v>-1.5082427218519818E-2</v>
      </c>
    </row>
    <row r="22" spans="1:4" x14ac:dyDescent="0.25">
      <c r="A22" s="34" t="s">
        <v>320</v>
      </c>
      <c r="B22" s="38">
        <v>1997</v>
      </c>
      <c r="C22" s="38">
        <v>-43</v>
      </c>
      <c r="D22" s="39">
        <v>-2.1078431372549021E-2</v>
      </c>
    </row>
    <row r="23" spans="1:4" ht="30" x14ac:dyDescent="0.25">
      <c r="A23" s="34" t="s">
        <v>321</v>
      </c>
      <c r="B23" s="38">
        <v>1932</v>
      </c>
      <c r="C23" s="38">
        <v>-42</v>
      </c>
      <c r="D23" s="39">
        <v>-2.1276595744680851E-2</v>
      </c>
    </row>
    <row r="24" spans="1:4" x14ac:dyDescent="0.25">
      <c r="A24" s="34" t="s">
        <v>322</v>
      </c>
      <c r="B24" s="38">
        <v>1481</v>
      </c>
      <c r="C24" s="38">
        <v>-32</v>
      </c>
      <c r="D24" s="39">
        <v>-2.1150033046926635E-2</v>
      </c>
    </row>
    <row r="25" spans="1:4" x14ac:dyDescent="0.25">
      <c r="A25" s="40" t="s">
        <v>327</v>
      </c>
      <c r="B25" s="35">
        <v>582</v>
      </c>
      <c r="C25" s="35">
        <v>-14</v>
      </c>
      <c r="D25" s="36">
        <v>-2.3489932885906041E-2</v>
      </c>
    </row>
    <row r="26" spans="1:4" x14ac:dyDescent="0.25">
      <c r="A26" s="34" t="s">
        <v>374</v>
      </c>
      <c r="B26" s="38">
        <v>168</v>
      </c>
      <c r="C26" s="38">
        <v>-11</v>
      </c>
      <c r="D26" s="39">
        <v>-6.1452513966480445E-2</v>
      </c>
    </row>
    <row r="27" spans="1:4" x14ac:dyDescent="0.25">
      <c r="A27" s="34" t="s">
        <v>340</v>
      </c>
      <c r="B27" s="38">
        <v>167</v>
      </c>
      <c r="C27" s="38">
        <v>-10</v>
      </c>
      <c r="D27" s="39">
        <v>-5.6497175141242938E-2</v>
      </c>
    </row>
    <row r="28" spans="1:4" x14ac:dyDescent="0.25">
      <c r="A28" s="78" t="s">
        <v>325</v>
      </c>
      <c r="B28" s="38">
        <v>865</v>
      </c>
      <c r="C28" s="38">
        <v>-10</v>
      </c>
      <c r="D28" s="39">
        <v>-1.1428571428571429E-2</v>
      </c>
    </row>
    <row r="29" spans="1:4" x14ac:dyDescent="0.25">
      <c r="A29" s="34" t="s">
        <v>341</v>
      </c>
      <c r="B29" s="38">
        <v>85</v>
      </c>
      <c r="C29" s="38">
        <v>-8</v>
      </c>
      <c r="D29" s="39">
        <v>-8.6021505376344093E-2</v>
      </c>
    </row>
    <row r="30" spans="1:4" x14ac:dyDescent="0.25">
      <c r="A30" s="41" t="s">
        <v>389</v>
      </c>
      <c r="B30" s="42">
        <v>59</v>
      </c>
      <c r="C30" s="42">
        <v>-7</v>
      </c>
      <c r="D30" s="43">
        <v>-0.10606060606060606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  <sheetView workbookViewId="1"/>
  </sheetViews>
  <sheetFormatPr baseColWidth="10" defaultRowHeight="15" x14ac:dyDescent="0.25"/>
  <cols>
    <col min="1" max="1" width="37" customWidth="1"/>
  </cols>
  <sheetData>
    <row r="1" spans="1:18" x14ac:dyDescent="0.25">
      <c r="A1" s="126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C88"/>
  <sheetViews>
    <sheetView zoomScale="85" zoomScaleNormal="85" workbookViewId="0"/>
    <sheetView workbookViewId="1"/>
  </sheetViews>
  <sheetFormatPr baseColWidth="10" defaultColWidth="11.42578125" defaultRowHeight="15" x14ac:dyDescent="0.25"/>
  <cols>
    <col min="1" max="1" width="22" style="1" customWidth="1"/>
    <col min="2" max="5" width="11.42578125" style="1"/>
    <col min="6" max="6" width="13.5703125" style="1" customWidth="1"/>
    <col min="7" max="16384" width="11.42578125" style="1"/>
  </cols>
  <sheetData>
    <row r="1" spans="1:7" x14ac:dyDescent="0.25">
      <c r="A1" s="2" t="s">
        <v>28</v>
      </c>
      <c r="B1" s="210" t="s">
        <v>258</v>
      </c>
      <c r="C1" s="37"/>
    </row>
    <row r="3" spans="1:7" ht="18.75" x14ac:dyDescent="0.3">
      <c r="A3" s="30" t="s">
        <v>3</v>
      </c>
    </row>
    <row r="5" spans="1:7" x14ac:dyDescent="0.25">
      <c r="A5" s="29" t="str">
        <f>Índex!A18</f>
        <v>GE2</v>
      </c>
      <c r="C5" s="29" t="str">
        <f>Índex!A7</f>
        <v>3r trimestre 2024</v>
      </c>
    </row>
    <row r="6" spans="1:7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</row>
    <row r="8" spans="1:7" ht="15" customHeight="1" x14ac:dyDescent="0.25">
      <c r="B8" s="297" t="s">
        <v>33</v>
      </c>
      <c r="C8" s="297" t="s">
        <v>75</v>
      </c>
      <c r="D8" s="298" t="s">
        <v>76</v>
      </c>
      <c r="E8" s="298"/>
      <c r="F8" s="298"/>
    </row>
    <row r="9" spans="1:7" x14ac:dyDescent="0.25">
      <c r="B9" s="297" t="s">
        <v>33</v>
      </c>
      <c r="C9" s="297"/>
      <c r="D9" s="55">
        <v>2023</v>
      </c>
      <c r="E9" s="55">
        <v>2019</v>
      </c>
      <c r="F9" s="55">
        <v>2008</v>
      </c>
    </row>
    <row r="10" spans="1:7" x14ac:dyDescent="0.25">
      <c r="A10" s="56" t="s">
        <v>77</v>
      </c>
      <c r="B10" s="57">
        <v>386</v>
      </c>
      <c r="C10" s="58">
        <v>1.8549666009899563E-2</v>
      </c>
      <c r="D10" s="59">
        <v>7.832898172323759E-3</v>
      </c>
      <c r="E10" s="59">
        <v>-9.1764705882352943E-2</v>
      </c>
      <c r="F10" s="59">
        <v>-6.3106796116504854E-2</v>
      </c>
    </row>
    <row r="11" spans="1:7" x14ac:dyDescent="0.25">
      <c r="A11" s="56" t="s">
        <v>78</v>
      </c>
      <c r="B11" s="57">
        <v>138</v>
      </c>
      <c r="C11" s="58">
        <v>6.6317458791868905E-3</v>
      </c>
      <c r="D11" s="59">
        <v>-2.1276595744680851E-2</v>
      </c>
      <c r="E11" s="59">
        <v>-4.1666666666666664E-2</v>
      </c>
      <c r="F11" s="59">
        <v>-0.12658227848101267</v>
      </c>
    </row>
    <row r="12" spans="1:7" x14ac:dyDescent="0.25">
      <c r="A12" s="56" t="s">
        <v>79</v>
      </c>
      <c r="B12" s="57">
        <v>1787</v>
      </c>
      <c r="C12" s="58">
        <v>8.5876303522514297E-2</v>
      </c>
      <c r="D12" s="59">
        <v>1.707455890722823E-2</v>
      </c>
      <c r="E12" s="59">
        <v>2.2434099831744251E-3</v>
      </c>
      <c r="F12" s="59">
        <v>-1.6759776536312849E-3</v>
      </c>
    </row>
    <row r="13" spans="1:7" x14ac:dyDescent="0.25">
      <c r="A13" s="56" t="s">
        <v>80</v>
      </c>
      <c r="B13" s="57">
        <v>64</v>
      </c>
      <c r="C13" s="58">
        <v>3.0755922917968187E-3</v>
      </c>
      <c r="D13" s="59">
        <v>-4.4776119402985072E-2</v>
      </c>
      <c r="E13" s="59">
        <v>-1.5384615384615385E-2</v>
      </c>
      <c r="F13" s="59">
        <v>-0.30434782608695654</v>
      </c>
    </row>
    <row r="14" spans="1:7" x14ac:dyDescent="0.25">
      <c r="A14" s="56" t="s">
        <v>81</v>
      </c>
      <c r="B14" s="57">
        <v>240</v>
      </c>
      <c r="C14" s="58">
        <v>1.153347109423807E-2</v>
      </c>
      <c r="D14" s="59">
        <v>-1.2345679012345678E-2</v>
      </c>
      <c r="E14" s="59">
        <v>-2.8340080971659919E-2</v>
      </c>
      <c r="F14" s="59">
        <v>5.2631578947368418E-2</v>
      </c>
    </row>
    <row r="15" spans="1:7" x14ac:dyDescent="0.25">
      <c r="A15" s="56" t="s">
        <v>82</v>
      </c>
      <c r="B15" s="57">
        <v>81</v>
      </c>
      <c r="C15" s="58">
        <v>3.8925464943053486E-3</v>
      </c>
      <c r="D15" s="59">
        <v>-1.2195121951219513E-2</v>
      </c>
      <c r="E15" s="59">
        <v>-0.13829787234042554</v>
      </c>
      <c r="F15" s="59">
        <v>-7.9545454545454544E-2</v>
      </c>
    </row>
    <row r="16" spans="1:7" x14ac:dyDescent="0.25">
      <c r="A16" s="56" t="s">
        <v>83</v>
      </c>
      <c r="B16" s="57">
        <v>254</v>
      </c>
      <c r="C16" s="58">
        <v>1.2206256908068624E-2</v>
      </c>
      <c r="D16" s="59">
        <v>4.0983606557377046E-2</v>
      </c>
      <c r="E16" s="59">
        <v>0.14932126696832579</v>
      </c>
      <c r="F16" s="59">
        <v>-0.13310580204778158</v>
      </c>
    </row>
    <row r="17" spans="1:6" x14ac:dyDescent="0.25">
      <c r="A17" s="56" t="s">
        <v>84</v>
      </c>
      <c r="B17" s="57">
        <v>2427</v>
      </c>
      <c r="C17" s="58">
        <v>0.11663222644048249</v>
      </c>
      <c r="D17" s="59">
        <v>1.0828821324448146E-2</v>
      </c>
      <c r="E17" s="59">
        <v>-2.7254509018036072E-2</v>
      </c>
      <c r="F17" s="59">
        <v>-7.2602216278181128E-2</v>
      </c>
    </row>
    <row r="18" spans="1:6" x14ac:dyDescent="0.25">
      <c r="A18" s="56" t="s">
        <v>87</v>
      </c>
      <c r="B18" s="57">
        <v>565</v>
      </c>
      <c r="C18" s="58">
        <v>2.7151713201018789E-2</v>
      </c>
      <c r="D18" s="59">
        <v>-3.5273368606701938E-3</v>
      </c>
      <c r="E18" s="59">
        <v>-2.5862068965517241E-2</v>
      </c>
      <c r="F18" s="59">
        <v>-0.15419161676646706</v>
      </c>
    </row>
    <row r="19" spans="1:6" x14ac:dyDescent="0.25">
      <c r="A19" s="56" t="s">
        <v>88</v>
      </c>
      <c r="B19" s="57">
        <v>1160</v>
      </c>
      <c r="C19" s="58">
        <v>5.5745110288817339E-2</v>
      </c>
      <c r="D19" s="59">
        <v>-1.4443500424808835E-2</v>
      </c>
      <c r="E19" s="59">
        <v>-7.1257005604483586E-2</v>
      </c>
      <c r="F19" s="59">
        <v>-0.20710868079289133</v>
      </c>
    </row>
    <row r="20" spans="1:6" x14ac:dyDescent="0.25">
      <c r="A20" s="56" t="s">
        <v>89</v>
      </c>
      <c r="B20" s="57">
        <v>1245</v>
      </c>
      <c r="C20" s="58">
        <v>5.9829881301359987E-2</v>
      </c>
      <c r="D20" s="59">
        <v>4.0322580645161289E-3</v>
      </c>
      <c r="E20" s="59">
        <v>-8.1180811808118078E-2</v>
      </c>
      <c r="F20" s="59">
        <v>-0.15017064846416384</v>
      </c>
    </row>
    <row r="21" spans="1:6" x14ac:dyDescent="0.25">
      <c r="A21" s="56" t="s">
        <v>91</v>
      </c>
      <c r="B21" s="57">
        <v>726</v>
      </c>
      <c r="C21" s="58">
        <v>3.488875006007016E-2</v>
      </c>
      <c r="D21" s="59">
        <v>-2.15633423180593E-2</v>
      </c>
      <c r="E21" s="59">
        <v>-9.1364205256570713E-2</v>
      </c>
      <c r="F21" s="59">
        <v>-0.12318840579710146</v>
      </c>
    </row>
    <row r="22" spans="1:6" x14ac:dyDescent="0.25">
      <c r="A22" s="56" t="s">
        <v>92</v>
      </c>
      <c r="B22" s="57">
        <v>841</v>
      </c>
      <c r="C22" s="58">
        <v>4.0415204959392569E-2</v>
      </c>
      <c r="D22" s="59">
        <v>8.3932853717026377E-3</v>
      </c>
      <c r="E22" s="59">
        <v>-4.8642533936651584E-2</v>
      </c>
      <c r="F22" s="59">
        <v>-0.10053475935828877</v>
      </c>
    </row>
    <row r="23" spans="1:6" x14ac:dyDescent="0.25">
      <c r="A23" s="56" t="s">
        <v>93</v>
      </c>
      <c r="B23" s="57">
        <v>499</v>
      </c>
      <c r="C23" s="58">
        <v>2.3980008650103319E-2</v>
      </c>
      <c r="D23" s="59">
        <v>1.6293279022403257E-2</v>
      </c>
      <c r="E23" s="59">
        <v>-3.4816247582205029E-2</v>
      </c>
      <c r="F23" s="59">
        <v>-0.20287539936102236</v>
      </c>
    </row>
    <row r="24" spans="1:6" x14ac:dyDescent="0.25">
      <c r="A24" s="56" t="s">
        <v>94</v>
      </c>
      <c r="B24" s="57">
        <v>304</v>
      </c>
      <c r="C24" s="58">
        <v>1.4609063386034888E-2</v>
      </c>
      <c r="D24" s="59">
        <v>-3.4920634920634921E-2</v>
      </c>
      <c r="E24" s="59">
        <v>1.3333333333333334E-2</v>
      </c>
      <c r="F24" s="59">
        <v>5.9233449477351915E-2</v>
      </c>
    </row>
    <row r="25" spans="1:6" x14ac:dyDescent="0.25">
      <c r="A25" s="56" t="s">
        <v>190</v>
      </c>
      <c r="B25" s="57">
        <v>105</v>
      </c>
      <c r="C25" s="58">
        <v>5.0458936037291553E-3</v>
      </c>
      <c r="D25" s="59">
        <v>-2.7777777777777776E-2</v>
      </c>
      <c r="E25" s="59">
        <v>-0.11764705882352941</v>
      </c>
      <c r="F25" s="59">
        <v>-0.16</v>
      </c>
    </row>
    <row r="26" spans="1:6" x14ac:dyDescent="0.25">
      <c r="A26" s="56" t="s">
        <v>191</v>
      </c>
      <c r="B26" s="57">
        <v>193</v>
      </c>
      <c r="C26" s="58">
        <v>9.2748330049497816E-3</v>
      </c>
      <c r="D26" s="59">
        <v>-2.5252525252525252E-2</v>
      </c>
      <c r="E26" s="59">
        <v>-0.13063063063063063</v>
      </c>
      <c r="F26" s="59">
        <v>-0.23715415019762845</v>
      </c>
    </row>
    <row r="27" spans="1:6" x14ac:dyDescent="0.25">
      <c r="A27" s="56" t="s">
        <v>192</v>
      </c>
      <c r="B27" s="57">
        <v>1710</v>
      </c>
      <c r="C27" s="58">
        <v>8.2175981546446245E-2</v>
      </c>
      <c r="D27" s="59">
        <v>-9.8436595251881875E-3</v>
      </c>
      <c r="E27" s="59">
        <v>-7.8167115902964962E-2</v>
      </c>
      <c r="F27" s="59">
        <v>-4.5758928571428568E-2</v>
      </c>
    </row>
    <row r="28" spans="1:6" x14ac:dyDescent="0.25">
      <c r="A28" s="56" t="s">
        <v>95</v>
      </c>
      <c r="B28" s="57">
        <v>747</v>
      </c>
      <c r="C28" s="58">
        <v>3.5897928780815991E-2</v>
      </c>
      <c r="D28" s="59">
        <v>-2.607561929595828E-2</v>
      </c>
      <c r="E28" s="59">
        <v>-0.10965435041716329</v>
      </c>
      <c r="F28" s="59">
        <v>-0.11282660332541568</v>
      </c>
    </row>
    <row r="29" spans="1:6" x14ac:dyDescent="0.25">
      <c r="A29" s="56" t="s">
        <v>96</v>
      </c>
      <c r="B29" s="57">
        <v>1862</v>
      </c>
      <c r="C29" s="58">
        <v>8.9480513239463697E-2</v>
      </c>
      <c r="D29" s="59">
        <v>-1.0729613733905579E-3</v>
      </c>
      <c r="E29" s="59">
        <v>-5.7692307692307696E-2</v>
      </c>
      <c r="F29" s="59">
        <v>-0.13152985074626866</v>
      </c>
    </row>
    <row r="30" spans="1:6" x14ac:dyDescent="0.25">
      <c r="A30" s="56" t="s">
        <v>97</v>
      </c>
      <c r="B30" s="57">
        <v>80</v>
      </c>
      <c r="C30" s="58">
        <v>3.8444903647460232E-3</v>
      </c>
      <c r="D30" s="59">
        <v>2.564102564102564E-2</v>
      </c>
      <c r="E30" s="59">
        <v>-0.17525773195876287</v>
      </c>
      <c r="F30" s="59">
        <v>-0.32773109243697479</v>
      </c>
    </row>
    <row r="31" spans="1:6" x14ac:dyDescent="0.25">
      <c r="A31" s="56" t="s">
        <v>98</v>
      </c>
      <c r="B31" s="57">
        <v>267</v>
      </c>
      <c r="C31" s="58">
        <v>1.2830986592339853E-2</v>
      </c>
      <c r="D31" s="59">
        <v>4.7058823529411764E-2</v>
      </c>
      <c r="E31" s="59">
        <v>-1.8382352941176471E-2</v>
      </c>
      <c r="F31" s="59">
        <v>-4.9822064056939501E-2</v>
      </c>
    </row>
    <row r="32" spans="1:6" x14ac:dyDescent="0.25">
      <c r="A32" s="56" t="s">
        <v>99</v>
      </c>
      <c r="B32" s="57">
        <v>1029</v>
      </c>
      <c r="C32" s="58">
        <v>4.9449757316545724E-2</v>
      </c>
      <c r="D32" s="59">
        <v>1.3793103448275862E-2</v>
      </c>
      <c r="E32" s="59">
        <v>-0.02</v>
      </c>
      <c r="F32" s="59">
        <v>-0.12425531914893617</v>
      </c>
    </row>
    <row r="33" spans="1:9" x14ac:dyDescent="0.25">
      <c r="A33" s="56" t="s">
        <v>100</v>
      </c>
      <c r="B33" s="57">
        <v>831</v>
      </c>
      <c r="C33" s="58">
        <v>3.993464366379932E-2</v>
      </c>
      <c r="D33" s="59">
        <v>0</v>
      </c>
      <c r="E33" s="59">
        <v>-6.5241844769403826E-2</v>
      </c>
      <c r="F33" s="59">
        <v>-0.10548977395048439</v>
      </c>
    </row>
    <row r="34" spans="1:9" x14ac:dyDescent="0.25">
      <c r="A34" s="56" t="s">
        <v>101</v>
      </c>
      <c r="B34" s="57">
        <v>719</v>
      </c>
      <c r="C34" s="58">
        <v>3.4552357153154883E-2</v>
      </c>
      <c r="D34" s="59">
        <v>-1.2362637362637362E-2</v>
      </c>
      <c r="E34" s="59">
        <v>-0.1090458488228005</v>
      </c>
      <c r="F34" s="59">
        <v>-4.2609853528628498E-2</v>
      </c>
    </row>
    <row r="35" spans="1:9" x14ac:dyDescent="0.25">
      <c r="A35" s="56" t="s">
        <v>102</v>
      </c>
      <c r="B35" s="57">
        <v>596</v>
      </c>
      <c r="C35" s="58">
        <v>2.8641453217357875E-2</v>
      </c>
      <c r="D35" s="59">
        <v>-1.6750418760469012E-3</v>
      </c>
      <c r="E35" s="59">
        <v>-7.0202808112324488E-2</v>
      </c>
      <c r="F35" s="59">
        <v>-0.2147562582345191</v>
      </c>
    </row>
    <row r="36" spans="1:9" x14ac:dyDescent="0.25">
      <c r="A36" s="56" t="s">
        <v>103</v>
      </c>
      <c r="B36" s="57">
        <v>159</v>
      </c>
      <c r="C36" s="58">
        <v>7.640924599932721E-3</v>
      </c>
      <c r="D36" s="59">
        <v>-4.790419161676647E-2</v>
      </c>
      <c r="E36" s="59">
        <v>-9.1428571428571428E-2</v>
      </c>
      <c r="F36" s="59">
        <v>-0.22058823529411764</v>
      </c>
    </row>
    <row r="37" spans="1:9" x14ac:dyDescent="0.25">
      <c r="A37" s="56" t="s">
        <v>104</v>
      </c>
      <c r="B37" s="57">
        <v>108</v>
      </c>
      <c r="C37" s="58">
        <v>5.1900619924071315E-3</v>
      </c>
      <c r="D37" s="59">
        <v>-3.5714285714285712E-2</v>
      </c>
      <c r="E37" s="59">
        <v>-8.4745762711864403E-2</v>
      </c>
      <c r="F37" s="59">
        <v>-4.4247787610619468E-2</v>
      </c>
    </row>
    <row r="38" spans="1:9" x14ac:dyDescent="0.25">
      <c r="A38" s="56" t="s">
        <v>105</v>
      </c>
      <c r="B38" s="57">
        <v>285</v>
      </c>
      <c r="C38" s="58">
        <v>1.3695996924407709E-2</v>
      </c>
      <c r="D38" s="59">
        <v>-5.3156146179401995E-2</v>
      </c>
      <c r="E38" s="59">
        <v>-6.9686411149825784E-3</v>
      </c>
      <c r="F38" s="59">
        <v>-0.15929203539823009</v>
      </c>
    </row>
    <row r="39" spans="1:9" x14ac:dyDescent="0.25">
      <c r="A39" s="56" t="s">
        <v>106</v>
      </c>
      <c r="B39" s="57">
        <v>1401</v>
      </c>
      <c r="C39" s="58">
        <v>6.7326637512614737E-2</v>
      </c>
      <c r="D39" s="59">
        <v>-9.1937765205091938E-3</v>
      </c>
      <c r="E39" s="59">
        <v>-8.9668615984405453E-2</v>
      </c>
      <c r="F39" s="59">
        <v>-0.11329113924050632</v>
      </c>
    </row>
    <row r="40" spans="1:9" x14ac:dyDescent="0.25">
      <c r="A40" s="60" t="s">
        <v>29</v>
      </c>
      <c r="B40" s="202">
        <v>20809</v>
      </c>
      <c r="C40" s="62">
        <v>1</v>
      </c>
      <c r="D40" s="59">
        <v>-1.7749208481243404E-3</v>
      </c>
      <c r="E40" s="59">
        <v>-5.6024315006350932E-2</v>
      </c>
      <c r="F40" s="59">
        <v>-0.10905120739852714</v>
      </c>
    </row>
    <row r="42" spans="1:9" x14ac:dyDescent="0.25">
      <c r="A42" s="44" t="s">
        <v>34</v>
      </c>
    </row>
    <row r="43" spans="1:9" hidden="1" x14ac:dyDescent="0.25">
      <c r="A43" s="37"/>
      <c r="B43" s="37"/>
      <c r="C43" s="37"/>
      <c r="D43" s="37"/>
      <c r="E43" s="37"/>
      <c r="F43" s="37"/>
      <c r="G43" s="37"/>
      <c r="H43" s="37"/>
      <c r="I43" s="37"/>
    </row>
    <row r="44" spans="1:9" s="37" customFormat="1" hidden="1" x14ac:dyDescent="0.25">
      <c r="B44" s="37" t="s">
        <v>181</v>
      </c>
    </row>
    <row r="45" spans="1:9" s="37" customFormat="1" hidden="1" x14ac:dyDescent="0.25">
      <c r="B45" s="37">
        <v>2023</v>
      </c>
      <c r="C45" s="37">
        <v>2022</v>
      </c>
      <c r="D45" s="37">
        <v>2021</v>
      </c>
      <c r="E45" s="37">
        <v>2008</v>
      </c>
    </row>
    <row r="46" spans="1:9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418</v>
      </c>
    </row>
    <row r="47" spans="1:9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160</v>
      </c>
    </row>
    <row r="48" spans="1:9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1863</v>
      </c>
    </row>
    <row r="49" spans="1:5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96</v>
      </c>
    </row>
    <row r="50" spans="1:5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232</v>
      </c>
    </row>
    <row r="51" spans="1:5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92</v>
      </c>
    </row>
    <row r="52" spans="1:5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291</v>
      </c>
    </row>
    <row r="53" spans="1:5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2675</v>
      </c>
    </row>
    <row r="54" spans="1:5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689</v>
      </c>
    </row>
    <row r="55" spans="1:5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1500</v>
      </c>
    </row>
    <row r="56" spans="1:5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1500</v>
      </c>
    </row>
    <row r="57" spans="1:5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865</v>
      </c>
    </row>
    <row r="58" spans="1:5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949</v>
      </c>
    </row>
    <row r="59" spans="1:5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662</v>
      </c>
    </row>
    <row r="60" spans="1:5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292</v>
      </c>
    </row>
    <row r="61" spans="1:5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127</v>
      </c>
    </row>
    <row r="62" spans="1:5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268</v>
      </c>
    </row>
    <row r="63" spans="1:5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1830</v>
      </c>
    </row>
    <row r="64" spans="1:5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865</v>
      </c>
    </row>
    <row r="65" spans="1:29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2239</v>
      </c>
    </row>
    <row r="66" spans="1:29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119</v>
      </c>
    </row>
    <row r="67" spans="1:29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274</v>
      </c>
    </row>
    <row r="68" spans="1:29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1198</v>
      </c>
    </row>
    <row r="69" spans="1:29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955</v>
      </c>
    </row>
    <row r="70" spans="1:29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747</v>
      </c>
    </row>
    <row r="71" spans="1:29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796</v>
      </c>
    </row>
    <row r="72" spans="1:29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206</v>
      </c>
    </row>
    <row r="73" spans="1:29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125</v>
      </c>
    </row>
    <row r="74" spans="1:29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366</v>
      </c>
    </row>
    <row r="75" spans="1:29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1636</v>
      </c>
    </row>
    <row r="76" spans="1:29" hidden="1" x14ac:dyDescent="0.25">
      <c r="A76" t="s">
        <v>29</v>
      </c>
      <c r="B76">
        <v>20800</v>
      </c>
      <c r="C76">
        <v>21012</v>
      </c>
      <c r="D76">
        <v>20631</v>
      </c>
      <c r="E76">
        <v>24035</v>
      </c>
      <c r="F76" s="37"/>
      <c r="G76" s="37"/>
      <c r="H76" s="37"/>
      <c r="I76" s="37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</row>
    <row r="77" spans="1:29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</row>
    <row r="78" spans="1:29" s="37" customFormat="1" hidden="1" x14ac:dyDescent="0.25">
      <c r="A78" s="253" t="s">
        <v>211</v>
      </c>
      <c r="B78" s="254" t="s">
        <v>310</v>
      </c>
      <c r="C78" s="254" t="s">
        <v>311</v>
      </c>
      <c r="D78" s="254" t="s">
        <v>312</v>
      </c>
      <c r="E78" s="254" t="s">
        <v>313</v>
      </c>
      <c r="F78" s="254" t="s">
        <v>316</v>
      </c>
      <c r="G78" s="254" t="s">
        <v>317</v>
      </c>
      <c r="H78" s="254" t="s">
        <v>318</v>
      </c>
      <c r="I78" s="254" t="s">
        <v>314</v>
      </c>
      <c r="J78" s="254" t="s">
        <v>315</v>
      </c>
      <c r="K78" s="37" t="s">
        <v>216</v>
      </c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</row>
    <row r="79" spans="1:29" s="37" customFormat="1" hidden="1" x14ac:dyDescent="0.25">
      <c r="A79" s="37" t="s">
        <v>212</v>
      </c>
      <c r="B79" s="187">
        <f>+B53+B57+B69+B70+B68</f>
        <v>5655</v>
      </c>
      <c r="C79" s="187">
        <f>+C53+C57+C69+C70+C68</f>
        <v>5697</v>
      </c>
      <c r="D79" s="187">
        <f t="shared" ref="D79:E79" si="0">+D53+D57+D69+D70+D68</f>
        <v>5661</v>
      </c>
      <c r="E79" s="187">
        <f t="shared" si="0"/>
        <v>6440</v>
      </c>
      <c r="F79" s="255">
        <f>($B79-E79)/E79</f>
        <v>-0.12189440993788819</v>
      </c>
      <c r="G79" s="255" t="e">
        <f>($B79-#REF!)/#REF!</f>
        <v>#REF!</v>
      </c>
      <c r="H79" s="255" t="e">
        <f>($B79-#REF!)/#REF!</f>
        <v>#REF!</v>
      </c>
      <c r="I79" s="255">
        <f>($B79-D79)/D79</f>
        <v>-1.0598834128245894E-3</v>
      </c>
      <c r="J79" s="255">
        <f>($B79-C79)/C79</f>
        <v>-7.37230121116377E-3</v>
      </c>
      <c r="K79" s="37" t="s">
        <v>209</v>
      </c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</row>
    <row r="80" spans="1:29" s="37" customFormat="1" hidden="1" x14ac:dyDescent="0.25">
      <c r="A80" s="37" t="s">
        <v>213</v>
      </c>
      <c r="B80" s="187">
        <f>+B47+B48+B55+B58+B65+B66+B75</f>
        <v>7264</v>
      </c>
      <c r="C80" s="187">
        <f>+C47+C48+C55+C58+C65+C66+C75</f>
        <v>7364</v>
      </c>
      <c r="D80" s="187">
        <f t="shared" ref="D80:E80" si="1">+D47+D48+D55+D58+D65+D66+D75</f>
        <v>7170</v>
      </c>
      <c r="E80" s="187">
        <f t="shared" si="1"/>
        <v>8466</v>
      </c>
      <c r="F80" s="255">
        <f t="shared" ref="F80:F83" si="2">($B80-E80)/E80</f>
        <v>-0.14197968343964093</v>
      </c>
      <c r="G80" s="255" t="e">
        <f>($B80-#REF!)/#REF!</f>
        <v>#REF!</v>
      </c>
      <c r="H80" s="255" t="e">
        <f>($B80-#REF!)/#REF!</f>
        <v>#REF!</v>
      </c>
      <c r="I80" s="255">
        <f>($B80-D80)/D80</f>
        <v>1.3110181311018132E-2</v>
      </c>
      <c r="J80" s="255">
        <f>($B80-C80)/C80</f>
        <v>-1.3579576317218903E-2</v>
      </c>
      <c r="K80" s="37" t="s">
        <v>210</v>
      </c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</row>
    <row r="81" spans="1:29" s="37" customFormat="1" hidden="1" x14ac:dyDescent="0.25">
      <c r="A81" s="37" t="s">
        <v>214</v>
      </c>
      <c r="B81" s="187">
        <f>+B46+B49+B51+B56+B60+B62+B67+B64</f>
        <v>3316</v>
      </c>
      <c r="C81" s="187">
        <f>+C46+C49+C51+C56+C60+C62+C67+C64</f>
        <v>3366</v>
      </c>
      <c r="D81" s="187">
        <f t="shared" ref="D81:E81" si="3">+D46+D49+D51+D56+D60+D62+D67+D64</f>
        <v>3335</v>
      </c>
      <c r="E81" s="187">
        <f t="shared" si="3"/>
        <v>3805</v>
      </c>
      <c r="F81" s="255">
        <f t="shared" si="2"/>
        <v>-0.12851511169513799</v>
      </c>
      <c r="G81" s="255" t="e">
        <f>($B81-#REF!)/#REF!</f>
        <v>#REF!</v>
      </c>
      <c r="H81" s="255" t="e">
        <f>($B81-#REF!)/#REF!</f>
        <v>#REF!</v>
      </c>
      <c r="I81" s="255">
        <f>($B81-D81)/D81</f>
        <v>-5.6971514242878558E-3</v>
      </c>
      <c r="J81" s="255">
        <f>($B81-C81)/C81</f>
        <v>-1.4854426619132501E-2</v>
      </c>
      <c r="K81" s="37" t="s">
        <v>217</v>
      </c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</row>
    <row r="82" spans="1:29" s="37" customFormat="1" hidden="1" x14ac:dyDescent="0.25">
      <c r="A82" s="256" t="s">
        <v>215</v>
      </c>
      <c r="B82" s="187">
        <f>+B50+B52+B54+B59+B61+B63+B71+B72+B73+B74</f>
        <v>4565</v>
      </c>
      <c r="C82" s="187">
        <f>+C50+C52+C54+C59+C61+C63+C71+C72+C73+C74</f>
        <v>4585</v>
      </c>
      <c r="D82" s="187">
        <f t="shared" ref="D82:E82" si="4">+D50+D52+D54+D59+D61+D63+D71+D72+D73+D74</f>
        <v>4465</v>
      </c>
      <c r="E82" s="187">
        <f t="shared" si="4"/>
        <v>5324</v>
      </c>
      <c r="F82" s="255">
        <f t="shared" si="2"/>
        <v>-0.14256198347107438</v>
      </c>
      <c r="G82" s="255" t="e">
        <f>($B82-#REF!)/#REF!</f>
        <v>#REF!</v>
      </c>
      <c r="H82" s="255" t="e">
        <f>($B82-#REF!)/#REF!</f>
        <v>#REF!</v>
      </c>
      <c r="I82" s="255">
        <f>($B82-D82)/D82</f>
        <v>2.2396416573348264E-2</v>
      </c>
      <c r="J82" s="255">
        <f>($B82-C82)/C82</f>
        <v>-4.3620501635768813E-3</v>
      </c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</row>
    <row r="83" spans="1:29" s="37" customFormat="1" hidden="1" x14ac:dyDescent="0.25">
      <c r="A83" s="253" t="s">
        <v>132</v>
      </c>
      <c r="B83" s="257">
        <f>SUM(B79:B82)</f>
        <v>20800</v>
      </c>
      <c r="C83" s="257">
        <f>SUM(C79:C82)</f>
        <v>21012</v>
      </c>
      <c r="D83" s="257">
        <f>SUM(D79:D82)</f>
        <v>20631</v>
      </c>
      <c r="E83" s="257">
        <f t="shared" ref="E83" si="5">SUM(E79:E82)</f>
        <v>24035</v>
      </c>
      <c r="F83" s="255">
        <f t="shared" si="2"/>
        <v>-0.13459538173496985</v>
      </c>
      <c r="G83" s="255" t="e">
        <f>($B83-#REF!)/#REF!</f>
        <v>#REF!</v>
      </c>
      <c r="H83" s="255" t="e">
        <f>($B83-#REF!)/#REF!</f>
        <v>#REF!</v>
      </c>
      <c r="I83" s="255">
        <f>($B83-D83)/D83</f>
        <v>8.1915563957151855E-3</v>
      </c>
      <c r="J83" s="255">
        <f>($B83-C83)/C83</f>
        <v>-1.0089472682276794E-2</v>
      </c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</row>
    <row r="84" spans="1:29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</row>
    <row r="85" spans="1:29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</row>
    <row r="86" spans="1:29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</row>
    <row r="87" spans="1:29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</row>
    <row r="88" spans="1:29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H79:H83">
    <cfRule type="colorScale" priority="2">
      <colorScale>
        <cfvo type="min"/>
        <cfvo type="max"/>
        <color rgb="FF63BE7B"/>
        <color rgb="FFFFEF9C"/>
      </colorScale>
    </cfRule>
  </conditionalFormatting>
  <conditionalFormatting sqref="I79:J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Nuria Garcia Saladrigas</cp:lastModifiedBy>
  <dcterms:created xsi:type="dcterms:W3CDTF">2015-06-05T18:19:34Z</dcterms:created>
  <dcterms:modified xsi:type="dcterms:W3CDTF">2024-10-24T07:22:09Z</dcterms:modified>
</cp:coreProperties>
</file>