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3\4T 2023\"/>
    </mc:Choice>
  </mc:AlternateContent>
  <xr:revisionPtr revIDLastSave="0" documentId="13_ncr:1_{A4FD747F-2473-4DE9-B4E0-1FF7765B9149}" xr6:coauthVersionLast="47" xr6:coauthVersionMax="47" xr10:uidLastSave="{00000000-0000-0000-0000-000000000000}"/>
  <bookViews>
    <workbookView xWindow="-120" yWindow="-120" windowWidth="29040" windowHeight="15720" tabRatio="958" activeTab="22" xr2:uid="{AF55973D-4354-4E0F-87A5-85DB7200BC00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50" l="1"/>
  <c r="E11" i="50"/>
  <c r="E41" i="50" l="1"/>
  <c r="E40" i="50" l="1"/>
  <c r="B33" i="39" l="1"/>
  <c r="C28" i="4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M10" i="42" l="1"/>
  <c r="C33" i="20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E66" i="39" l="1"/>
  <c r="D66" i="39"/>
  <c r="B66" i="39"/>
  <c r="C39" i="21"/>
  <c r="C37" i="19"/>
  <c r="C38" i="19"/>
  <c r="B79" i="6"/>
  <c r="C79" i="6"/>
  <c r="D79" i="6"/>
  <c r="E79" i="6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G82" i="6"/>
  <c r="C13" i="47"/>
  <c r="E10" i="47"/>
  <c r="C39" i="19"/>
  <c r="C39" i="20"/>
  <c r="B5" i="47"/>
  <c r="K79" i="6" l="1"/>
  <c r="J79" i="6"/>
  <c r="C83" i="6"/>
  <c r="I79" i="6"/>
  <c r="H79" i="6"/>
  <c r="D83" i="6"/>
  <c r="F83" i="6"/>
  <c r="E83" i="6"/>
  <c r="L79" i="6"/>
  <c r="G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E65" i="39" l="1"/>
  <c r="D65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L82" i="6" s="1"/>
  <c r="B81" i="6"/>
  <c r="L81" i="6" s="1"/>
  <c r="B80" i="6"/>
  <c r="L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J82" i="6" l="1"/>
  <c r="K82" i="6"/>
  <c r="H82" i="6"/>
  <c r="I82" i="6"/>
  <c r="K80" i="6"/>
  <c r="I80" i="6"/>
  <c r="H80" i="6"/>
  <c r="J80" i="6"/>
  <c r="H81" i="6"/>
  <c r="I81" i="6"/>
  <c r="J81" i="6"/>
  <c r="K81" i="6"/>
  <c r="B83" i="6"/>
  <c r="L83" i="6" s="1"/>
  <c r="J83" i="6" l="1"/>
  <c r="H83" i="6"/>
  <c r="I83" i="6"/>
  <c r="K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<sst xmlns="http://schemas.openxmlformats.org/spreadsheetml/2006/main" count="1634" uniqueCount="403">
  <si>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</si>
  <si>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</si>
  <si>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</si>
  <si>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</si>
  <si>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</si>
  <si>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</si>
  <si>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</si>
  <si>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</si>
  <si>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</si>
  <si>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</si>
  <si>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</si>
  <si>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</si>
  <si>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</si>
  <si>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</si>
  <si>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</si>
  <si>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</si>
  <si>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</si>
  <si>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</si>
  <si>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</si>
  <si>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</si>
  <si>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</si>
  <si>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</si>
  <si>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</si>
  <si>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</si>
  <si>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</si>
  <si>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</si>
  <si>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</si>
  <si>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</si>
  <si>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</si>
  <si>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</si>
  <si>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</si>
  <si>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</si>
  <si>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</si>
  <si>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</si>
  <si>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</si>
  <si>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</si>
  <si>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</si>
  <si>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</si>
  <si>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</si>
  <si>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</si>
  <si>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</si>
  <si>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</si>
  <si>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</si>
  <si>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</si>
  <si>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</si>
  <si>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</si>
  <si>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</si>
  <si>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</si>
  <si>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</si>
  <si>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</si>
  <si>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</si>
  <si>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</si>
  <si>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</si>
  <si>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</si>
  <si>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</si>
  <si>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</si>
  <si>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</si>
  <si>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</si>
  <si>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</si>
  <si>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</si>
  <si>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</si>
  <si>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</si>
  <si>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</si>
  <si>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</si>
  <si>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</si>
  <si>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</si>
  <si>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</si>
  <si>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</si>
  <si>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</si>
  <si>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</si>
  <si>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</si>
  <si>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</si>
  <si>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</si>
  <si>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</si>
  <si>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</si>
  <si>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</si>
  <si>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</si>
  <si>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</si>
  <si>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</si>
  <si>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</si>
  <si>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</si>
  <si>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</si>
  <si>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</si>
  <si>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</si>
  <si>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</si>
  <si>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</si>
  <si>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</si>
  <si>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</si>
  <si>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</si>
  <si>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</si>
  <si>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</si>
  <si>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</si>
  <si>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</si>
  <si>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</si>
  <si>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</si>
  <si>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</si>
  <si>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</si>
  <si>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</si>
  <si>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</si>
  <si>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</si>
  <si>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</si>
  <si>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</si>
  <si>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</si>
  <si>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</si>
  <si>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</si>
  <si>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</si>
  <si>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</si>
  <si>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</si>
  <si>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</si>
  <si>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</si>
  <si>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</si>
  <si>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</si>
  <si>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</si>
  <si>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</si>
  <si>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</si>
  <si>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</si>
  <si>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</si>
  <si>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</si>
  <si>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</si>
  <si>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</si>
  <si>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</si>
  <si>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</si>
  <si>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</si>
  <si>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</si>
  <si>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</si>
  <si>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</si>
  <si>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</si>
  <si>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</si>
  <si>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</si>
  <si>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</si>
  <si>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</si>
  <si>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</si>
  <si>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</si>
  <si>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</si>
  <si>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</si>
  <si>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</si>
  <si>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</si>
  <si>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</si>
  <si>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</si>
  <si>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</si>
  <si>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</si>
  <si>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</si>
  <si>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</si>
  <si>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</si>
  <si>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</si>
  <si>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</si>
  <si>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</si>
  <si>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</si>
  <si>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</si>
  <si>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</si>
  <si>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</si>
  <si>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</si>
  <si>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</si>
  <si>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</si>
  <si>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</si>
  <si>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</si>
  <si>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</si>
  <si>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</si>
  <si>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</si>
  <si>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</si>
  <si>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</si>
  <si>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</si>
  <si>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</si>
  <si>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</si>
  <si>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</si>
  <si>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</si>
  <si>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</si>
  <si>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</si>
  <si>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</si>
  <si>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</si>
  <si>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</si>
  <si>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</si>
  <si>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</si>
  <si>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</si>
  <si>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</si>
  <si>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</si>
  <si>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</si>
  <si>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</si>
  <si>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</si>
  <si>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</si>
  <si>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</si>
  <si>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</si>
  <si>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</si>
  <si>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</si>
  <si>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</si>
  <si>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</si>
  <si>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</si>
  <si>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</si>
  <si>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</si>
  <si>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</si>
  <si>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</si>
  <si>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</si>
  <si>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</si>
  <si>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</si>
  <si>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</si>
  <si>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</si>
  <si>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</si>
  <si>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</si>
  <si>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</si>
  <si>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</si>
  <si>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</si>
  <si>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</si>
  <si>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</si>
  <si>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</si>
  <si>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</si>
  <si>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</si>
  <si>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</si>
  <si>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</si>
  <si>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</si>
  <si>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</si>
  <si>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</si>
  <si>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</si>
  <si>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</si>
  <si>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</si>
  <si>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</si>
  <si>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</si>
  <si>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</si>
  <si>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</si>
  <si>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</si>
  <si>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</si>
  <si>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</si>
  <si>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</si>
  <si>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</si>
  <si>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</si>
  <si>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</si>
  <si>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</si>
  <si>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</si>
  <si>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</si>
  <si>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</si>
  <si>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</si>
  <si>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</si>
  <si>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</si>
  <si>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</si>
  <si>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</si>
  <si>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</si>
  <si>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</si>
  <si>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</si>
  <si>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</si>
  <si>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</si>
  <si>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</si>
  <si>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</si>
  <si>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</si>
  <si>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</si>
  <si>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</si>
  <si>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</si>
  <si>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</si>
  <si>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</si>
  <si>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</si>
  <si>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</si>
  <si>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</si>
  <si>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</si>
  <si>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</si>
  <si>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</si>
  <si>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</si>
  <si>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</si>
  <si>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</si>
  <si>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</si>
  <si>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</si>
  <si>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</si>
  <si>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</si>
  <si>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</si>
  <si>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</si>
  <si>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</si>
  <si>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20219 2T</t>
  </si>
  <si>
    <t>2008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</si>
  <si>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</si>
  <si>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</si>
  <si>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</si>
  <si>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</si>
  <si>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</si>
  <si>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</si>
  <si>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</si>
  <si>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</si>
  <si>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</si>
  <si>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</si>
  <si>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</si>
  <si>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</si>
  <si>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</si>
  <si>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</si>
  <si>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</si>
  <si>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</si>
  <si>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</si>
  <si>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</si>
  <si>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</si>
  <si>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</si>
  <si>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</si>
  <si>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</si>
  <si>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</si>
  <si>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</si>
  <si>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</si>
  <si>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</si>
  <si>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</si>
  <si>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</si>
  <si>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</si>
  <si>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</si>
  <si>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</si>
  <si>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</si>
  <si>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</si>
  <si>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</si>
  <si>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</si>
  <si>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</si>
  <si>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</si>
  <si>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</si>
  <si>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</si>
  <si>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</si>
  <si>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</si>
  <si>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</si>
  <si>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</si>
  <si>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</si>
  <si>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</si>
  <si>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</si>
  <si>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</si>
  <si>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</si>
  <si>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variació 2023-2022</t>
  </si>
  <si>
    <t>variació 2023-2021</t>
  </si>
  <si>
    <t>variació 2023-2020</t>
  </si>
  <si>
    <t>variació 2023-2019</t>
  </si>
  <si>
    <t>variació 2023-2008</t>
  </si>
  <si>
    <t>2023 1T</t>
  </si>
  <si>
    <t>2022 1T</t>
  </si>
  <si>
    <t>2021 1T</t>
  </si>
  <si>
    <t>2020 1T</t>
  </si>
  <si>
    <t>20219 1T</t>
  </si>
  <si>
    <t>2008 1T</t>
  </si>
  <si>
    <t>2021-2023</t>
  </si>
  <si>
    <t>2022-2023</t>
  </si>
  <si>
    <t>2008-2023</t>
  </si>
  <si>
    <t>2019-2023</t>
  </si>
  <si>
    <t>2020-2023</t>
  </si>
  <si>
    <t>Palma de Cervelló, La</t>
  </si>
  <si>
    <t>Papiol, El</t>
  </si>
  <si>
    <t>Prat de Llobregat, El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</si>
  <si>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</si>
  <si>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</si>
  <si>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</si>
  <si>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</si>
  <si>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</si>
  <si>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</si>
  <si>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</si>
  <si>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</si>
  <si>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</si>
  <si>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</si>
  <si>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</si>
  <si>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</si>
  <si>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</si>
  <si>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</si>
  <si>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51 Transport aeri</t>
  </si>
  <si>
    <t>74 Altres activitats professionals, científiques i tècniques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</si>
  <si>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</si>
  <si>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</si>
  <si>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</si>
  <si>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42 Construcció d'obres d'enginyeria civil</t>
  </si>
  <si>
    <t>70 Activitats de les seus centrals; activitats de consultoria de gestió empresarial</t>
  </si>
  <si>
    <t>69 Activitats jurídiques i de comptabilitat</t>
  </si>
  <si>
    <t>79 Activitats de les agències de viatges, operadors turístics i altres serveis de reserves i activitats que s'hi relacionen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</si>
  <si>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</si>
  <si>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</si>
  <si>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</si>
  <si>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97 Activitats de les llars que donen ocupació a personal domèstic</t>
  </si>
  <si>
    <t>62 Serveis de tecnologies de la informació</t>
  </si>
  <si>
    <t>14 Confecció de peces de vestir</t>
  </si>
  <si>
    <t>58 Edició</t>
  </si>
  <si>
    <t>3T 2023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</si>
  <si>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</si>
  <si>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</si>
  <si>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</si>
  <si>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</si>
  <si>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</si>
  <si>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</si>
  <si>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</si>
  <si>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</si>
  <si>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</si>
  <si>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</si>
  <si>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</si>
  <si>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</si>
  <si>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</si>
  <si>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</si>
  <si>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</si>
  <si>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</si>
  <si>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</si>
  <si>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</si>
  <si>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</si>
  <si>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</si>
  <si>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</si>
  <si>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</si>
  <si>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</si>
  <si>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</si>
  <si>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</si>
  <si>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</si>
  <si>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</si>
  <si>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</si>
  <si>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</si>
  <si>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</si>
  <si>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348.330</t>
  </si>
  <si>
    <t>3r 2023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</si>
  <si>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</si>
  <si>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</si>
  <si>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73 Publicitat i estudis de mercat</t>
  </si>
  <si>
    <t>72 Recerca i desenvolupament</t>
  </si>
  <si>
    <t>4T 2023</t>
  </si>
  <si>
    <t>93 Activitats esportives, recreatives i d'entreteniment</t>
  </si>
  <si>
    <t>53 Activitats postals i de correus</t>
  </si>
  <si>
    <t>4t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</si>
</sst>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19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164" fontId="59" fillId="2" borderId="9" xfId="0" applyNumberFormat="1" applyFont="1" applyFill="1" applyBorder="1"/>
    <xf numFmtId="0" fontId="60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47" fillId="2" borderId="0" xfId="0" applyFont="1" applyFill="1"/>
    <xf numFmtId="0" fontId="22" fillId="2" borderId="0" xfId="0" applyFont="1" applyFill="1" applyAlignment="1">
      <alignment horizontal="center"/>
    </xf>
    <xf numFmtId="164" fontId="22" fillId="2" borderId="0" xfId="2" applyNumberFormat="1" applyFont="1" applyFill="1" applyAlignment="1">
      <alignment horizontal="center"/>
    </xf>
    <xf numFmtId="0" fontId="61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9" fontId="22" fillId="2" borderId="0" xfId="2" applyFont="1" applyFill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4.7817147228996316E-4</c:v>
                </c:pt>
                <c:pt idx="1">
                  <c:v>2.6759153110533878E-2</c:v>
                </c:pt>
                <c:pt idx="2">
                  <c:v>3.0820470337621936E-2</c:v>
                </c:pt>
                <c:pt idx="3">
                  <c:v>2.1511985248924403E-3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6.4692325838822656E-3</c:v>
                </c:pt>
                <c:pt idx="1">
                  <c:v>2.0274506690176514E-2</c:v>
                </c:pt>
                <c:pt idx="2">
                  <c:v>2.2375458687469933E-2</c:v>
                </c:pt>
                <c:pt idx="3">
                  <c:v>6.1215844100826096E-3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3.5307836124736981E-3</c:v>
                </c:pt>
                <c:pt idx="1">
                  <c:v>2.6081820507327907E-2</c:v>
                </c:pt>
                <c:pt idx="2">
                  <c:v>2.9519461365199156E-2</c:v>
                </c:pt>
                <c:pt idx="3">
                  <c:v>5.6586886855097152E-3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3.0610237833762232E-3</c:v>
                </c:pt>
                <c:pt idx="1">
                  <c:v>2.7083678636542891E-2</c:v>
                </c:pt>
                <c:pt idx="2">
                  <c:v>3.1399090014463907E-2</c:v>
                </c:pt>
                <c:pt idx="3">
                  <c:v>4.3136305344059116E-3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-1.0526315789473717E-2</c:v>
                </c:pt>
                <c:pt idx="1">
                  <c:v>3.2799536947714092E-3</c:v>
                </c:pt>
                <c:pt idx="2">
                  <c:v>5.8288313903895883E-3</c:v>
                </c:pt>
                <c:pt idx="3">
                  <c:v>-8.0467477727751424E-3</c:v>
                </c:pt>
                <c:pt idx="4">
                  <c:v>2.1896455743180443E-2</c:v>
                </c:pt>
                <c:pt idx="5">
                  <c:v>-4.638218923933568E-4</c:v>
                </c:pt>
                <c:pt idx="6">
                  <c:v>7.0848290194596153E-3</c:v>
                </c:pt>
                <c:pt idx="7">
                  <c:v>5.6282778322602756E-3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2.9756881108600366E-3</c:v>
                </c:pt>
                <c:pt idx="1">
                  <c:v>7.1707821730962948E-2</c:v>
                </c:pt>
                <c:pt idx="2">
                  <c:v>0.19410035120198196</c:v>
                </c:pt>
                <c:pt idx="3">
                  <c:v>0.14740410007895238</c:v>
                </c:pt>
                <c:pt idx="4">
                  <c:v>0.15110941711360976</c:v>
                </c:pt>
                <c:pt idx="5">
                  <c:v>0.13332335084805749</c:v>
                </c:pt>
                <c:pt idx="6">
                  <c:v>0.29937927091557542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0.23330283623055809</c:v>
                </c:pt>
                <c:pt idx="1">
                  <c:v>0.12620069099054634</c:v>
                </c:pt>
                <c:pt idx="2">
                  <c:v>0.4661897748790238</c:v>
                </c:pt>
                <c:pt idx="3">
                  <c:v>0.32886984467059455</c:v>
                </c:pt>
                <c:pt idx="4">
                  <c:v>0.70670582300374751</c:v>
                </c:pt>
                <c:pt idx="5">
                  <c:v>0.5575544710134569</c:v>
                </c:pt>
                <c:pt idx="6">
                  <c:v>0.40727504205883691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0.76669716376944186</c:v>
                </c:pt>
                <c:pt idx="1">
                  <c:v>0.84248520710059172</c:v>
                </c:pt>
                <c:pt idx="2">
                  <c:v>0.72797347115164135</c:v>
                </c:pt>
                <c:pt idx="3">
                  <c:v>0.66056862745098044</c:v>
                </c:pt>
                <c:pt idx="4">
                  <c:v>0.3263849532445452</c:v>
                </c:pt>
                <c:pt idx="5">
                  <c:v>0.42040846151035766</c:v>
                </c:pt>
                <c:pt idx="6">
                  <c:v>0.5545770083820607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0.38203943024242998</c:v>
                </c:pt>
                <c:pt idx="1">
                  <c:v>0.42289130196336516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0.40520194091622663</c:v>
                </c:pt>
                <c:pt idx="1">
                  <c:v>0.5081622112506089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0.32586829212478025</c:v>
                </c:pt>
                <c:pt idx="1">
                  <c:v>0.49340980261074557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4.7817147228996316E-4</c:v>
                </c:pt>
                <c:pt idx="1">
                  <c:v>2.6759153110533878E-2</c:v>
                </c:pt>
                <c:pt idx="2">
                  <c:v>3.0820470337621936E-2</c:v>
                </c:pt>
                <c:pt idx="3">
                  <c:v>2.1511985248924403E-3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-6.5186310428022518E-2</c:v>
                </c:pt>
                <c:pt idx="1">
                  <c:v>7.6704649209305725E-2</c:v>
                </c:pt>
                <c:pt idx="2">
                  <c:v>9.607855121756545E-2</c:v>
                </c:pt>
                <c:pt idx="3">
                  <c:v>-3.0137801130167542E-2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'GE1'!$C$32:$G$32</c:f>
              <c:numCache>
                <c:formatCode>0.0%</c:formatCode>
                <c:ptCount val="5"/>
                <c:pt idx="0">
                  <c:v>4.7817147228996316E-4</c:v>
                </c:pt>
                <c:pt idx="1">
                  <c:v>-7.1652272942962893E-3</c:v>
                </c:pt>
                <c:pt idx="2">
                  <c:v>1.7111467600019446E-2</c:v>
                </c:pt>
                <c:pt idx="3">
                  <c:v>-6.5186310428022518E-2</c:v>
                </c:pt>
                <c:pt idx="4">
                  <c:v>-9.0066973993215615E-2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dLbl>
              <c:idx val="3"/>
              <c:layout>
                <c:manualLayout>
                  <c:x val="1.1034482758620689E-2"/>
                  <c:y val="8.25584534554106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B-4E66-838F-9E8C8FDF6408}"/>
                </c:ext>
              </c:extLst>
            </c:dLbl>
            <c:dLbl>
              <c:idx val="4"/>
              <c:layout>
                <c:manualLayout>
                  <c:x val="3.6781609195402297E-3"/>
                  <c:y val="6.9902242535271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'GE1'!$C$33:$G$33</c:f>
              <c:numCache>
                <c:formatCode>0.0%</c:formatCode>
                <c:ptCount val="5"/>
                <c:pt idx="0">
                  <c:v>6.4692325838822656E-3</c:v>
                </c:pt>
                <c:pt idx="1">
                  <c:v>8.0332233763165308E-3</c:v>
                </c:pt>
                <c:pt idx="2">
                  <c:v>3.0230700646407607E-2</c:v>
                </c:pt>
                <c:pt idx="3">
                  <c:v>-6.3045332837800172E-2</c:v>
                </c:pt>
                <c:pt idx="4">
                  <c:v>-7.51150613660619E-2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dLbl>
              <c:idx val="3"/>
              <c:layout>
                <c:manualLayout>
                  <c:x val="0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B-4E66-838F-9E8C8FDF6408}"/>
                </c:ext>
              </c:extLst>
            </c:dLbl>
            <c:dLbl>
              <c:idx val="4"/>
              <c:layout>
                <c:manualLayout>
                  <c:x val="3.6781609195402297E-3"/>
                  <c:y val="1.04849235880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'GE1'!$C$34:$G$34</c:f>
              <c:numCache>
                <c:formatCode>0.0%</c:formatCode>
                <c:ptCount val="5"/>
                <c:pt idx="0">
                  <c:v>3.5307836124736981E-3</c:v>
                </c:pt>
                <c:pt idx="1">
                  <c:v>3.9493492697614098E-3</c:v>
                </c:pt>
                <c:pt idx="2">
                  <c:v>2.7246720857811595E-2</c:v>
                </c:pt>
                <c:pt idx="3">
                  <c:v>-6.0613821658769794E-2</c:v>
                </c:pt>
                <c:pt idx="4">
                  <c:v>-0.12902204456405589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dLbl>
              <c:idx val="3"/>
              <c:layout>
                <c:manualLayout>
                  <c:x val="1.6551724137931035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D-4543-A2EB-41EA7A97D7EF}"/>
                </c:ext>
              </c:extLst>
            </c:dLbl>
            <c:dLbl>
              <c:idx val="4"/>
              <c:layout>
                <c:manualLayout>
                  <c:x val="1.1034482758620689E-2"/>
                  <c:y val="2.75194844830010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7-4632-9045-D313EC3B1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'GE1'!$C$35:$G$35</c:f>
              <c:numCache>
                <c:formatCode>0.0%</c:formatCode>
                <c:ptCount val="5"/>
                <c:pt idx="0">
                  <c:v>3.0610237833762232E-3</c:v>
                </c:pt>
                <c:pt idx="1">
                  <c:v>5.9382422802850355E-3</c:v>
                </c:pt>
                <c:pt idx="2">
                  <c:v>3.0448326668069878E-2</c:v>
                </c:pt>
                <c:pt idx="3">
                  <c:v>-5.1338991590125178E-2</c:v>
                </c:pt>
                <c:pt idx="4">
                  <c:v>-9.518581767910872E-2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'GE2'!$C$32:$C$39</c:f>
              <c:numCache>
                <c:formatCode>0.0%</c:formatCode>
                <c:ptCount val="8"/>
                <c:pt idx="0">
                  <c:v>3.0480324620175522E-2</c:v>
                </c:pt>
                <c:pt idx="1">
                  <c:v>8.3333333333333332E-3</c:v>
                </c:pt>
                <c:pt idx="2">
                  <c:v>5.6307329034601759E-3</c:v>
                </c:pt>
                <c:pt idx="3">
                  <c:v>1.065655197326831E-2</c:v>
                </c:pt>
                <c:pt idx="4">
                  <c:v>-8.0913233848628363E-2</c:v>
                </c:pt>
                <c:pt idx="5">
                  <c:v>2.4451898303436876E-2</c:v>
                </c:pt>
                <c:pt idx="6">
                  <c:v>-7.6397456581569706E-3</c:v>
                </c:pt>
                <c:pt idx="7">
                  <c:v>4.7817147228996316E-4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GRGSS1!$C$32:$G$32</c:f>
              <c:numCache>
                <c:formatCode>0.0%</c:formatCode>
                <c:ptCount val="5"/>
                <c:pt idx="0">
                  <c:v>3.0820470337621936E-2</c:v>
                </c:pt>
                <c:pt idx="1">
                  <c:v>7.4945787274554393E-2</c:v>
                </c:pt>
                <c:pt idx="2">
                  <c:v>0.1197179218775825</c:v>
                </c:pt>
                <c:pt idx="3">
                  <c:v>9.607855121756545E-2</c:v>
                </c:pt>
                <c:pt idx="4">
                  <c:v>0.27906488885905362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488E-3"/>
                  <c:y val="3.354297250955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9.0950432014552073E-3"/>
                  <c:y val="2.012578350573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GRGSS1!$C$33:$G$33</c:f>
              <c:numCache>
                <c:formatCode>0.0%</c:formatCode>
                <c:ptCount val="5"/>
                <c:pt idx="0">
                  <c:v>2.2375458687469933E-2</c:v>
                </c:pt>
                <c:pt idx="1">
                  <c:v>6.2937451575888148E-2</c:v>
                </c:pt>
                <c:pt idx="2">
                  <c:v>0.11020323148995452</c:v>
                </c:pt>
                <c:pt idx="3">
                  <c:v>7.7028311730470478E-2</c:v>
                </c:pt>
                <c:pt idx="4">
                  <c:v>0.18052403833236633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2.7285129604365552E-2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dLbl>
              <c:idx val="3"/>
              <c:layout>
                <c:manualLayout>
                  <c:x val="5.4570259208731242E-3"/>
                  <c:y val="1.006289175286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GRGSS1!$C$34:$G$34</c:f>
              <c:numCache>
                <c:formatCode>0.0%</c:formatCode>
                <c:ptCount val="5"/>
                <c:pt idx="0">
                  <c:v>2.9519461365199156E-2</c:v>
                </c:pt>
                <c:pt idx="1">
                  <c:v>6.6817735478510457E-2</c:v>
                </c:pt>
                <c:pt idx="2">
                  <c:v>0.11394228746897742</c:v>
                </c:pt>
                <c:pt idx="3">
                  <c:v>8.2540285987589224E-2</c:v>
                </c:pt>
                <c:pt idx="4">
                  <c:v>0.13735572604981294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371077762619372E-2"/>
                  <c:y val="2.0125783505731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GRGSS1!$C$35:$G$35</c:f>
              <c:numCache>
                <c:formatCode>0.0%</c:formatCode>
                <c:ptCount val="5"/>
                <c:pt idx="0">
                  <c:v>3.1399090014463907E-2</c:v>
                </c:pt>
                <c:pt idx="1">
                  <c:v>6.642075499218858E-2</c:v>
                </c:pt>
                <c:pt idx="2">
                  <c:v>0.11701677269246628</c:v>
                </c:pt>
                <c:pt idx="3">
                  <c:v>8.7747166786405165E-2</c:v>
                </c:pt>
                <c:pt idx="4">
                  <c:v>0.17195632416280834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GRGSS2!$C$32:$C$39</c:f>
              <c:numCache>
                <c:formatCode>0.0%</c:formatCode>
                <c:ptCount val="8"/>
                <c:pt idx="0">
                  <c:v>6.5654047108822902E-2</c:v>
                </c:pt>
                <c:pt idx="1">
                  <c:v>5.6600830505259166E-2</c:v>
                </c:pt>
                <c:pt idx="2">
                  <c:v>4.284386209207959E-2</c:v>
                </c:pt>
                <c:pt idx="3">
                  <c:v>6.4154509524848011E-2</c:v>
                </c:pt>
                <c:pt idx="4">
                  <c:v>-2.1111898093385633E-2</c:v>
                </c:pt>
                <c:pt idx="5">
                  <c:v>4.165059776320864E-2</c:v>
                </c:pt>
                <c:pt idx="6">
                  <c:v>4.2806015408755137E-2</c:v>
                </c:pt>
                <c:pt idx="7">
                  <c:v>3.0820470337621936E-2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GRGSS3!$B$32:$F$32</c:f>
              <c:numCache>
                <c:formatCode>0.0%</c:formatCode>
                <c:ptCount val="5"/>
                <c:pt idx="0">
                  <c:v>1.178873898795591E-2</c:v>
                </c:pt>
                <c:pt idx="1">
                  <c:v>1.8638330691117873E-2</c:v>
                </c:pt>
                <c:pt idx="2">
                  <c:v>5.320515660302131E-2</c:v>
                </c:pt>
                <c:pt idx="3">
                  <c:v>-3.1364261514206164E-3</c:v>
                </c:pt>
                <c:pt idx="4">
                  <c:v>-2.1621933051844903E-2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GRGSS3!$B$33:$F$33</c:f>
              <c:numCache>
                <c:formatCode>0.0%</c:formatCode>
                <c:ptCount val="5"/>
                <c:pt idx="0">
                  <c:v>6.275240757999379E-3</c:v>
                </c:pt>
                <c:pt idx="1">
                  <c:v>6.5947084375411344E-2</c:v>
                </c:pt>
                <c:pt idx="2">
                  <c:v>0.11750500241495894</c:v>
                </c:pt>
                <c:pt idx="3">
                  <c:v>0.11292827398540467</c:v>
                </c:pt>
                <c:pt idx="4">
                  <c:v>0.21798246273707642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GRGSS3!$B$34:$F$34</c:f>
              <c:numCache>
                <c:formatCode>0.0%</c:formatCode>
                <c:ptCount val="5"/>
                <c:pt idx="0">
                  <c:v>7.3937720509280561E-2</c:v>
                </c:pt>
                <c:pt idx="1">
                  <c:v>0.15470888998845456</c:v>
                </c:pt>
                <c:pt idx="2">
                  <c:v>0.20790200138026224</c:v>
                </c:pt>
                <c:pt idx="3">
                  <c:v>0.21926158133054685</c:v>
                </c:pt>
                <c:pt idx="4">
                  <c:v>1.0852031293435527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GRGSS3!$B$35:$F$35</c:f>
              <c:numCache>
                <c:formatCode>0.0%</c:formatCode>
                <c:ptCount val="5"/>
                <c:pt idx="0">
                  <c:v>3.0820470337621936E-2</c:v>
                </c:pt>
                <c:pt idx="1">
                  <c:v>7.4945787274554393E-2</c:v>
                </c:pt>
                <c:pt idx="2">
                  <c:v>0.1197179218775825</c:v>
                </c:pt>
                <c:pt idx="3">
                  <c:v>9.607855121756545E-2</c:v>
                </c:pt>
                <c:pt idx="4">
                  <c:v>0.27906488885905362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GRETA1!$C$32:$G$32</c:f>
              <c:numCache>
                <c:formatCode>0.0%</c:formatCode>
                <c:ptCount val="5"/>
                <c:pt idx="0">
                  <c:v>2.1511985248924403E-3</c:v>
                </c:pt>
                <c:pt idx="1">
                  <c:v>-5.3883692557950384E-3</c:v>
                </c:pt>
                <c:pt idx="2">
                  <c:v>8.7646937512889257E-3</c:v>
                </c:pt>
                <c:pt idx="3">
                  <c:v>-3.0137801130167542E-2</c:v>
                </c:pt>
                <c:pt idx="4">
                  <c:v>-9.2250306201981963E-2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8830088954951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GRETA1!$C$33:$G$33</c:f>
              <c:numCache>
                <c:formatCode>0.0%</c:formatCode>
                <c:ptCount val="5"/>
                <c:pt idx="0">
                  <c:v>6.1215844100826096E-3</c:v>
                </c:pt>
                <c:pt idx="1">
                  <c:v>5.610365414743617E-3</c:v>
                </c:pt>
                <c:pt idx="2">
                  <c:v>2.3575045792479259E-2</c:v>
                </c:pt>
                <c:pt idx="3">
                  <c:v>5.9205244848809208E-2</c:v>
                </c:pt>
                <c:pt idx="4">
                  <c:v>5.8440516618980129E-2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697E-3"/>
                  <c:y val="-3.06513286667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GRETA1!$C$34:$G$34</c:f>
              <c:numCache>
                <c:formatCode>0.0%</c:formatCode>
                <c:ptCount val="5"/>
                <c:pt idx="0">
                  <c:v>5.6586886855097152E-3</c:v>
                </c:pt>
                <c:pt idx="1">
                  <c:v>3.8762482528063172E-3</c:v>
                </c:pt>
                <c:pt idx="2">
                  <c:v>2.1960128504158783E-2</c:v>
                </c:pt>
                <c:pt idx="3">
                  <c:v>3.5762392842169116E-2</c:v>
                </c:pt>
                <c:pt idx="4">
                  <c:v>-3.5027453500806154E-2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GRETA1!$C$35:$G$35</c:f>
              <c:numCache>
                <c:formatCode>0.0%</c:formatCode>
                <c:ptCount val="5"/>
                <c:pt idx="0">
                  <c:v>4.3136305344059116E-3</c:v>
                </c:pt>
                <c:pt idx="1">
                  <c:v>2.3001673662636155E-3</c:v>
                </c:pt>
                <c:pt idx="2">
                  <c:v>1.9917851385688655E-2</c:v>
                </c:pt>
                <c:pt idx="3">
                  <c:v>1.8422694344056412E-2</c:v>
                </c:pt>
                <c:pt idx="4">
                  <c:v>-2.8768867319080144E-2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1.6054227613271496E-3</c:v>
                </c:pt>
                <c:pt idx="1">
                  <c:v>-7.2029286633026619E-3</c:v>
                </c:pt>
                <c:pt idx="2">
                  <c:v>7.2352554264415699E-3</c:v>
                </c:pt>
                <c:pt idx="3">
                  <c:v>-1.95907705703091E-3</c:v>
                </c:pt>
                <c:pt idx="4">
                  <c:v>-3.8564488946168332E-2</c:v>
                </c:pt>
                <c:pt idx="5">
                  <c:v>1.4229738090327902E-2</c:v>
                </c:pt>
                <c:pt idx="6">
                  <c:v>-7.5233834892232615E-3</c:v>
                </c:pt>
                <c:pt idx="7">
                  <c:v>2.1511985248924403E-3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quart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10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quart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zoomScale="85" zoomScaleNormal="85" workbookViewId="0">
      <selection activeCell="P23" sqref="P23"/>
    </sheetView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402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280</v>
      </c>
      <c r="B12" s="1" t="s">
        <v>281</v>
      </c>
    </row>
    <row r="13" spans="1:11" x14ac:dyDescent="0.25">
      <c r="A13" s="2" t="s">
        <v>279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299</v>
      </c>
      <c r="B34" s="1" t="s">
        <v>302</v>
      </c>
    </row>
    <row r="35" spans="1:2" x14ac:dyDescent="0.25">
      <c r="A35" s="2" t="s">
        <v>301</v>
      </c>
      <c r="B35" s="1" t="s">
        <v>300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294</v>
      </c>
    </row>
    <row r="56" spans="1:2" x14ac:dyDescent="0.25">
      <c r="A56" s="2" t="s">
        <v>295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4t trimestre 2023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8" x14ac:dyDescent="0.25">
      <c r="A32" s="140" t="s">
        <v>29</v>
      </c>
      <c r="B32" s="143">
        <v>304860</v>
      </c>
      <c r="C32" s="47">
        <v>3.0820470337621936E-2</v>
      </c>
      <c r="D32" s="47">
        <v>7.4945787274554393E-2</v>
      </c>
      <c r="E32" s="47">
        <v>0.1197179218775825</v>
      </c>
      <c r="F32" s="47">
        <v>9.607855121756545E-2</v>
      </c>
      <c r="G32" s="47">
        <v>0.27906488885905362</v>
      </c>
      <c r="H32" s="73"/>
    </row>
    <row r="33" spans="1:7" x14ac:dyDescent="0.25">
      <c r="A33" s="140" t="s">
        <v>30</v>
      </c>
      <c r="B33" s="143">
        <v>1625715</v>
      </c>
      <c r="C33" s="47">
        <v>2.2375458687469933E-2</v>
      </c>
      <c r="D33" s="47">
        <v>6.2937451575888148E-2</v>
      </c>
      <c r="E33" s="47">
        <v>0.11020323148995452</v>
      </c>
      <c r="F33" s="47">
        <v>7.7028311730470478E-2</v>
      </c>
      <c r="G33" s="47">
        <v>0.18052403833236633</v>
      </c>
    </row>
    <row r="34" spans="1:7" x14ac:dyDescent="0.25">
      <c r="A34" s="140" t="s">
        <v>31</v>
      </c>
      <c r="B34" s="144">
        <v>2118540</v>
      </c>
      <c r="C34" s="47">
        <v>2.9519461365199156E-2</v>
      </c>
      <c r="D34" s="47">
        <v>6.6817735478510457E-2</v>
      </c>
      <c r="E34" s="47">
        <v>0.11394228746897742</v>
      </c>
      <c r="F34" s="47">
        <v>8.2540285987589224E-2</v>
      </c>
      <c r="G34" s="47">
        <v>0.13735572604981294</v>
      </c>
    </row>
    <row r="35" spans="1:7" x14ac:dyDescent="0.25">
      <c r="A35" s="140" t="s">
        <v>32</v>
      </c>
      <c r="B35" s="144">
        <v>3034175</v>
      </c>
      <c r="C35" s="47">
        <v>3.1399090014463907E-2</v>
      </c>
      <c r="D35" s="47">
        <v>6.642075499218858E-2</v>
      </c>
      <c r="E35" s="47">
        <v>0.11701677269246628</v>
      </c>
      <c r="F35" s="47">
        <v>8.7747166786405165E-2</v>
      </c>
      <c r="G35" s="47">
        <v>0.17195632416280834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3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4t trimestre 2023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x14ac:dyDescent="0.25">
      <c r="A32" s="275">
        <v>2016</v>
      </c>
      <c r="B32" s="143">
        <v>237205</v>
      </c>
      <c r="C32" s="47">
        <f>(B32-B41)/B41</f>
        <v>6.5654047108822902E-2</v>
      </c>
    </row>
    <row r="33" spans="1:5" x14ac:dyDescent="0.25">
      <c r="A33" s="275">
        <v>2017</v>
      </c>
      <c r="B33" s="143">
        <v>250631</v>
      </c>
      <c r="C33" s="47">
        <f>(B33-B32)/B32</f>
        <v>5.6600830505259166E-2</v>
      </c>
      <c r="D33" s="211"/>
    </row>
    <row r="34" spans="1:5" x14ac:dyDescent="0.25">
      <c r="A34" s="275">
        <v>2018</v>
      </c>
      <c r="B34" s="144">
        <v>261369</v>
      </c>
      <c r="C34" s="47">
        <f>(B34-B33)/B33</f>
        <v>4.284386209207959E-2</v>
      </c>
      <c r="D34" s="147">
        <f>B34-B33</f>
        <v>10738</v>
      </c>
    </row>
    <row r="35" spans="1:5" x14ac:dyDescent="0.25">
      <c r="A35" s="146">
        <v>2019</v>
      </c>
      <c r="B35" s="144">
        <v>278137</v>
      </c>
      <c r="C35" s="47">
        <f>(B35-B34)/B34</f>
        <v>6.4154509524848011E-2</v>
      </c>
      <c r="D35" s="147"/>
    </row>
    <row r="36" spans="1:5" x14ac:dyDescent="0.25">
      <c r="A36" s="146">
        <v>2020</v>
      </c>
      <c r="B36" s="144">
        <v>272265</v>
      </c>
      <c r="C36" s="47">
        <f>(B36-B35)/B35</f>
        <v>-2.1111898093385633E-2</v>
      </c>
      <c r="D36" s="187"/>
      <c r="E36" s="73"/>
    </row>
    <row r="37" spans="1:5" x14ac:dyDescent="0.25">
      <c r="A37" s="146">
        <v>2021</v>
      </c>
      <c r="B37" s="143">
        <v>283605</v>
      </c>
      <c r="C37" s="47">
        <f t="shared" ref="C37" si="0">(B37-B36)/B36</f>
        <v>4.165059776320864E-2</v>
      </c>
      <c r="D37" s="187"/>
    </row>
    <row r="38" spans="1:5" x14ac:dyDescent="0.25">
      <c r="A38" s="146">
        <v>2022</v>
      </c>
      <c r="B38" s="143">
        <v>295745</v>
      </c>
      <c r="C38" s="47">
        <f>(B38-B37)/B37</f>
        <v>4.2806015408755137E-2</v>
      </c>
      <c r="D38" s="187"/>
    </row>
    <row r="39" spans="1:5" x14ac:dyDescent="0.25">
      <c r="A39" s="146">
        <v>2023</v>
      </c>
      <c r="B39" s="143">
        <v>304860</v>
      </c>
      <c r="C39" s="47">
        <f>(B39-B38)/B38</f>
        <v>3.0820470337621936E-2</v>
      </c>
      <c r="D39" s="187"/>
      <c r="E39" s="73"/>
    </row>
    <row r="40" spans="1:5" x14ac:dyDescent="0.25">
      <c r="A40" s="37"/>
      <c r="B40" s="37"/>
      <c r="C40" s="37"/>
      <c r="D40" s="211"/>
    </row>
    <row r="41" spans="1:5" hidden="1" x14ac:dyDescent="0.25">
      <c r="A41" s="203">
        <v>2015</v>
      </c>
      <c r="B41" s="21">
        <v>222591</v>
      </c>
      <c r="C41" s="37"/>
      <c r="D41" s="211"/>
      <c r="E41" s="73"/>
    </row>
    <row r="42" spans="1:5" x14ac:dyDescent="0.25">
      <c r="A42" s="37"/>
      <c r="B42" s="37"/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4t trimestre 2023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6" x14ac:dyDescent="0.25">
      <c r="A29" s="44" t="s">
        <v>34</v>
      </c>
    </row>
    <row r="30" spans="1:6" x14ac:dyDescent="0.25">
      <c r="A30" s="44"/>
    </row>
    <row r="31" spans="1:6" ht="30" x14ac:dyDescent="0.25">
      <c r="B31" s="142" t="s">
        <v>313</v>
      </c>
      <c r="C31" s="142" t="s">
        <v>314</v>
      </c>
      <c r="D31" s="142" t="s">
        <v>315</v>
      </c>
      <c r="E31" s="142" t="s">
        <v>316</v>
      </c>
      <c r="F31" s="142" t="s">
        <v>317</v>
      </c>
    </row>
    <row r="32" spans="1:6" x14ac:dyDescent="0.25">
      <c r="A32" s="148" t="s">
        <v>186</v>
      </c>
      <c r="B32" s="47">
        <v>1.178873898795591E-2</v>
      </c>
      <c r="C32" s="47">
        <v>1.8638330691117873E-2</v>
      </c>
      <c r="D32" s="47">
        <v>5.320515660302131E-2</v>
      </c>
      <c r="E32" s="47">
        <v>-3.1364261514206164E-3</v>
      </c>
      <c r="F32" s="47">
        <v>-2.1621933051844903E-2</v>
      </c>
    </row>
    <row r="33" spans="1:6" x14ac:dyDescent="0.25">
      <c r="A33" s="148" t="s">
        <v>187</v>
      </c>
      <c r="B33" s="47">
        <v>6.275240757999379E-3</v>
      </c>
      <c r="C33" s="47">
        <v>6.5947084375411344E-2</v>
      </c>
      <c r="D33" s="47">
        <v>0.11750500241495894</v>
      </c>
      <c r="E33" s="47">
        <v>0.11292827398540467</v>
      </c>
      <c r="F33" s="47">
        <v>0.21798246273707642</v>
      </c>
    </row>
    <row r="34" spans="1:6" x14ac:dyDescent="0.25">
      <c r="A34" s="148" t="s">
        <v>188</v>
      </c>
      <c r="B34" s="47">
        <v>7.3937720509280561E-2</v>
      </c>
      <c r="C34" s="47">
        <v>0.15470888998845456</v>
      </c>
      <c r="D34" s="47">
        <v>0.20790200138026224</v>
      </c>
      <c r="E34" s="47">
        <v>0.21926158133054685</v>
      </c>
      <c r="F34" s="47">
        <v>1.0852031293435527</v>
      </c>
    </row>
    <row r="35" spans="1:6" x14ac:dyDescent="0.25">
      <c r="A35" s="148" t="s">
        <v>132</v>
      </c>
      <c r="B35" s="47">
        <v>3.0820470337621936E-2</v>
      </c>
      <c r="C35" s="47">
        <v>7.4945787274554393E-2</v>
      </c>
      <c r="D35" s="47">
        <v>0.1197179218775825</v>
      </c>
      <c r="E35" s="47">
        <v>9.607855121756545E-2</v>
      </c>
      <c r="F35" s="47">
        <v>0.27906488885905362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R23"/>
  <sheetViews>
    <sheetView workbookViewId="0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7" width="11.42578125" style="1"/>
    <col min="18" max="18" width="11.42578125" style="127"/>
    <col min="19" max="16384" width="11.42578125" style="1"/>
  </cols>
  <sheetData>
    <row r="1" spans="1:9" x14ac:dyDescent="0.25">
      <c r="A1" s="2" t="s">
        <v>28</v>
      </c>
      <c r="C1" s="210" t="s">
        <v>258</v>
      </c>
    </row>
    <row r="3" spans="1:9" ht="18.75" x14ac:dyDescent="0.3">
      <c r="A3" s="30" t="s">
        <v>41</v>
      </c>
    </row>
    <row r="5" spans="1:9" x14ac:dyDescent="0.25">
      <c r="A5" s="29" t="str">
        <f>Índex!A30</f>
        <v>TRGSS1</v>
      </c>
      <c r="C5" s="29" t="str">
        <f>Índex!A7</f>
        <v>4t trimestre 2023</v>
      </c>
    </row>
    <row r="6" spans="1:9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  <c r="G6" s="32"/>
    </row>
    <row r="8" spans="1:9" x14ac:dyDescent="0.25">
      <c r="B8" s="54"/>
      <c r="C8" s="54"/>
      <c r="D8" s="299" t="s">
        <v>130</v>
      </c>
      <c r="E8" s="299"/>
      <c r="F8" s="299"/>
      <c r="G8" s="299"/>
      <c r="H8" s="299"/>
    </row>
    <row r="9" spans="1:9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9" x14ac:dyDescent="0.25">
      <c r="A10" s="11" t="s">
        <v>132</v>
      </c>
      <c r="B10" s="12">
        <v>304860</v>
      </c>
      <c r="C10" s="13">
        <v>1</v>
      </c>
      <c r="D10" s="13">
        <v>3.0820470337621936E-2</v>
      </c>
      <c r="E10" s="13">
        <v>7.4945787274554393E-2</v>
      </c>
      <c r="F10" s="13">
        <v>0.1197179218775825</v>
      </c>
      <c r="G10" s="13">
        <v>9.607855121756545E-2</v>
      </c>
      <c r="H10" s="13">
        <v>0.27906488885905362</v>
      </c>
      <c r="I10" s="73"/>
    </row>
    <row r="11" spans="1:9" ht="45" x14ac:dyDescent="0.25">
      <c r="A11" s="14" t="s">
        <v>334</v>
      </c>
      <c r="B11" s="15">
        <v>29715</v>
      </c>
      <c r="C11" s="16">
        <v>9.7470970281440666E-2</v>
      </c>
      <c r="D11" s="16">
        <v>2.0257510729613733E-2</v>
      </c>
      <c r="E11" s="16">
        <v>6.3148479427549198E-2</v>
      </c>
      <c r="F11" s="16">
        <v>9.3669488406330506E-2</v>
      </c>
      <c r="G11" s="16">
        <v>9.001870804445912E-2</v>
      </c>
      <c r="H11" s="16">
        <v>0.19050480769230768</v>
      </c>
    </row>
    <row r="12" spans="1:9" ht="30" x14ac:dyDescent="0.25">
      <c r="A12" s="14" t="s">
        <v>332</v>
      </c>
      <c r="B12" s="15">
        <v>25855</v>
      </c>
      <c r="C12" s="16">
        <v>8.4809420717706488E-2</v>
      </c>
      <c r="D12" s="16">
        <v>-5.1943055021161982E-3</v>
      </c>
      <c r="E12" s="16">
        <v>-8.627300613496933E-3</v>
      </c>
      <c r="F12" s="16">
        <v>-3.4688764694546155E-3</v>
      </c>
      <c r="G12" s="16">
        <v>0.15635761885594168</v>
      </c>
      <c r="H12" s="16">
        <v>0.31030812892763027</v>
      </c>
    </row>
    <row r="13" spans="1:9" x14ac:dyDescent="0.25">
      <c r="A13" s="14" t="s">
        <v>341</v>
      </c>
      <c r="B13" s="15">
        <v>20085</v>
      </c>
      <c r="C13" s="16">
        <v>6.5882700255855145E-2</v>
      </c>
      <c r="D13" s="16">
        <v>0.5396703717899578</v>
      </c>
      <c r="E13" s="16">
        <v>0.6269744835965978</v>
      </c>
      <c r="F13" s="16">
        <v>0.70573248407643308</v>
      </c>
      <c r="G13" s="16">
        <v>0.6698536747588959</v>
      </c>
      <c r="H13" s="16">
        <v>1.2808312514194866</v>
      </c>
    </row>
    <row r="14" spans="1:9" x14ac:dyDescent="0.25">
      <c r="A14" s="14" t="s">
        <v>333</v>
      </c>
      <c r="B14" s="15">
        <v>17565</v>
      </c>
      <c r="C14" s="16">
        <v>5.7616610903365478E-2</v>
      </c>
      <c r="D14" s="16">
        <v>9.482758620689655E-3</v>
      </c>
      <c r="E14" s="16">
        <v>3.9964476021314387E-2</v>
      </c>
      <c r="F14" s="16">
        <v>0.25419493038200641</v>
      </c>
      <c r="G14" s="16">
        <v>7.2671755725190842E-2</v>
      </c>
      <c r="H14" s="16">
        <v>0.37398310387984979</v>
      </c>
    </row>
    <row r="15" spans="1:9" ht="30" x14ac:dyDescent="0.25">
      <c r="A15" s="14" t="s">
        <v>343</v>
      </c>
      <c r="B15" s="15">
        <v>13985</v>
      </c>
      <c r="C15" s="16">
        <v>4.5873515712130157E-2</v>
      </c>
      <c r="D15" s="16">
        <v>-1.4099400775467043E-2</v>
      </c>
      <c r="E15" s="16">
        <v>5.427817565020731E-2</v>
      </c>
      <c r="F15" s="16">
        <v>0.12827753126260588</v>
      </c>
      <c r="G15" s="16">
        <v>0.19673113126818415</v>
      </c>
      <c r="H15" s="16">
        <v>0.74878079279729903</v>
      </c>
    </row>
    <row r="16" spans="1:9" ht="30" x14ac:dyDescent="0.25">
      <c r="A16" s="14" t="s">
        <v>335</v>
      </c>
      <c r="B16" s="15">
        <v>12990</v>
      </c>
      <c r="C16" s="16">
        <v>4.2609722495571739E-2</v>
      </c>
      <c r="D16" s="16">
        <v>6.1967467079783118E-3</v>
      </c>
      <c r="E16" s="16">
        <v>2.5256511444356748E-2</v>
      </c>
      <c r="F16" s="16">
        <v>6.2576687116564417E-2</v>
      </c>
      <c r="G16" s="16">
        <v>6.7993093809093158E-2</v>
      </c>
      <c r="H16" s="16">
        <v>-0.15556133394006372</v>
      </c>
    </row>
    <row r="17" spans="1:8" x14ac:dyDescent="0.25">
      <c r="A17" s="14" t="s">
        <v>344</v>
      </c>
      <c r="B17" s="15">
        <v>12745</v>
      </c>
      <c r="C17" s="16">
        <v>4.1806074919635242E-2</v>
      </c>
      <c r="D17" s="16">
        <v>0.11945542380324989</v>
      </c>
      <c r="E17" s="16">
        <v>0.22784200385356454</v>
      </c>
      <c r="F17" s="16">
        <v>0.24950980392156863</v>
      </c>
      <c r="G17" s="16">
        <v>0.23846079098241182</v>
      </c>
      <c r="H17" s="16">
        <v>0.75817354117809355</v>
      </c>
    </row>
    <row r="18" spans="1:8" x14ac:dyDescent="0.25">
      <c r="A18" s="14" t="s">
        <v>345</v>
      </c>
      <c r="B18" s="15">
        <v>10210</v>
      </c>
      <c r="C18" s="16">
        <v>3.349078265433314E-2</v>
      </c>
      <c r="D18" s="16">
        <v>2.7679919476597887E-2</v>
      </c>
      <c r="E18" s="16">
        <v>5.3663570691434466E-2</v>
      </c>
      <c r="F18" s="16">
        <v>8.4439723844928302E-2</v>
      </c>
      <c r="G18" s="16">
        <v>0.11195817904595949</v>
      </c>
      <c r="H18" s="16">
        <v>0.57270486752926675</v>
      </c>
    </row>
    <row r="19" spans="1:8" ht="30" x14ac:dyDescent="0.25">
      <c r="A19" s="14" t="s">
        <v>342</v>
      </c>
      <c r="B19" s="15">
        <v>10070</v>
      </c>
      <c r="C19" s="16">
        <v>3.3031555468083708E-2</v>
      </c>
      <c r="D19" s="16">
        <v>-0.39264173703256938</v>
      </c>
      <c r="E19" s="16">
        <v>-0.38390945243193636</v>
      </c>
      <c r="F19" s="16">
        <v>-0.37239015269554376</v>
      </c>
      <c r="G19" s="16">
        <v>-0.3464009865645486</v>
      </c>
      <c r="H19" s="16">
        <v>4.8412285268089536E-2</v>
      </c>
    </row>
    <row r="20" spans="1:8" x14ac:dyDescent="0.25">
      <c r="A20" s="259" t="s">
        <v>346</v>
      </c>
      <c r="B20" s="18">
        <v>7175</v>
      </c>
      <c r="C20" s="19">
        <v>2.3535393295283081E-2</v>
      </c>
      <c r="D20" s="19">
        <v>6.6914498141263934E-2</v>
      </c>
      <c r="E20" s="19">
        <v>0.18009868421052633</v>
      </c>
      <c r="F20" s="19">
        <v>0.16666666666666666</v>
      </c>
      <c r="G20" s="19">
        <v>2.852637614678899E-2</v>
      </c>
      <c r="H20" s="19">
        <v>2.3110290724503924</v>
      </c>
    </row>
    <row r="23" spans="1:8" x14ac:dyDescent="0.25">
      <c r="A23" s="44" t="s">
        <v>208</v>
      </c>
    </row>
  </sheetData>
  <mergeCells count="1">
    <mergeCell ref="D8:H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H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D10:H20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4t trimestre 2023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8" t="s">
        <v>54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53</v>
      </c>
      <c r="B9" s="52">
        <v>20085</v>
      </c>
      <c r="C9" s="52">
        <v>7040</v>
      </c>
      <c r="D9" s="53">
        <v>0.5396703717899578</v>
      </c>
    </row>
    <row r="10" spans="1:4" x14ac:dyDescent="0.25">
      <c r="A10" s="34" t="s">
        <v>114</v>
      </c>
      <c r="B10" s="52">
        <v>12745</v>
      </c>
      <c r="C10" s="52">
        <v>1360</v>
      </c>
      <c r="D10" s="53">
        <v>0.11945542380324989</v>
      </c>
    </row>
    <row r="11" spans="1:4" x14ac:dyDescent="0.25">
      <c r="A11" s="34" t="s">
        <v>120</v>
      </c>
      <c r="B11" s="52">
        <v>5670</v>
      </c>
      <c r="C11" s="52">
        <v>1190</v>
      </c>
      <c r="D11" s="53">
        <v>0.265625</v>
      </c>
    </row>
    <row r="12" spans="1:4" ht="30" x14ac:dyDescent="0.25">
      <c r="A12" s="34" t="s">
        <v>65</v>
      </c>
      <c r="B12" s="52">
        <v>2125</v>
      </c>
      <c r="C12" s="52">
        <v>825</v>
      </c>
      <c r="D12" s="53">
        <v>0.63461538461538458</v>
      </c>
    </row>
    <row r="13" spans="1:4" x14ac:dyDescent="0.25">
      <c r="A13" s="34" t="s">
        <v>113</v>
      </c>
      <c r="B13" s="52">
        <v>7025</v>
      </c>
      <c r="C13" s="52">
        <v>795</v>
      </c>
      <c r="D13" s="53">
        <v>0.1276083467094703</v>
      </c>
    </row>
    <row r="14" spans="1:4" x14ac:dyDescent="0.25">
      <c r="A14" s="34" t="s">
        <v>126</v>
      </c>
      <c r="B14" s="52">
        <v>6930</v>
      </c>
      <c r="C14" s="52">
        <v>735</v>
      </c>
      <c r="D14" s="53">
        <v>0.11864406779661017</v>
      </c>
    </row>
    <row r="15" spans="1:4" ht="30" x14ac:dyDescent="0.25">
      <c r="A15" s="34" t="s">
        <v>47</v>
      </c>
      <c r="B15" s="52">
        <v>29715</v>
      </c>
      <c r="C15" s="52">
        <v>590</v>
      </c>
      <c r="D15" s="53">
        <v>2.0257510729613733E-2</v>
      </c>
    </row>
    <row r="16" spans="1:4" ht="30" x14ac:dyDescent="0.25">
      <c r="A16" s="34" t="s">
        <v>117</v>
      </c>
      <c r="B16" s="52">
        <v>6610</v>
      </c>
      <c r="C16" s="52">
        <v>535</v>
      </c>
      <c r="D16" s="53">
        <v>8.8065843621399173E-2</v>
      </c>
    </row>
    <row r="17" spans="1:4" x14ac:dyDescent="0.25">
      <c r="A17" s="34" t="s">
        <v>67</v>
      </c>
      <c r="B17" s="52">
        <v>5765</v>
      </c>
      <c r="C17" s="52">
        <v>495</v>
      </c>
      <c r="D17" s="53">
        <v>9.3927893738140422E-2</v>
      </c>
    </row>
    <row r="18" spans="1:4" x14ac:dyDescent="0.25">
      <c r="A18" s="34" t="s">
        <v>109</v>
      </c>
      <c r="B18" s="52">
        <v>7175</v>
      </c>
      <c r="C18" s="52">
        <v>450</v>
      </c>
      <c r="D18" s="53">
        <v>6.6914498141263934E-2</v>
      </c>
    </row>
    <row r="19" spans="1:4" ht="15" customHeight="1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78" t="s">
        <v>116</v>
      </c>
      <c r="B21" s="35">
        <v>10070</v>
      </c>
      <c r="C21" s="35">
        <v>-6510</v>
      </c>
      <c r="D21" s="36">
        <v>-0.39264173703256938</v>
      </c>
    </row>
    <row r="22" spans="1:4" x14ac:dyDescent="0.25">
      <c r="A22" s="78" t="s">
        <v>147</v>
      </c>
      <c r="B22" s="35">
        <v>2995</v>
      </c>
      <c r="C22" s="35">
        <v>-385</v>
      </c>
      <c r="D22" s="36">
        <v>-0.11390532544378698</v>
      </c>
    </row>
    <row r="23" spans="1:4" x14ac:dyDescent="0.25">
      <c r="A23" s="78" t="s">
        <v>154</v>
      </c>
      <c r="B23" s="35">
        <v>2405</v>
      </c>
      <c r="C23" s="35">
        <v>-335</v>
      </c>
      <c r="D23" s="36">
        <v>-0.12226277372262774</v>
      </c>
    </row>
    <row r="24" spans="1:4" ht="16.5" customHeight="1" x14ac:dyDescent="0.25">
      <c r="A24" s="78" t="s">
        <v>52</v>
      </c>
      <c r="B24" s="35">
        <v>4700</v>
      </c>
      <c r="C24" s="35">
        <v>-260</v>
      </c>
      <c r="D24" s="36">
        <v>-5.2419354838709679E-2</v>
      </c>
    </row>
    <row r="25" spans="1:4" x14ac:dyDescent="0.25">
      <c r="A25" s="78" t="s">
        <v>70</v>
      </c>
      <c r="B25" s="35">
        <v>13985</v>
      </c>
      <c r="C25" s="35">
        <v>-200</v>
      </c>
      <c r="D25" s="36">
        <v>-1.4099400775467043E-2</v>
      </c>
    </row>
    <row r="26" spans="1:4" x14ac:dyDescent="0.25">
      <c r="A26" s="78" t="s">
        <v>121</v>
      </c>
      <c r="B26" s="35">
        <v>2220</v>
      </c>
      <c r="C26" s="35">
        <v>-170</v>
      </c>
      <c r="D26" s="36">
        <v>-7.1129707112970716E-2</v>
      </c>
    </row>
    <row r="27" spans="1:4" x14ac:dyDescent="0.25">
      <c r="A27" s="78" t="s">
        <v>45</v>
      </c>
      <c r="B27" s="35">
        <v>25855</v>
      </c>
      <c r="C27" s="35">
        <v>-135</v>
      </c>
      <c r="D27" s="36">
        <v>-5.1943055021161982E-3</v>
      </c>
    </row>
    <row r="28" spans="1:4" x14ac:dyDescent="0.25">
      <c r="A28" s="78" t="s">
        <v>63</v>
      </c>
      <c r="B28" s="35">
        <v>6950</v>
      </c>
      <c r="C28" s="35">
        <v>-95</v>
      </c>
      <c r="D28" s="36">
        <v>-1.3484740951029099E-2</v>
      </c>
    </row>
    <row r="29" spans="1:4" x14ac:dyDescent="0.25">
      <c r="A29" s="78" t="s">
        <v>157</v>
      </c>
      <c r="B29" s="35">
        <v>2545</v>
      </c>
      <c r="C29" s="35">
        <v>-75</v>
      </c>
      <c r="D29" s="36">
        <v>-2.8625954198473282E-2</v>
      </c>
    </row>
    <row r="30" spans="1:4" x14ac:dyDescent="0.25">
      <c r="A30" s="270" t="s">
        <v>112</v>
      </c>
      <c r="B30" s="46">
        <v>1335</v>
      </c>
      <c r="C30" s="46">
        <v>-50</v>
      </c>
      <c r="D30" s="204">
        <v>-3.6101083032490974E-2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K56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tr">
        <f>TRGSS1!A3</f>
        <v>LLOCS DE TREBALL. RÈGIM GENERAL SEGURETAT SOCIAL.</v>
      </c>
    </row>
    <row r="5" spans="1:9" x14ac:dyDescent="0.25">
      <c r="A5" s="29" t="str">
        <f>Índex!A32</f>
        <v>TRGSS3</v>
      </c>
      <c r="C5" s="29" t="str">
        <f>Índex!A7</f>
        <v>4t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7" t="s">
        <v>108</v>
      </c>
      <c r="C8" s="297" t="s">
        <v>75</v>
      </c>
      <c r="D8" s="300" t="s">
        <v>76</v>
      </c>
      <c r="E8" s="300"/>
      <c r="F8" s="300"/>
      <c r="G8" s="300"/>
      <c r="H8" s="300"/>
    </row>
    <row r="9" spans="1:9" ht="22.5" customHeight="1" x14ac:dyDescent="0.25">
      <c r="B9" s="297" t="s">
        <v>33</v>
      </c>
      <c r="C9" s="297"/>
      <c r="D9" s="213">
        <v>2022</v>
      </c>
      <c r="E9" s="213">
        <v>2021</v>
      </c>
      <c r="F9" s="213">
        <v>2020</v>
      </c>
      <c r="G9" s="213">
        <v>2019</v>
      </c>
      <c r="H9" s="213">
        <v>2008</v>
      </c>
    </row>
    <row r="10" spans="1:9" x14ac:dyDescent="0.25">
      <c r="A10" s="56" t="s">
        <v>77</v>
      </c>
      <c r="B10" s="57">
        <v>6300</v>
      </c>
      <c r="C10" s="58">
        <v>2.066454554400236E-2</v>
      </c>
      <c r="D10" s="59">
        <v>-3.0023094688221709E-2</v>
      </c>
      <c r="E10" s="59">
        <v>-3.2258064516129031E-2</v>
      </c>
      <c r="F10" s="59">
        <v>-4.5454545454545456E-2</v>
      </c>
      <c r="G10" s="59">
        <v>-0.11986588432523052</v>
      </c>
      <c r="H10" s="59">
        <v>3.4143138542350626E-2</v>
      </c>
    </row>
    <row r="11" spans="1:9" x14ac:dyDescent="0.25">
      <c r="A11" s="56" t="s">
        <v>78</v>
      </c>
      <c r="B11" s="57">
        <v>635</v>
      </c>
      <c r="C11" s="58">
        <v>2.0828549873716665E-3</v>
      </c>
      <c r="D11" s="59">
        <v>4.0983606557377046E-2</v>
      </c>
      <c r="E11" s="59">
        <v>4.9586776859504134E-2</v>
      </c>
      <c r="F11" s="59">
        <v>3.2520325203252036E-2</v>
      </c>
      <c r="G11" s="59">
        <v>-7.8125E-3</v>
      </c>
      <c r="H11" s="59">
        <v>9.4827586206896547E-2</v>
      </c>
    </row>
    <row r="12" spans="1:9" x14ac:dyDescent="0.25">
      <c r="A12" s="56" t="s">
        <v>79</v>
      </c>
      <c r="B12" s="57">
        <v>12700</v>
      </c>
      <c r="C12" s="58">
        <v>4.1657099747433333E-2</v>
      </c>
      <c r="D12" s="59">
        <v>3.6311709506323953E-2</v>
      </c>
      <c r="E12" s="59">
        <v>7.9014443500424802E-2</v>
      </c>
      <c r="F12" s="59">
        <v>0.15402089959109497</v>
      </c>
      <c r="G12" s="59">
        <v>7.7823983705338204E-2</v>
      </c>
      <c r="H12" s="59">
        <v>0.29393785022924096</v>
      </c>
    </row>
    <row r="13" spans="1:9" x14ac:dyDescent="0.25">
      <c r="A13" s="56" t="s">
        <v>80</v>
      </c>
      <c r="B13" s="57">
        <v>1145</v>
      </c>
      <c r="C13" s="58">
        <v>3.7556991504575721E-3</v>
      </c>
      <c r="D13" s="59">
        <v>6.0185185185185182E-2</v>
      </c>
      <c r="E13" s="59">
        <v>0.19895287958115182</v>
      </c>
      <c r="F13" s="59">
        <v>0.27932960893854747</v>
      </c>
      <c r="G13" s="59">
        <v>0.1291913214990138</v>
      </c>
      <c r="H13" s="59">
        <v>0.50065530799475755</v>
      </c>
    </row>
    <row r="14" spans="1:9" x14ac:dyDescent="0.25">
      <c r="A14" s="56" t="s">
        <v>81</v>
      </c>
      <c r="B14" s="57">
        <v>2280</v>
      </c>
      <c r="C14" s="58">
        <v>7.478597434972283E-3</v>
      </c>
      <c r="D14" s="59">
        <v>2.0134228187919462E-2</v>
      </c>
      <c r="E14" s="59">
        <v>5.3117782909930716E-2</v>
      </c>
      <c r="F14" s="59">
        <v>7.2941176470588232E-2</v>
      </c>
      <c r="G14" s="59">
        <v>2.5179856115107913E-2</v>
      </c>
      <c r="H14" s="59">
        <v>0.3232733604178758</v>
      </c>
    </row>
    <row r="15" spans="1:9" x14ac:dyDescent="0.25">
      <c r="A15" s="56" t="s">
        <v>82</v>
      </c>
      <c r="B15" s="57">
        <v>525</v>
      </c>
      <c r="C15" s="58">
        <v>1.7220454620001967E-3</v>
      </c>
      <c r="D15" s="59">
        <v>0.11702127659574468</v>
      </c>
      <c r="E15" s="59">
        <v>0.14130434782608695</v>
      </c>
      <c r="F15" s="59">
        <v>0.19318181818181818</v>
      </c>
      <c r="G15" s="59">
        <v>0.14130434782608695</v>
      </c>
      <c r="H15" s="59">
        <v>3.7549407114624504E-2</v>
      </c>
    </row>
    <row r="16" spans="1:9" x14ac:dyDescent="0.25">
      <c r="A16" s="56" t="s">
        <v>83</v>
      </c>
      <c r="B16" s="57">
        <v>1370</v>
      </c>
      <c r="C16" s="58">
        <v>4.4937186341719422E-3</v>
      </c>
      <c r="D16" s="59">
        <v>8.3003952569169967E-2</v>
      </c>
      <c r="E16" s="59">
        <v>1.4814814814814815E-2</v>
      </c>
      <c r="F16" s="59">
        <v>3.787878787878788E-2</v>
      </c>
      <c r="G16" s="59">
        <v>-2.4216524216524215E-2</v>
      </c>
      <c r="H16" s="59">
        <v>5.5469953775038522E-2</v>
      </c>
    </row>
    <row r="17" spans="1:8" x14ac:dyDescent="0.25">
      <c r="A17" s="56" t="s">
        <v>84</v>
      </c>
      <c r="B17" s="57">
        <v>43565</v>
      </c>
      <c r="C17" s="58">
        <v>0.14289697248007346</v>
      </c>
      <c r="D17" s="59">
        <v>3.8250714966634888E-2</v>
      </c>
      <c r="E17" s="59">
        <v>7.7941358406532227E-2</v>
      </c>
      <c r="F17" s="59">
        <v>0.1723627556512379</v>
      </c>
      <c r="G17" s="59">
        <v>0.18296358649903605</v>
      </c>
      <c r="H17" s="59">
        <v>0.47918647290506589</v>
      </c>
    </row>
    <row r="18" spans="1:8" x14ac:dyDescent="0.25">
      <c r="A18" s="56" t="s">
        <v>87</v>
      </c>
      <c r="B18" s="57">
        <v>5495</v>
      </c>
      <c r="C18" s="58">
        <v>1.802407583560206E-2</v>
      </c>
      <c r="D18" s="59">
        <v>2.6143790849673203E-2</v>
      </c>
      <c r="E18" s="59">
        <v>0.21840354767184036</v>
      </c>
      <c r="F18" s="59">
        <v>0.21705426356589147</v>
      </c>
      <c r="G18" s="59">
        <v>0.17943764756385491</v>
      </c>
      <c r="H18" s="59">
        <v>9.1794158553546598E-2</v>
      </c>
    </row>
    <row r="19" spans="1:8" x14ac:dyDescent="0.25">
      <c r="A19" s="56" t="s">
        <v>88</v>
      </c>
      <c r="B19" s="57">
        <v>19370</v>
      </c>
      <c r="C19" s="58">
        <v>6.3535277331321541E-2</v>
      </c>
      <c r="D19" s="59">
        <v>7.542262678803641E-3</v>
      </c>
      <c r="E19" s="59">
        <v>-3.3444816053511705E-3</v>
      </c>
      <c r="F19" s="59">
        <v>8.6676016830294536E-2</v>
      </c>
      <c r="G19" s="59">
        <v>7.1586634211108655E-2</v>
      </c>
      <c r="H19" s="59">
        <v>0.15133143128863527</v>
      </c>
    </row>
    <row r="20" spans="1:8" x14ac:dyDescent="0.25">
      <c r="A20" s="56" t="s">
        <v>89</v>
      </c>
      <c r="B20" s="57">
        <v>13335</v>
      </c>
      <c r="C20" s="58">
        <v>4.3739954734804999E-2</v>
      </c>
      <c r="D20" s="59">
        <v>3.8551401869158876E-2</v>
      </c>
      <c r="E20" s="59">
        <v>6.1281337047353758E-2</v>
      </c>
      <c r="F20" s="59">
        <v>7.4103906564639554E-2</v>
      </c>
      <c r="G20" s="59">
        <v>2.3564630027632791E-2</v>
      </c>
      <c r="H20" s="59">
        <v>8.247422680412371E-2</v>
      </c>
    </row>
    <row r="21" spans="1:8" x14ac:dyDescent="0.25">
      <c r="A21" s="56" t="s">
        <v>91</v>
      </c>
      <c r="B21" s="57">
        <v>10660</v>
      </c>
      <c r="C21" s="58">
        <v>3.4965723095089711E-2</v>
      </c>
      <c r="D21" s="59">
        <v>4.5098039215686274E-2</v>
      </c>
      <c r="E21" s="59">
        <v>9.8969072164948449E-2</v>
      </c>
      <c r="F21" s="59">
        <v>0.13706666666666667</v>
      </c>
      <c r="G21" s="59">
        <v>8.6424785976355487E-2</v>
      </c>
      <c r="H21" s="59">
        <v>-3.9245000934404785E-3</v>
      </c>
    </row>
    <row r="22" spans="1:8" x14ac:dyDescent="0.25">
      <c r="A22" s="56" t="s">
        <v>92</v>
      </c>
      <c r="B22" s="57">
        <v>7150</v>
      </c>
      <c r="C22" s="58">
        <v>2.3452619149145537E-2</v>
      </c>
      <c r="D22" s="59">
        <v>2.3622047244094488E-2</v>
      </c>
      <c r="E22" s="59">
        <v>3.1002162941600575E-2</v>
      </c>
      <c r="F22" s="59">
        <v>9.0770404271548435E-2</v>
      </c>
      <c r="G22" s="59">
        <v>8.7948874010955566E-2</v>
      </c>
      <c r="H22" s="59">
        <v>0</v>
      </c>
    </row>
    <row r="23" spans="1:8" x14ac:dyDescent="0.25">
      <c r="A23" s="56" t="s">
        <v>93</v>
      </c>
      <c r="B23" s="57">
        <v>3995</v>
      </c>
      <c r="C23" s="58">
        <v>1.3103945944172926E-2</v>
      </c>
      <c r="D23" s="59">
        <v>4.1720990873533245E-2</v>
      </c>
      <c r="E23" s="59">
        <v>7.1045576407506708E-2</v>
      </c>
      <c r="F23" s="59">
        <v>9.6021947873799723E-2</v>
      </c>
      <c r="G23" s="59">
        <v>8.2069339111592629E-2</v>
      </c>
      <c r="H23" s="59">
        <v>6.1088977423638779E-2</v>
      </c>
    </row>
    <row r="24" spans="1:8" x14ac:dyDescent="0.25">
      <c r="A24" s="56" t="s">
        <v>94</v>
      </c>
      <c r="B24" s="57">
        <v>2755</v>
      </c>
      <c r="C24" s="58">
        <v>9.0366385672581758E-3</v>
      </c>
      <c r="D24" s="59">
        <v>5.5555555555555552E-2</v>
      </c>
      <c r="E24" s="59">
        <v>0.11991869918699187</v>
      </c>
      <c r="F24" s="59">
        <v>0.12678936605316973</v>
      </c>
      <c r="G24" s="59">
        <v>0.12956129561295612</v>
      </c>
      <c r="H24" s="59">
        <v>0.3761238761238761</v>
      </c>
    </row>
    <row r="25" spans="1:8" x14ac:dyDescent="0.25">
      <c r="A25" s="56" t="s">
        <v>190</v>
      </c>
      <c r="B25" s="57">
        <v>490</v>
      </c>
      <c r="C25" s="58">
        <v>1.6072424312001837E-3</v>
      </c>
      <c r="D25" s="59">
        <v>-4.8543689320388349E-2</v>
      </c>
      <c r="E25" s="59">
        <v>-0.22222222222222221</v>
      </c>
      <c r="F25" s="59">
        <v>-0.2032520325203252</v>
      </c>
      <c r="G25" s="59">
        <v>-0.29292929292929293</v>
      </c>
      <c r="H25" s="59">
        <v>-0.41874258600237246</v>
      </c>
    </row>
    <row r="26" spans="1:8" x14ac:dyDescent="0.25">
      <c r="A26" s="56" t="s">
        <v>191</v>
      </c>
      <c r="B26" s="57">
        <v>2020</v>
      </c>
      <c r="C26" s="58">
        <v>6.6257749204579001E-3</v>
      </c>
      <c r="D26" s="59">
        <v>5.7591623036649213E-2</v>
      </c>
      <c r="E26" s="59">
        <v>6.8783068783068779E-2</v>
      </c>
      <c r="F26" s="59">
        <v>0.14447592067988668</v>
      </c>
      <c r="G26" s="59">
        <v>0.14447592067988668</v>
      </c>
      <c r="H26" s="59">
        <v>-4.9261083743842365E-3</v>
      </c>
    </row>
    <row r="27" spans="1:8" x14ac:dyDescent="0.25">
      <c r="A27" s="56" t="s">
        <v>192</v>
      </c>
      <c r="B27" s="57">
        <v>51800</v>
      </c>
      <c r="C27" s="58">
        <v>0.16990848558401941</v>
      </c>
      <c r="D27" s="59">
        <v>-3.6995724112288526E-2</v>
      </c>
      <c r="E27" s="59">
        <v>2.3614267364884894E-2</v>
      </c>
      <c r="F27" s="59">
        <v>5.7358644621351297E-2</v>
      </c>
      <c r="G27" s="59">
        <v>2.5377093313274476E-2</v>
      </c>
      <c r="H27" s="59">
        <v>0.57260390418652662</v>
      </c>
    </row>
    <row r="28" spans="1:8" x14ac:dyDescent="0.25">
      <c r="A28" s="56" t="s">
        <v>95</v>
      </c>
      <c r="B28" s="57">
        <v>11115</v>
      </c>
      <c r="C28" s="58">
        <v>3.6458162495489881E-2</v>
      </c>
      <c r="D28" s="59">
        <v>-1.4627659574468085E-2</v>
      </c>
      <c r="E28" s="59">
        <v>4.2194092827004218E-2</v>
      </c>
      <c r="F28" s="59">
        <v>0.13072227873855544</v>
      </c>
      <c r="G28" s="59">
        <v>0.15133623368551896</v>
      </c>
      <c r="H28" s="59">
        <v>0.11618798955613577</v>
      </c>
    </row>
    <row r="29" spans="1:8" x14ac:dyDescent="0.25">
      <c r="A29" s="56" t="s">
        <v>96</v>
      </c>
      <c r="B29" s="57">
        <v>25060</v>
      </c>
      <c r="C29" s="58">
        <v>8.2198970052809392E-2</v>
      </c>
      <c r="D29" s="59">
        <v>4.264614104431038E-2</v>
      </c>
      <c r="E29" s="59">
        <v>0.10420797532496144</v>
      </c>
      <c r="F29" s="59">
        <v>0.12959206671174217</v>
      </c>
      <c r="G29" s="59">
        <v>9.9412125998069673E-2</v>
      </c>
      <c r="H29" s="59">
        <v>0.18857901726427623</v>
      </c>
    </row>
    <row r="30" spans="1:8" x14ac:dyDescent="0.25">
      <c r="A30" s="56" t="s">
        <v>97</v>
      </c>
      <c r="B30" s="57">
        <v>465</v>
      </c>
      <c r="C30" s="58">
        <v>1.5252402663430314E-3</v>
      </c>
      <c r="D30" s="59">
        <v>-0.11428571428571428</v>
      </c>
      <c r="E30" s="59">
        <v>-0.11428571428571428</v>
      </c>
      <c r="F30" s="59">
        <v>-1.0638297872340425E-2</v>
      </c>
      <c r="G30" s="59">
        <v>-0.14835164835164835</v>
      </c>
      <c r="H30" s="59">
        <v>-0.32116788321167883</v>
      </c>
    </row>
    <row r="31" spans="1:8" x14ac:dyDescent="0.25">
      <c r="A31" s="56" t="s">
        <v>98</v>
      </c>
      <c r="B31" s="57">
        <v>5370</v>
      </c>
      <c r="C31" s="58">
        <v>1.76140650113163E-2</v>
      </c>
      <c r="D31" s="59">
        <v>2.4809160305343511E-2</v>
      </c>
      <c r="E31" s="59">
        <v>3.5679845708775311E-2</v>
      </c>
      <c r="F31" s="59">
        <v>4.8828125E-2</v>
      </c>
      <c r="G31" s="59">
        <v>1.8588770864946889E-2</v>
      </c>
      <c r="H31" s="59">
        <v>8.200685069514406E-2</v>
      </c>
    </row>
    <row r="32" spans="1:8" x14ac:dyDescent="0.25">
      <c r="A32" s="56" t="s">
        <v>99</v>
      </c>
      <c r="B32" s="57">
        <v>16645</v>
      </c>
      <c r="C32" s="58">
        <v>5.4597041361891953E-2</v>
      </c>
      <c r="D32" s="59">
        <v>6.0866794136392607E-2</v>
      </c>
      <c r="E32" s="59">
        <v>8.9689034369885429E-2</v>
      </c>
      <c r="F32" s="59">
        <v>0.13462849352419903</v>
      </c>
      <c r="G32" s="59">
        <v>0.19148174659985684</v>
      </c>
      <c r="H32" s="59">
        <v>0.66084613849531026</v>
      </c>
    </row>
    <row r="33" spans="1:11" x14ac:dyDescent="0.25">
      <c r="A33" s="56" t="s">
        <v>100</v>
      </c>
      <c r="B33" s="57">
        <v>14905</v>
      </c>
      <c r="C33" s="58">
        <v>4.8889690687834157E-2</v>
      </c>
      <c r="D33" s="59">
        <v>9.9188790560471973E-2</v>
      </c>
      <c r="E33" s="59">
        <v>0.15007716049382716</v>
      </c>
      <c r="F33" s="59">
        <v>0.14919043947571317</v>
      </c>
      <c r="G33" s="59">
        <v>0.12516041367856873</v>
      </c>
      <c r="H33" s="59">
        <v>0.15811965811965811</v>
      </c>
    </row>
    <row r="34" spans="1:11" x14ac:dyDescent="0.25">
      <c r="A34" s="56" t="s">
        <v>101</v>
      </c>
      <c r="B34" s="57">
        <v>14340</v>
      </c>
      <c r="C34" s="58">
        <v>4.7036441762062516E-2</v>
      </c>
      <c r="D34" s="59">
        <v>-2.0876826722338203E-3</v>
      </c>
      <c r="E34" s="59">
        <v>7.536557930258718E-2</v>
      </c>
      <c r="F34" s="59">
        <v>9.3404498665650024E-2</v>
      </c>
      <c r="G34" s="59">
        <v>4.1318713237963836E-2</v>
      </c>
      <c r="H34" s="59">
        <v>0.32263420033204204</v>
      </c>
    </row>
    <row r="35" spans="1:11" x14ac:dyDescent="0.25">
      <c r="A35" s="56" t="s">
        <v>102</v>
      </c>
      <c r="B35" s="57">
        <v>6665</v>
      </c>
      <c r="C35" s="58">
        <v>2.1861777150916785E-2</v>
      </c>
      <c r="D35" s="59">
        <v>3.9781591263650544E-2</v>
      </c>
      <c r="E35" s="59">
        <v>5.8776806989674343E-2</v>
      </c>
      <c r="F35" s="59">
        <v>9.8023064250411865E-2</v>
      </c>
      <c r="G35" s="59">
        <v>7.2578049565497266E-2</v>
      </c>
      <c r="H35" s="59">
        <v>-5.3267045454545456E-2</v>
      </c>
    </row>
    <row r="36" spans="1:11" x14ac:dyDescent="0.25">
      <c r="A36" s="56" t="s">
        <v>103</v>
      </c>
      <c r="B36" s="57">
        <v>1845</v>
      </c>
      <c r="C36" s="58">
        <v>6.0517597664578341E-3</v>
      </c>
      <c r="D36" s="59">
        <v>-7.0528967254408062E-2</v>
      </c>
      <c r="E36" s="59">
        <v>-1.6E-2</v>
      </c>
      <c r="F36" s="59">
        <v>8.1967213114754103E-3</v>
      </c>
      <c r="G36" s="59">
        <v>6.3400576368876083E-2</v>
      </c>
      <c r="H36" s="59">
        <v>-0.30060652009097799</v>
      </c>
    </row>
    <row r="37" spans="1:11" x14ac:dyDescent="0.25">
      <c r="A37" s="56" t="s">
        <v>104</v>
      </c>
      <c r="B37" s="57">
        <v>630</v>
      </c>
      <c r="C37" s="58">
        <v>2.0664545544002363E-3</v>
      </c>
      <c r="D37" s="59">
        <v>6.7796610169491525E-2</v>
      </c>
      <c r="E37" s="59">
        <v>0.14545454545454545</v>
      </c>
      <c r="F37" s="59">
        <v>0.32631578947368423</v>
      </c>
      <c r="G37" s="59">
        <v>0.24015748031496062</v>
      </c>
      <c r="H37" s="59">
        <v>0.30434782608695654</v>
      </c>
    </row>
    <row r="38" spans="1:11" x14ac:dyDescent="0.25">
      <c r="A38" s="56" t="s">
        <v>105</v>
      </c>
      <c r="B38" s="57">
        <v>1760</v>
      </c>
      <c r="C38" s="58">
        <v>5.7729524059435171E-3</v>
      </c>
      <c r="D38" s="59">
        <v>-1.9498607242339833E-2</v>
      </c>
      <c r="E38" s="59">
        <v>8.5959885386819486E-3</v>
      </c>
      <c r="F38" s="59">
        <v>-2.4930747922437674E-2</v>
      </c>
      <c r="G38" s="59">
        <v>-6.133333333333333E-2</v>
      </c>
      <c r="H38" s="59">
        <v>2.6239067055393587E-2</v>
      </c>
    </row>
    <row r="39" spans="1:11" x14ac:dyDescent="0.25">
      <c r="A39" s="56" t="s">
        <v>106</v>
      </c>
      <c r="B39" s="57">
        <v>20480</v>
      </c>
      <c r="C39" s="58">
        <v>6.7176173450979107E-2</v>
      </c>
      <c r="D39" s="59">
        <v>0.2318796992481203</v>
      </c>
      <c r="E39" s="59">
        <v>0.29620253164556964</v>
      </c>
      <c r="F39" s="59">
        <v>0.32728451069345432</v>
      </c>
      <c r="G39" s="59">
        <v>0.29726990561854688</v>
      </c>
      <c r="H39" s="59">
        <v>0.67731367731367731</v>
      </c>
    </row>
    <row r="40" spans="1:11" x14ac:dyDescent="0.25">
      <c r="A40" s="60" t="s">
        <v>29</v>
      </c>
      <c r="B40" s="61">
        <v>304870</v>
      </c>
      <c r="C40" s="62">
        <v>1</v>
      </c>
      <c r="D40" s="273">
        <v>3.0871711638601473E-2</v>
      </c>
      <c r="E40" s="273">
        <v>7.5018953084504306E-2</v>
      </c>
      <c r="F40" s="273">
        <v>0.11971352492884033</v>
      </c>
      <c r="G40" s="273">
        <v>9.6114504722492874E-2</v>
      </c>
      <c r="H40" s="273">
        <v>0.27910684467119229</v>
      </c>
    </row>
    <row r="41" spans="1:11" ht="17.25" customHeight="1" x14ac:dyDescent="0.25"/>
    <row r="42" spans="1:11" x14ac:dyDescent="0.25">
      <c r="A42" s="44" t="s">
        <v>34</v>
      </c>
    </row>
    <row r="43" spans="1:11" x14ac:dyDescent="0.25">
      <c r="B43" s="73"/>
    </row>
    <row r="44" spans="1:11" hidden="1" x14ac:dyDescent="0.25"/>
    <row r="45" spans="1:11" hidden="1" x14ac:dyDescent="0.25">
      <c r="B45" s="76"/>
      <c r="C45" s="76"/>
      <c r="D45" s="76"/>
      <c r="E45" s="76"/>
      <c r="F45" s="76"/>
    </row>
    <row r="46" spans="1:11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5" t="s">
        <v>263</v>
      </c>
      <c r="F46" s="65" t="s">
        <v>264</v>
      </c>
      <c r="G46" s="66" t="s">
        <v>207</v>
      </c>
      <c r="H46" s="67" t="s">
        <v>206</v>
      </c>
      <c r="I46" s="68" t="s">
        <v>205</v>
      </c>
      <c r="J46" s="68" t="s">
        <v>204</v>
      </c>
      <c r="K46" s="1" t="s">
        <v>216</v>
      </c>
    </row>
    <row r="47" spans="1:11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1">
        <v>91197</v>
      </c>
      <c r="F47" s="21">
        <v>81894</v>
      </c>
      <c r="G47" s="28">
        <v>0.23092045815322246</v>
      </c>
      <c r="H47" s="28">
        <v>0.10535434279636391</v>
      </c>
      <c r="I47" s="28">
        <v>0.11417518651561205</v>
      </c>
      <c r="J47" s="28">
        <v>3.762223365928976E-2</v>
      </c>
      <c r="K47" s="1" t="s">
        <v>209</v>
      </c>
    </row>
    <row r="48" spans="1:11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1">
        <v>106196</v>
      </c>
      <c r="F48" s="21">
        <v>94310</v>
      </c>
      <c r="G48" s="28">
        <v>0.23136464849962887</v>
      </c>
      <c r="H48" s="28">
        <v>9.3544012957173531E-2</v>
      </c>
      <c r="I48" s="28">
        <v>0.12069714252627313</v>
      </c>
      <c r="J48" s="28">
        <v>5.5775262511932364E-2</v>
      </c>
      <c r="K48" s="1" t="s">
        <v>210</v>
      </c>
    </row>
    <row r="49" spans="1:11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1">
        <v>39386</v>
      </c>
      <c r="F49" s="21">
        <v>42711</v>
      </c>
      <c r="G49" s="28">
        <v>-4.0294069443468895E-2</v>
      </c>
      <c r="H49" s="28">
        <v>4.0725130757121822E-2</v>
      </c>
      <c r="I49" s="28">
        <v>7.6615974575158244E-2</v>
      </c>
      <c r="J49" s="28">
        <v>4.539658250446315E-2</v>
      </c>
      <c r="K49" s="1" t="s">
        <v>217</v>
      </c>
    </row>
    <row r="50" spans="1:11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70">
        <v>25085</v>
      </c>
      <c r="F50" s="70">
        <v>28597</v>
      </c>
      <c r="G50" s="28">
        <v>-9.7457775291114448E-2</v>
      </c>
      <c r="H50" s="28">
        <v>2.8901734104046242E-2</v>
      </c>
      <c r="I50" s="28">
        <v>6.1310086763435995E-2</v>
      </c>
      <c r="J50" s="28">
        <v>1.7543859649122806E-2</v>
      </c>
    </row>
    <row r="51" spans="1:11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72">
        <v>261864</v>
      </c>
      <c r="F51" s="72">
        <v>247512</v>
      </c>
      <c r="G51" s="28">
        <v>0.14634845987265263</v>
      </c>
      <c r="H51" s="28">
        <v>8.3520453365105551E-2</v>
      </c>
      <c r="I51" s="28">
        <v>0.10622246481344302</v>
      </c>
      <c r="J51" s="28">
        <v>4.4218312969233037E-2</v>
      </c>
    </row>
    <row r="52" spans="1:11" hidden="1" x14ac:dyDescent="0.25"/>
    <row r="53" spans="1:11" hidden="1" x14ac:dyDescent="0.25"/>
    <row r="54" spans="1:11" hidden="1" x14ac:dyDescent="0.25"/>
    <row r="56" spans="1:11" x14ac:dyDescent="0.25">
      <c r="D56" s="188"/>
      <c r="E56" s="188"/>
      <c r="F56" s="188"/>
      <c r="G56" s="188"/>
      <c r="H56" s="188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J47:J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topLeftCell="A7"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4t trimestre 2023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3" t="s">
        <v>186</v>
      </c>
      <c r="C8" s="303" t="s">
        <v>187</v>
      </c>
      <c r="D8" s="303" t="s">
        <v>188</v>
      </c>
      <c r="E8" s="301" t="s">
        <v>75</v>
      </c>
      <c r="F8" s="301"/>
      <c r="G8" s="301"/>
      <c r="H8" s="302" t="s">
        <v>308</v>
      </c>
      <c r="I8" s="302"/>
      <c r="J8" s="302"/>
    </row>
    <row r="9" spans="1:13" ht="29.25" customHeight="1" x14ac:dyDescent="0.25">
      <c r="B9" s="304"/>
      <c r="C9" s="304" t="s">
        <v>187</v>
      </c>
      <c r="D9" s="304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3045</v>
      </c>
      <c r="C10" s="57">
        <v>2565</v>
      </c>
      <c r="D10" s="57">
        <v>690</v>
      </c>
      <c r="E10" s="58">
        <v>2.5616219399343821E-2</v>
      </c>
      <c r="F10" s="58">
        <v>3.1674487527784637E-2</v>
      </c>
      <c r="G10" s="58">
        <v>6.5704899300099984E-3</v>
      </c>
      <c r="H10" s="58">
        <v>1.839464882943144E-2</v>
      </c>
      <c r="I10" s="58">
        <v>-1.1560693641618497E-2</v>
      </c>
      <c r="J10" s="58">
        <v>-0.24590163934426229</v>
      </c>
    </row>
    <row r="11" spans="1:13" x14ac:dyDescent="0.25">
      <c r="A11" s="56" t="s">
        <v>78</v>
      </c>
      <c r="B11" s="57">
        <v>635</v>
      </c>
      <c r="C11" s="57">
        <v>0</v>
      </c>
      <c r="D11" s="57">
        <v>0</v>
      </c>
      <c r="E11" s="58">
        <v>5.3419702195675947E-3</v>
      </c>
      <c r="F11" s="58">
        <v>0</v>
      </c>
      <c r="G11" s="58">
        <v>0</v>
      </c>
      <c r="H11" s="58">
        <v>3.2520325203252036E-2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8730</v>
      </c>
      <c r="C12" s="57">
        <v>2410</v>
      </c>
      <c r="D12" s="57">
        <v>1555</v>
      </c>
      <c r="E12" s="58">
        <v>7.3441574829645834E-2</v>
      </c>
      <c r="F12" s="58">
        <v>2.9760434675228452E-2</v>
      </c>
      <c r="G12" s="58">
        <v>1.4807408465457316E-2</v>
      </c>
      <c r="H12" s="58">
        <v>1.8075801749271137E-2</v>
      </c>
      <c r="I12" s="58">
        <v>-0.10575139146567718</v>
      </c>
      <c r="J12" s="58">
        <v>0.57070707070707072</v>
      </c>
    </row>
    <row r="13" spans="1:13" x14ac:dyDescent="0.25">
      <c r="A13" s="56" t="s">
        <v>80</v>
      </c>
      <c r="B13" s="57">
        <v>595</v>
      </c>
      <c r="C13" s="57">
        <v>60</v>
      </c>
      <c r="D13" s="57">
        <v>485</v>
      </c>
      <c r="E13" s="58">
        <v>5.0054681584924708E-3</v>
      </c>
      <c r="F13" s="58">
        <v>7.4092368486045935E-4</v>
      </c>
      <c r="G13" s="58">
        <v>4.6183878493548536E-3</v>
      </c>
      <c r="H13" s="58">
        <v>4.3859649122807015E-2</v>
      </c>
      <c r="I13" s="58">
        <v>-0.5</v>
      </c>
      <c r="J13" s="58">
        <v>0.24358974358974358</v>
      </c>
    </row>
    <row r="14" spans="1:13" x14ac:dyDescent="0.25">
      <c r="A14" s="56" t="s">
        <v>81</v>
      </c>
      <c r="B14" s="57">
        <v>1330</v>
      </c>
      <c r="C14" s="57">
        <v>680</v>
      </c>
      <c r="D14" s="57">
        <v>270</v>
      </c>
      <c r="E14" s="58">
        <v>1.1188693530747876E-2</v>
      </c>
      <c r="F14" s="58">
        <v>8.3971350950852071E-3</v>
      </c>
      <c r="G14" s="58">
        <v>2.5710612769604341E-3</v>
      </c>
      <c r="H14" s="58">
        <v>-1.4814814814814815E-2</v>
      </c>
      <c r="I14" s="58">
        <v>-0.23163841807909605</v>
      </c>
      <c r="J14" s="58" t="s">
        <v>189</v>
      </c>
    </row>
    <row r="15" spans="1:13" x14ac:dyDescent="0.25">
      <c r="A15" s="56" t="s">
        <v>82</v>
      </c>
      <c r="B15" s="57">
        <v>520</v>
      </c>
      <c r="C15" s="57">
        <v>0</v>
      </c>
      <c r="D15" s="57">
        <v>0</v>
      </c>
      <c r="E15" s="58">
        <v>4.3745267939766129E-3</v>
      </c>
      <c r="F15" s="58">
        <v>0</v>
      </c>
      <c r="G15" s="58">
        <v>0</v>
      </c>
      <c r="H15" s="58">
        <v>0.10638297872340426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1095</v>
      </c>
      <c r="C16" s="57">
        <v>275</v>
      </c>
      <c r="D16" s="57">
        <v>0</v>
      </c>
      <c r="E16" s="58">
        <v>9.2117439219315221E-3</v>
      </c>
      <c r="F16" s="58">
        <v>3.3959002222771054E-3</v>
      </c>
      <c r="G16" s="58">
        <v>0</v>
      </c>
      <c r="H16" s="58">
        <v>0.11734693877551021</v>
      </c>
      <c r="I16" s="58">
        <v>-3.5087719298245612E-2</v>
      </c>
      <c r="J16" s="58" t="s">
        <v>189</v>
      </c>
    </row>
    <row r="17" spans="1:10" x14ac:dyDescent="0.25">
      <c r="A17" s="56" t="s">
        <v>84</v>
      </c>
      <c r="B17" s="57">
        <v>14610</v>
      </c>
      <c r="C17" s="57">
        <v>11445</v>
      </c>
      <c r="D17" s="57">
        <v>17515</v>
      </c>
      <c r="E17" s="58">
        <v>0.12290737780768907</v>
      </c>
      <c r="F17" s="58">
        <v>0.14133119288713261</v>
      </c>
      <c r="G17" s="58">
        <v>0.16678569728134077</v>
      </c>
      <c r="H17" s="58">
        <v>3.8010657193605683E-2</v>
      </c>
      <c r="I17" s="58">
        <v>9.5739588319770225E-2</v>
      </c>
      <c r="J17" s="58">
        <v>4.3004587155963305E-3</v>
      </c>
    </row>
    <row r="18" spans="1:10" x14ac:dyDescent="0.25">
      <c r="A18" s="56" t="s">
        <v>87</v>
      </c>
      <c r="B18" s="57">
        <v>3175</v>
      </c>
      <c r="C18" s="57">
        <v>1315</v>
      </c>
      <c r="D18" s="57">
        <v>1005</v>
      </c>
      <c r="E18" s="58">
        <v>2.6709851097837974E-2</v>
      </c>
      <c r="F18" s="58">
        <v>1.6238577426525069E-2</v>
      </c>
      <c r="G18" s="58">
        <v>9.5700614197971722E-3</v>
      </c>
      <c r="H18" s="58">
        <v>2.2544283413848631E-2</v>
      </c>
      <c r="I18" s="58">
        <v>-0.21257485029940121</v>
      </c>
      <c r="J18" s="58" t="s">
        <v>189</v>
      </c>
    </row>
    <row r="19" spans="1:10" x14ac:dyDescent="0.25">
      <c r="A19" s="56" t="s">
        <v>88</v>
      </c>
      <c r="B19" s="57">
        <v>5960</v>
      </c>
      <c r="C19" s="57">
        <v>5960</v>
      </c>
      <c r="D19" s="57">
        <v>7450</v>
      </c>
      <c r="E19" s="58">
        <v>5.0138807100193486E-2</v>
      </c>
      <c r="F19" s="58">
        <v>7.3598419362805631E-2</v>
      </c>
      <c r="G19" s="58">
        <v>7.0942246345760129E-2</v>
      </c>
      <c r="H19" s="58">
        <v>3.3670033670033669E-3</v>
      </c>
      <c r="I19" s="58">
        <v>-4.3338683788121987E-2</v>
      </c>
      <c r="J19" s="58">
        <v>5.5240793201133141E-2</v>
      </c>
    </row>
    <row r="20" spans="1:10" x14ac:dyDescent="0.25">
      <c r="A20" s="56" t="s">
        <v>89</v>
      </c>
      <c r="B20" s="57">
        <v>6720</v>
      </c>
      <c r="C20" s="57">
        <v>4870</v>
      </c>
      <c r="D20" s="57">
        <v>1750</v>
      </c>
      <c r="E20" s="58">
        <v>5.6532346260620848E-2</v>
      </c>
      <c r="F20" s="58">
        <v>6.0138305754507286E-2</v>
      </c>
      <c r="G20" s="58">
        <v>1.6664286054373183E-2</v>
      </c>
      <c r="H20" s="58">
        <v>-1.1764705882352941E-2</v>
      </c>
      <c r="I20" s="58">
        <v>-7.1355759429153924E-3</v>
      </c>
      <c r="J20" s="58">
        <v>0.54185022026431717</v>
      </c>
    </row>
    <row r="21" spans="1:10" x14ac:dyDescent="0.25">
      <c r="A21" s="56" t="s">
        <v>91</v>
      </c>
      <c r="B21" s="57">
        <v>4225</v>
      </c>
      <c r="C21" s="57">
        <v>2405</v>
      </c>
      <c r="D21" s="57">
        <v>4030</v>
      </c>
      <c r="E21" s="58">
        <v>3.5543030201059984E-2</v>
      </c>
      <c r="F21" s="58">
        <v>2.9698691034823414E-2</v>
      </c>
      <c r="G21" s="58">
        <v>3.8375470170927961E-2</v>
      </c>
      <c r="H21" s="58">
        <v>2.3002421307506054E-2</v>
      </c>
      <c r="I21" s="58">
        <v>-9.5864661654135333E-2</v>
      </c>
      <c r="J21" s="58">
        <v>0.18181818181818182</v>
      </c>
    </row>
    <row r="22" spans="1:10" x14ac:dyDescent="0.25">
      <c r="A22" s="56" t="s">
        <v>92</v>
      </c>
      <c r="B22" s="57">
        <v>5115</v>
      </c>
      <c r="C22" s="57">
        <v>2035</v>
      </c>
      <c r="D22" s="57">
        <v>0</v>
      </c>
      <c r="E22" s="58">
        <v>4.3030201059981489E-2</v>
      </c>
      <c r="F22" s="58">
        <v>2.512966164485058E-2</v>
      </c>
      <c r="G22" s="58">
        <v>0</v>
      </c>
      <c r="H22" s="58">
        <v>4.3877551020408162E-2</v>
      </c>
      <c r="I22" s="58">
        <v>-2.3980815347721823E-2</v>
      </c>
      <c r="J22" s="58" t="s">
        <v>189</v>
      </c>
    </row>
    <row r="23" spans="1:10" x14ac:dyDescent="0.25">
      <c r="A23" s="56" t="s">
        <v>93</v>
      </c>
      <c r="B23" s="57">
        <v>2425</v>
      </c>
      <c r="C23" s="57">
        <v>1565</v>
      </c>
      <c r="D23" s="57">
        <v>0</v>
      </c>
      <c r="E23" s="58">
        <v>2.0400437452679398E-2</v>
      </c>
      <c r="F23" s="58">
        <v>1.9325759446776981E-2</v>
      </c>
      <c r="G23" s="58">
        <v>0</v>
      </c>
      <c r="H23" s="58">
        <v>6.3596491228070179E-2</v>
      </c>
      <c r="I23" s="58">
        <v>3.205128205128205E-3</v>
      </c>
      <c r="J23" s="58" t="s">
        <v>189</v>
      </c>
    </row>
    <row r="24" spans="1:10" x14ac:dyDescent="0.25">
      <c r="A24" s="56" t="s">
        <v>94</v>
      </c>
      <c r="B24" s="57">
        <v>1700</v>
      </c>
      <c r="C24" s="57">
        <v>800</v>
      </c>
      <c r="D24" s="57">
        <v>260</v>
      </c>
      <c r="E24" s="58">
        <v>1.4301337595692774E-2</v>
      </c>
      <c r="F24" s="58">
        <v>9.8789824648061256E-3</v>
      </c>
      <c r="G24" s="58">
        <v>2.4758367852211588E-3</v>
      </c>
      <c r="H24" s="58">
        <v>-4.2253521126760563E-2</v>
      </c>
      <c r="I24" s="58">
        <v>-4.7619047619047616E-2</v>
      </c>
      <c r="J24" s="58" t="s">
        <v>189</v>
      </c>
    </row>
    <row r="25" spans="1:10" x14ac:dyDescent="0.25">
      <c r="A25" s="56" t="s">
        <v>90</v>
      </c>
      <c r="B25" s="57">
        <v>490</v>
      </c>
      <c r="C25" s="57">
        <v>0</v>
      </c>
      <c r="D25" s="57">
        <v>0</v>
      </c>
      <c r="E25" s="58">
        <v>4.1221502481702697E-3</v>
      </c>
      <c r="F25" s="58">
        <v>0</v>
      </c>
      <c r="G25" s="58">
        <v>0</v>
      </c>
      <c r="H25" s="58">
        <v>-4.8543689320388349E-2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1175</v>
      </c>
      <c r="C26" s="57">
        <v>500</v>
      </c>
      <c r="D26" s="57">
        <v>345</v>
      </c>
      <c r="E26" s="58">
        <v>9.88474804408177E-3</v>
      </c>
      <c r="F26" s="58">
        <v>6.1743640405038285E-3</v>
      </c>
      <c r="G26" s="58">
        <v>3.2852449650049992E-3</v>
      </c>
      <c r="H26" s="58">
        <v>-2.4896265560165973E-2</v>
      </c>
      <c r="I26" s="58">
        <v>0.13636363636363635</v>
      </c>
      <c r="J26" s="58" t="s">
        <v>189</v>
      </c>
    </row>
    <row r="27" spans="1:10" x14ac:dyDescent="0.25">
      <c r="A27" s="56" t="s">
        <v>86</v>
      </c>
      <c r="B27" s="57">
        <v>10455</v>
      </c>
      <c r="C27" s="57">
        <v>10245</v>
      </c>
      <c r="D27" s="57">
        <v>31095</v>
      </c>
      <c r="E27" s="58">
        <v>8.7953226213510552E-2</v>
      </c>
      <c r="F27" s="58">
        <v>0.12651271918992343</v>
      </c>
      <c r="G27" s="58">
        <v>0.29610055706327665</v>
      </c>
      <c r="H27" s="58">
        <v>-1.2747875354107648E-2</v>
      </c>
      <c r="I27" s="58">
        <v>-2.7527289985761746E-2</v>
      </c>
      <c r="J27" s="58">
        <v>-4.8063676718199909E-2</v>
      </c>
    </row>
    <row r="28" spans="1:10" x14ac:dyDescent="0.25">
      <c r="A28" s="56" t="s">
        <v>95</v>
      </c>
      <c r="B28" s="57">
        <v>4610</v>
      </c>
      <c r="C28" s="57">
        <v>2245</v>
      </c>
      <c r="D28" s="57">
        <v>4260</v>
      </c>
      <c r="E28" s="58">
        <v>3.878186253890805E-2</v>
      </c>
      <c r="F28" s="58">
        <v>2.7722894541862188E-2</v>
      </c>
      <c r="G28" s="58">
        <v>4.0565633480931299E-2</v>
      </c>
      <c r="H28" s="58">
        <v>2.3307436182019976E-2</v>
      </c>
      <c r="I28" s="58">
        <v>-1.5350877192982455E-2</v>
      </c>
      <c r="J28" s="58">
        <v>-5.1224944320712694E-2</v>
      </c>
    </row>
    <row r="29" spans="1:10" x14ac:dyDescent="0.25">
      <c r="A29" s="56" t="s">
        <v>96</v>
      </c>
      <c r="B29" s="57">
        <v>10790</v>
      </c>
      <c r="C29" s="57">
        <v>8605</v>
      </c>
      <c r="D29" s="57">
        <v>5670</v>
      </c>
      <c r="E29" s="58">
        <v>9.0771430975014722E-2</v>
      </c>
      <c r="F29" s="58">
        <v>0.10626080513707088</v>
      </c>
      <c r="G29" s="58">
        <v>5.3992286816169119E-2</v>
      </c>
      <c r="H29" s="58">
        <v>3.3524904214559385E-2</v>
      </c>
      <c r="I29" s="58">
        <v>9.4087730451366813E-2</v>
      </c>
      <c r="J29" s="58">
        <v>-1.0471204188481676E-2</v>
      </c>
    </row>
    <row r="30" spans="1:10" x14ac:dyDescent="0.25">
      <c r="A30" s="56" t="s">
        <v>97</v>
      </c>
      <c r="B30" s="57">
        <v>410</v>
      </c>
      <c r="C30" s="57">
        <v>60</v>
      </c>
      <c r="D30" s="57">
        <v>0</v>
      </c>
      <c r="E30" s="58">
        <v>3.4491461260200218E-3</v>
      </c>
      <c r="F30" s="58">
        <v>7.4092368486045935E-4</v>
      </c>
      <c r="G30" s="58">
        <v>0</v>
      </c>
      <c r="H30" s="58">
        <v>-9.8901098901098897E-2</v>
      </c>
      <c r="I30" s="58">
        <v>-0.14285714285714285</v>
      </c>
      <c r="J30" s="58" t="s">
        <v>189</v>
      </c>
    </row>
    <row r="31" spans="1:10" x14ac:dyDescent="0.25">
      <c r="A31" s="56" t="s">
        <v>98</v>
      </c>
      <c r="B31" s="57">
        <v>2000</v>
      </c>
      <c r="C31" s="57">
        <v>1925</v>
      </c>
      <c r="D31" s="57">
        <v>1440</v>
      </c>
      <c r="E31" s="58">
        <v>1.6825103053756205E-2</v>
      </c>
      <c r="F31" s="58">
        <v>2.3771301555939737E-2</v>
      </c>
      <c r="G31" s="58">
        <v>1.3712326810455649E-2</v>
      </c>
      <c r="H31" s="58">
        <v>3.6269430051813469E-2</v>
      </c>
      <c r="I31" s="58">
        <v>-3.0226700251889168E-2</v>
      </c>
      <c r="J31" s="58">
        <v>8.6792452830188674E-2</v>
      </c>
    </row>
    <row r="32" spans="1:10" x14ac:dyDescent="0.25">
      <c r="A32" s="56" t="s">
        <v>99</v>
      </c>
      <c r="B32" s="57">
        <v>5580</v>
      </c>
      <c r="C32" s="57">
        <v>3740</v>
      </c>
      <c r="D32" s="57">
        <v>7320</v>
      </c>
      <c r="E32" s="58">
        <v>4.6942037519979808E-2</v>
      </c>
      <c r="F32" s="58">
        <v>4.6184243022968634E-2</v>
      </c>
      <c r="G32" s="58">
        <v>6.9704327953149556E-2</v>
      </c>
      <c r="H32" s="58">
        <v>-1.4134275618374558E-2</v>
      </c>
      <c r="I32" s="58">
        <v>0</v>
      </c>
      <c r="J32" s="58">
        <v>0.16375198728139906</v>
      </c>
    </row>
    <row r="33" spans="1:10" x14ac:dyDescent="0.25">
      <c r="A33" s="56" t="s">
        <v>100</v>
      </c>
      <c r="B33" s="57">
        <v>4905</v>
      </c>
      <c r="C33" s="57">
        <v>4375</v>
      </c>
      <c r="D33" s="57">
        <v>5620</v>
      </c>
      <c r="E33" s="58">
        <v>4.1263565239337094E-2</v>
      </c>
      <c r="F33" s="58">
        <v>5.4025685354408493E-2</v>
      </c>
      <c r="G33" s="58">
        <v>5.3516164357472744E-2</v>
      </c>
      <c r="H33" s="58">
        <v>-3.4448818897637797E-2</v>
      </c>
      <c r="I33" s="58">
        <v>0.17135207496653279</v>
      </c>
      <c r="J33" s="58">
        <v>0.18440463645943098</v>
      </c>
    </row>
    <row r="34" spans="1:10" x14ac:dyDescent="0.25">
      <c r="A34" s="56" t="s">
        <v>101</v>
      </c>
      <c r="B34" s="57">
        <v>5050</v>
      </c>
      <c r="C34" s="57">
        <v>4815</v>
      </c>
      <c r="D34" s="57">
        <v>4480</v>
      </c>
      <c r="E34" s="58">
        <v>4.2483385210734415E-2</v>
      </c>
      <c r="F34" s="58">
        <v>5.9459125710051866E-2</v>
      </c>
      <c r="G34" s="58">
        <v>4.266057229919535E-2</v>
      </c>
      <c r="H34" s="58">
        <v>-3.4416826003824091E-2</v>
      </c>
      <c r="I34" s="58">
        <v>2.2292993630573247E-2</v>
      </c>
      <c r="J34" s="58">
        <v>1.0146561443066516E-2</v>
      </c>
    </row>
    <row r="35" spans="1:10" x14ac:dyDescent="0.25">
      <c r="A35" s="56" t="s">
        <v>102</v>
      </c>
      <c r="B35" s="57">
        <v>3055</v>
      </c>
      <c r="C35" s="57">
        <v>3025</v>
      </c>
      <c r="D35" s="57">
        <v>590</v>
      </c>
      <c r="E35" s="58">
        <v>2.5700344914612601E-2</v>
      </c>
      <c r="F35" s="58">
        <v>3.735490244504816E-2</v>
      </c>
      <c r="G35" s="58">
        <v>5.6182450126172449E-3</v>
      </c>
      <c r="H35" s="58">
        <v>2.3450586264656615E-2</v>
      </c>
      <c r="I35" s="58">
        <v>-2.8892455858747994E-2</v>
      </c>
      <c r="J35" s="58">
        <v>0.90322580645161288</v>
      </c>
    </row>
    <row r="36" spans="1:10" x14ac:dyDescent="0.25">
      <c r="A36" s="56" t="s">
        <v>103</v>
      </c>
      <c r="B36" s="57">
        <v>825</v>
      </c>
      <c r="C36" s="57">
        <v>660</v>
      </c>
      <c r="D36" s="57">
        <v>360</v>
      </c>
      <c r="E36" s="58">
        <v>6.9403550096744345E-3</v>
      </c>
      <c r="F36" s="58">
        <v>8.1501605334650534E-3</v>
      </c>
      <c r="G36" s="58">
        <v>3.4280817026139123E-3</v>
      </c>
      <c r="H36" s="58">
        <v>-6.7796610169491525E-2</v>
      </c>
      <c r="I36" s="58">
        <v>-0.15384615384615385</v>
      </c>
      <c r="J36" s="58">
        <v>0.125</v>
      </c>
    </row>
    <row r="37" spans="1:10" x14ac:dyDescent="0.25">
      <c r="A37" s="56" t="s">
        <v>104</v>
      </c>
      <c r="B37" s="57">
        <v>570</v>
      </c>
      <c r="C37" s="57">
        <v>60</v>
      </c>
      <c r="D37" s="57">
        <v>0</v>
      </c>
      <c r="E37" s="58">
        <v>4.7951543703205184E-3</v>
      </c>
      <c r="F37" s="58">
        <v>7.4092368486045935E-4</v>
      </c>
      <c r="G37" s="58">
        <v>0</v>
      </c>
      <c r="H37" s="58">
        <v>7.5471698113207544E-2</v>
      </c>
      <c r="I37" s="58">
        <v>0</v>
      </c>
      <c r="J37" s="58" t="s">
        <v>189</v>
      </c>
    </row>
    <row r="38" spans="1:10" x14ac:dyDescent="0.25">
      <c r="A38" s="56" t="s">
        <v>105</v>
      </c>
      <c r="B38" s="57">
        <v>1620</v>
      </c>
      <c r="C38" s="57">
        <v>140</v>
      </c>
      <c r="D38" s="57">
        <v>0</v>
      </c>
      <c r="E38" s="58">
        <v>1.3628333473542526E-2</v>
      </c>
      <c r="F38" s="58">
        <v>1.7288219313410719E-3</v>
      </c>
      <c r="G38" s="58">
        <v>0</v>
      </c>
      <c r="H38" s="58">
        <v>-2.1148036253776436E-2</v>
      </c>
      <c r="I38" s="58">
        <v>-3.4482758620689655E-2</v>
      </c>
      <c r="J38" s="58" t="s">
        <v>189</v>
      </c>
    </row>
    <row r="39" spans="1:10" x14ac:dyDescent="0.25">
      <c r="A39" s="56" t="s">
        <v>106</v>
      </c>
      <c r="B39" s="57">
        <v>7455</v>
      </c>
      <c r="C39" s="57">
        <v>4190</v>
      </c>
      <c r="D39" s="57">
        <v>8835</v>
      </c>
      <c r="E39" s="58">
        <v>6.2715571632876249E-2</v>
      </c>
      <c r="F39" s="58">
        <v>5.1741170659422082E-2</v>
      </c>
      <c r="G39" s="58">
        <v>8.4130838451649759E-2</v>
      </c>
      <c r="H39" s="58">
        <v>2.193283070596299E-2</v>
      </c>
      <c r="I39" s="58">
        <v>3.5846724351050678E-2</v>
      </c>
      <c r="J39" s="58">
        <v>0.6701323251417769</v>
      </c>
    </row>
    <row r="40" spans="1:10" x14ac:dyDescent="0.25">
      <c r="A40" s="60" t="s">
        <v>107</v>
      </c>
      <c r="B40" s="61">
        <v>118870</v>
      </c>
      <c r="C40" s="61">
        <v>80980</v>
      </c>
      <c r="D40" s="61">
        <v>105015</v>
      </c>
      <c r="E40" s="62">
        <v>1</v>
      </c>
      <c r="F40" s="62">
        <v>1</v>
      </c>
      <c r="G40" s="62">
        <v>1</v>
      </c>
      <c r="H40" s="62">
        <v>1.178873898795591E-2</v>
      </c>
      <c r="I40" s="62">
        <v>6.275240757999379E-3</v>
      </c>
      <c r="J40" s="62">
        <v>7.3937720509280561E-2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zoomScaleNormal="100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4t trimestre 2023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7"/>
      <c r="B9" s="305" t="s">
        <v>303</v>
      </c>
      <c r="C9" s="305" t="s">
        <v>304</v>
      </c>
      <c r="D9" s="305" t="s">
        <v>305</v>
      </c>
      <c r="E9" s="305" t="s">
        <v>306</v>
      </c>
    </row>
    <row r="10" spans="1:6" ht="37.5" customHeight="1" x14ac:dyDescent="0.25">
      <c r="A10" s="308"/>
      <c r="B10" s="306"/>
      <c r="C10" s="306"/>
      <c r="D10" s="306"/>
      <c r="E10" s="306"/>
    </row>
    <row r="11" spans="1:6" x14ac:dyDescent="0.25">
      <c r="A11" s="191" t="s">
        <v>77</v>
      </c>
      <c r="B11" s="192">
        <v>5895</v>
      </c>
      <c r="C11" s="192">
        <v>6945</v>
      </c>
      <c r="D11" s="192">
        <v>-405</v>
      </c>
      <c r="E11" s="207">
        <f>+D11/B11</f>
        <v>-6.8702290076335881E-2</v>
      </c>
    </row>
    <row r="12" spans="1:6" x14ac:dyDescent="0.25">
      <c r="A12" s="191" t="s">
        <v>78</v>
      </c>
      <c r="B12" s="192">
        <v>3550</v>
      </c>
      <c r="C12" s="192">
        <v>1180</v>
      </c>
      <c r="D12" s="192">
        <v>2915</v>
      </c>
      <c r="E12" s="207">
        <f t="shared" ref="E12:E39" si="0">+D12/B12</f>
        <v>0.8211267605633803</v>
      </c>
    </row>
    <row r="13" spans="1:6" x14ac:dyDescent="0.25">
      <c r="A13" s="191" t="s">
        <v>79</v>
      </c>
      <c r="B13" s="192">
        <v>30185</v>
      </c>
      <c r="C13" s="192">
        <v>17505</v>
      </c>
      <c r="D13" s="192">
        <v>17485</v>
      </c>
      <c r="E13" s="207">
        <f t="shared" si="0"/>
        <v>0.57926122246148748</v>
      </c>
    </row>
    <row r="14" spans="1:6" x14ac:dyDescent="0.25">
      <c r="A14" s="191" t="s">
        <v>80</v>
      </c>
      <c r="B14" s="192">
        <v>970</v>
      </c>
      <c r="C14" s="192">
        <v>1275</v>
      </c>
      <c r="D14" s="192">
        <v>-175</v>
      </c>
      <c r="E14" s="207">
        <f t="shared" si="0"/>
        <v>-0.18041237113402062</v>
      </c>
    </row>
    <row r="15" spans="1:6" x14ac:dyDescent="0.25">
      <c r="A15" s="191" t="s">
        <v>81</v>
      </c>
      <c r="B15" s="192">
        <v>4450</v>
      </c>
      <c r="C15" s="192">
        <v>2910</v>
      </c>
      <c r="D15" s="192">
        <v>2170</v>
      </c>
      <c r="E15" s="207">
        <f t="shared" si="0"/>
        <v>0.48764044943820223</v>
      </c>
    </row>
    <row r="16" spans="1:6" x14ac:dyDescent="0.25">
      <c r="A16" s="191" t="s">
        <v>82</v>
      </c>
      <c r="B16" s="192">
        <v>2335</v>
      </c>
      <c r="C16" s="192">
        <v>820</v>
      </c>
      <c r="D16" s="192">
        <v>1810</v>
      </c>
      <c r="E16" s="207">
        <f t="shared" si="0"/>
        <v>0.77516059957173444</v>
      </c>
    </row>
    <row r="17" spans="1:5" x14ac:dyDescent="0.25">
      <c r="A17" s="191" t="s">
        <v>83</v>
      </c>
      <c r="B17" s="192">
        <v>7380</v>
      </c>
      <c r="C17" s="192">
        <v>2360</v>
      </c>
      <c r="D17" s="192">
        <v>6010</v>
      </c>
      <c r="E17" s="207">
        <f t="shared" si="0"/>
        <v>0.81436314363143636</v>
      </c>
    </row>
    <row r="18" spans="1:5" x14ac:dyDescent="0.25">
      <c r="A18" s="191" t="s">
        <v>84</v>
      </c>
      <c r="B18" s="192">
        <v>39410</v>
      </c>
      <c r="C18" s="192">
        <v>48365</v>
      </c>
      <c r="D18" s="192">
        <v>-4155</v>
      </c>
      <c r="E18" s="207">
        <f t="shared" si="0"/>
        <v>-0.10543009388480082</v>
      </c>
    </row>
    <row r="19" spans="1:5" x14ac:dyDescent="0.25">
      <c r="A19" s="191" t="s">
        <v>87</v>
      </c>
      <c r="B19" s="192">
        <v>9965</v>
      </c>
      <c r="C19" s="192">
        <v>6860</v>
      </c>
      <c r="D19" s="192">
        <v>4470</v>
      </c>
      <c r="E19" s="207">
        <f t="shared" si="0"/>
        <v>0.44856999498243855</v>
      </c>
    </row>
    <row r="20" spans="1:5" x14ac:dyDescent="0.25">
      <c r="A20" s="191" t="s">
        <v>88</v>
      </c>
      <c r="B20" s="192">
        <v>19625</v>
      </c>
      <c r="C20" s="192">
        <v>22305</v>
      </c>
      <c r="D20" s="192">
        <v>255</v>
      </c>
      <c r="E20" s="207">
        <f t="shared" si="0"/>
        <v>1.2993630573248408E-2</v>
      </c>
    </row>
    <row r="21" spans="1:5" x14ac:dyDescent="0.25">
      <c r="A21" s="191" t="s">
        <v>89</v>
      </c>
      <c r="B21" s="192">
        <v>20665</v>
      </c>
      <c r="C21" s="192">
        <v>16270</v>
      </c>
      <c r="D21" s="192">
        <v>7330</v>
      </c>
      <c r="E21" s="207">
        <f t="shared" si="0"/>
        <v>0.35470602467940965</v>
      </c>
    </row>
    <row r="22" spans="1:5" x14ac:dyDescent="0.25">
      <c r="A22" s="191" t="s">
        <v>91</v>
      </c>
      <c r="B22" s="192">
        <v>11975</v>
      </c>
      <c r="C22" s="192">
        <v>12120</v>
      </c>
      <c r="D22" s="192">
        <v>1315</v>
      </c>
      <c r="E22" s="207">
        <f t="shared" si="0"/>
        <v>0.10981210855949895</v>
      </c>
    </row>
    <row r="23" spans="1:5" x14ac:dyDescent="0.25">
      <c r="A23" s="191" t="s">
        <v>92</v>
      </c>
      <c r="B23" s="192">
        <v>12555</v>
      </c>
      <c r="C23" s="192">
        <v>9015</v>
      </c>
      <c r="D23" s="192">
        <v>5405</v>
      </c>
      <c r="E23" s="207">
        <f t="shared" si="0"/>
        <v>0.43050577459179612</v>
      </c>
    </row>
    <row r="24" spans="1:5" x14ac:dyDescent="0.25">
      <c r="A24" s="191" t="s">
        <v>93</v>
      </c>
      <c r="B24" s="192">
        <v>10750</v>
      </c>
      <c r="C24" s="192">
        <v>5335</v>
      </c>
      <c r="D24" s="192">
        <v>6755</v>
      </c>
      <c r="E24" s="207">
        <f t="shared" si="0"/>
        <v>0.62837209302325581</v>
      </c>
    </row>
    <row r="25" spans="1:5" x14ac:dyDescent="0.25">
      <c r="A25" s="191" t="s">
        <v>94</v>
      </c>
      <c r="B25" s="192">
        <v>5445</v>
      </c>
      <c r="C25" s="192">
        <v>3470</v>
      </c>
      <c r="D25" s="192">
        <v>2690</v>
      </c>
      <c r="E25" s="207">
        <f t="shared" si="0"/>
        <v>0.49403122130394855</v>
      </c>
    </row>
    <row r="26" spans="1:5" x14ac:dyDescent="0.25">
      <c r="A26" s="191" t="s">
        <v>190</v>
      </c>
      <c r="B26" s="192">
        <v>1445</v>
      </c>
      <c r="C26" s="192">
        <v>720</v>
      </c>
      <c r="D26" s="192">
        <v>955</v>
      </c>
      <c r="E26" s="207">
        <f t="shared" si="0"/>
        <v>0.66089965397923878</v>
      </c>
    </row>
    <row r="27" spans="1:5" x14ac:dyDescent="0.25">
      <c r="A27" s="191" t="s">
        <v>191</v>
      </c>
      <c r="B27" s="192">
        <v>2095</v>
      </c>
      <c r="C27" s="192">
        <v>2410</v>
      </c>
      <c r="D27" s="192">
        <v>75</v>
      </c>
      <c r="E27" s="207">
        <f t="shared" si="0"/>
        <v>3.5799522673031027E-2</v>
      </c>
    </row>
    <row r="28" spans="1:5" x14ac:dyDescent="0.25">
      <c r="A28" s="191" t="s">
        <v>192</v>
      </c>
      <c r="B28" s="192">
        <v>28620</v>
      </c>
      <c r="C28" s="192">
        <v>54880</v>
      </c>
      <c r="D28" s="192">
        <v>-23180</v>
      </c>
      <c r="E28" s="207">
        <f t="shared" si="0"/>
        <v>-0.80992313067784771</v>
      </c>
    </row>
    <row r="29" spans="1:5" x14ac:dyDescent="0.25">
      <c r="A29" s="191" t="s">
        <v>95</v>
      </c>
      <c r="B29" s="192">
        <v>12005</v>
      </c>
      <c r="C29" s="192">
        <v>12605</v>
      </c>
      <c r="D29" s="192">
        <v>890</v>
      </c>
      <c r="E29" s="207">
        <f t="shared" si="0"/>
        <v>7.4135776759683469E-2</v>
      </c>
    </row>
    <row r="30" spans="1:5" x14ac:dyDescent="0.25">
      <c r="A30" s="191" t="s">
        <v>96</v>
      </c>
      <c r="B30" s="192">
        <v>36930</v>
      </c>
      <c r="C30" s="192">
        <v>29410</v>
      </c>
      <c r="D30" s="192">
        <v>11870</v>
      </c>
      <c r="E30" s="207">
        <f t="shared" si="0"/>
        <v>0.32141890062279987</v>
      </c>
    </row>
    <row r="31" spans="1:5" x14ac:dyDescent="0.25">
      <c r="A31" s="191" t="s">
        <v>97</v>
      </c>
      <c r="B31" s="192">
        <v>2050</v>
      </c>
      <c r="C31" s="192">
        <v>720</v>
      </c>
      <c r="D31" s="192">
        <v>1585</v>
      </c>
      <c r="E31" s="207">
        <f t="shared" si="0"/>
        <v>0.77317073170731709</v>
      </c>
    </row>
    <row r="32" spans="1:5" x14ac:dyDescent="0.25">
      <c r="A32" s="191" t="s">
        <v>98</v>
      </c>
      <c r="B32" s="192">
        <v>4065</v>
      </c>
      <c r="C32" s="192">
        <v>5860</v>
      </c>
      <c r="D32" s="192">
        <v>-1305</v>
      </c>
      <c r="E32" s="207">
        <f t="shared" si="0"/>
        <v>-0.3210332103321033</v>
      </c>
    </row>
    <row r="33" spans="1:5" x14ac:dyDescent="0.25">
      <c r="A33" s="191" t="s">
        <v>99</v>
      </c>
      <c r="B33" s="192">
        <v>20795</v>
      </c>
      <c r="C33" s="192">
        <v>19230</v>
      </c>
      <c r="D33" s="192">
        <v>4150</v>
      </c>
      <c r="E33" s="207">
        <f t="shared" si="0"/>
        <v>0.19956720365472469</v>
      </c>
    </row>
    <row r="34" spans="1:5" x14ac:dyDescent="0.25">
      <c r="A34" s="191" t="s">
        <v>100</v>
      </c>
      <c r="B34" s="192">
        <v>16280</v>
      </c>
      <c r="C34" s="192">
        <v>16885</v>
      </c>
      <c r="D34" s="192">
        <v>1375</v>
      </c>
      <c r="E34" s="207">
        <f t="shared" si="0"/>
        <v>8.4459459459459457E-2</v>
      </c>
    </row>
    <row r="35" spans="1:5" x14ac:dyDescent="0.25">
      <c r="A35" s="191" t="s">
        <v>101</v>
      </c>
      <c r="B35" s="192">
        <v>9265</v>
      </c>
      <c r="C35" s="192">
        <v>15950</v>
      </c>
      <c r="D35" s="192">
        <v>-5075</v>
      </c>
      <c r="E35" s="207">
        <f t="shared" si="0"/>
        <v>-0.54776038855909337</v>
      </c>
    </row>
    <row r="36" spans="1:5" x14ac:dyDescent="0.25">
      <c r="A36" s="191" t="s">
        <v>102</v>
      </c>
      <c r="B36" s="192">
        <v>12425</v>
      </c>
      <c r="C36" s="192">
        <v>8195</v>
      </c>
      <c r="D36" s="192">
        <v>5760</v>
      </c>
      <c r="E36" s="207">
        <f t="shared" si="0"/>
        <v>0.46358148893360163</v>
      </c>
    </row>
    <row r="37" spans="1:5" x14ac:dyDescent="0.25">
      <c r="A37" s="191" t="s">
        <v>103</v>
      </c>
      <c r="B37" s="192">
        <v>4050</v>
      </c>
      <c r="C37" s="192">
        <v>2310</v>
      </c>
      <c r="D37" s="192">
        <v>2205</v>
      </c>
      <c r="E37" s="207">
        <f t="shared" si="0"/>
        <v>0.5444444444444444</v>
      </c>
    </row>
    <row r="38" spans="1:5" x14ac:dyDescent="0.25">
      <c r="A38" s="191" t="s">
        <v>104</v>
      </c>
      <c r="B38" s="192">
        <v>3050</v>
      </c>
      <c r="C38" s="192">
        <v>1010</v>
      </c>
      <c r="D38" s="192">
        <v>2420</v>
      </c>
      <c r="E38" s="207">
        <f t="shared" si="0"/>
        <v>0.79344262295081969</v>
      </c>
    </row>
    <row r="39" spans="1:5" x14ac:dyDescent="0.25">
      <c r="A39" s="191" t="s">
        <v>105</v>
      </c>
      <c r="B39" s="192">
        <v>7340</v>
      </c>
      <c r="C39" s="192">
        <v>2720</v>
      </c>
      <c r="D39" s="192">
        <v>5580</v>
      </c>
      <c r="E39" s="207">
        <f t="shared" si="0"/>
        <v>0.76021798365122617</v>
      </c>
    </row>
    <row r="40" spans="1:5" x14ac:dyDescent="0.25">
      <c r="A40" s="191" t="s">
        <v>106</v>
      </c>
      <c r="B40" s="192">
        <v>30755</v>
      </c>
      <c r="C40" s="192">
        <v>24130</v>
      </c>
      <c r="D40" s="192">
        <v>10275</v>
      </c>
      <c r="E40" s="207">
        <f>+D40/B40</f>
        <v>0.33409201755812062</v>
      </c>
    </row>
    <row r="41" spans="1:5" ht="17.25" customHeight="1" x14ac:dyDescent="0.25">
      <c r="A41" s="193" t="s">
        <v>29</v>
      </c>
      <c r="B41" s="194">
        <v>376325</v>
      </c>
      <c r="C41" s="194">
        <v>353770</v>
      </c>
      <c r="D41" s="208">
        <f>B41-C41</f>
        <v>22555</v>
      </c>
      <c r="E41" s="209">
        <f>+D41/C41</f>
        <v>6.3756112728608982E-2</v>
      </c>
    </row>
    <row r="42" spans="1:5" x14ac:dyDescent="0.25">
      <c r="A42" s="195" t="s">
        <v>395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0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4t trimestre 2023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303" t="s">
        <v>297</v>
      </c>
      <c r="C8" s="303" t="s">
        <v>298</v>
      </c>
    </row>
    <row r="9" spans="1:36" ht="29.25" customHeight="1" x14ac:dyDescent="0.25">
      <c r="B9" s="304"/>
      <c r="C9" s="304" t="s">
        <v>187</v>
      </c>
    </row>
    <row r="10" spans="1:36" x14ac:dyDescent="0.25">
      <c r="A10" s="56" t="s">
        <v>77</v>
      </c>
      <c r="B10" s="57">
        <v>2275</v>
      </c>
      <c r="C10" s="189">
        <v>0.31672003341222332</v>
      </c>
      <c r="AI10" s="260"/>
      <c r="AJ10" s="260"/>
    </row>
    <row r="11" spans="1:36" x14ac:dyDescent="0.25">
      <c r="A11" s="56" t="s">
        <v>78</v>
      </c>
      <c r="B11" s="57">
        <v>757</v>
      </c>
      <c r="C11" s="189">
        <v>0.44139941690962098</v>
      </c>
    </row>
    <row r="12" spans="1:36" x14ac:dyDescent="0.25">
      <c r="A12" s="56" t="s">
        <v>79</v>
      </c>
      <c r="B12" s="57">
        <v>8804</v>
      </c>
      <c r="C12" s="189">
        <v>0.4691713296029843</v>
      </c>
    </row>
    <row r="13" spans="1:36" x14ac:dyDescent="0.25">
      <c r="A13" s="56" t="s">
        <v>80</v>
      </c>
      <c r="B13" s="57">
        <v>517</v>
      </c>
      <c r="C13" s="189">
        <v>0.34352159468438537</v>
      </c>
    </row>
    <row r="14" spans="1:36" x14ac:dyDescent="0.25">
      <c r="A14" s="56" t="s">
        <v>81</v>
      </c>
      <c r="B14" s="57">
        <v>1532</v>
      </c>
      <c r="C14" s="189">
        <v>0.44860907759882868</v>
      </c>
    </row>
    <row r="15" spans="1:36" x14ac:dyDescent="0.25">
      <c r="A15" s="56" t="s">
        <v>82</v>
      </c>
      <c r="B15" s="57">
        <v>543</v>
      </c>
      <c r="C15" s="189">
        <v>0.45477386934673369</v>
      </c>
    </row>
    <row r="16" spans="1:36" x14ac:dyDescent="0.25">
      <c r="A16" s="56" t="s">
        <v>83</v>
      </c>
      <c r="B16" s="57">
        <v>1481</v>
      </c>
      <c r="C16" s="189">
        <v>0.47452739506568409</v>
      </c>
    </row>
    <row r="17" spans="1:3" x14ac:dyDescent="0.25">
      <c r="A17" s="56" t="s">
        <v>84</v>
      </c>
      <c r="B17" s="57">
        <v>20589</v>
      </c>
      <c r="C17" s="189">
        <v>0.41978958528728133</v>
      </c>
    </row>
    <row r="18" spans="1:3" x14ac:dyDescent="0.25">
      <c r="A18" s="56" t="s">
        <v>87</v>
      </c>
      <c r="B18" s="57">
        <v>3226</v>
      </c>
      <c r="C18" s="189">
        <v>0.45436619718309862</v>
      </c>
    </row>
    <row r="19" spans="1:3" x14ac:dyDescent="0.25">
      <c r="A19" s="56" t="s">
        <v>88</v>
      </c>
      <c r="B19" s="57">
        <v>12213</v>
      </c>
      <c r="C19" s="189">
        <v>0.5278786307053942</v>
      </c>
    </row>
    <row r="20" spans="1:3" x14ac:dyDescent="0.25">
      <c r="A20" s="56" t="s">
        <v>89</v>
      </c>
      <c r="B20" s="57">
        <v>7259</v>
      </c>
      <c r="C20" s="189">
        <v>0.43075005934013766</v>
      </c>
    </row>
    <row r="21" spans="1:3" x14ac:dyDescent="0.25">
      <c r="A21" s="56" t="s">
        <v>91</v>
      </c>
      <c r="B21" s="57">
        <v>4860</v>
      </c>
      <c r="C21" s="189">
        <v>0.39973679881559465</v>
      </c>
    </row>
    <row r="22" spans="1:3" x14ac:dyDescent="0.25">
      <c r="A22" s="56" t="s">
        <v>92</v>
      </c>
      <c r="B22" s="57">
        <v>3887</v>
      </c>
      <c r="C22" s="189">
        <v>0.41863220247711364</v>
      </c>
    </row>
    <row r="23" spans="1:3" x14ac:dyDescent="0.25">
      <c r="A23" s="56" t="s">
        <v>93</v>
      </c>
      <c r="B23" s="57">
        <v>2559</v>
      </c>
      <c r="C23" s="189">
        <v>0.45356256646579229</v>
      </c>
    </row>
    <row r="24" spans="1:3" x14ac:dyDescent="0.25">
      <c r="A24" s="56" t="s">
        <v>94</v>
      </c>
      <c r="B24" s="57">
        <v>1493</v>
      </c>
      <c r="C24" s="189">
        <v>0.39289473684210524</v>
      </c>
    </row>
    <row r="25" spans="1:3" x14ac:dyDescent="0.25">
      <c r="A25" s="56" t="s">
        <v>329</v>
      </c>
      <c r="B25" s="57">
        <v>445</v>
      </c>
      <c r="C25" s="189">
        <v>0.44015825914935708</v>
      </c>
    </row>
    <row r="26" spans="1:3" x14ac:dyDescent="0.25">
      <c r="A26" s="56" t="s">
        <v>330</v>
      </c>
      <c r="B26" s="57">
        <v>837</v>
      </c>
      <c r="C26" s="189">
        <v>0.31644612476370509</v>
      </c>
    </row>
    <row r="27" spans="1:3" x14ac:dyDescent="0.25">
      <c r="A27" s="56" t="s">
        <v>331</v>
      </c>
      <c r="B27" s="57">
        <v>25789</v>
      </c>
      <c r="C27" s="189">
        <v>0.46595959960972788</v>
      </c>
    </row>
    <row r="28" spans="1:3" x14ac:dyDescent="0.25">
      <c r="A28" s="56" t="s">
        <v>95</v>
      </c>
      <c r="B28" s="57">
        <v>5729</v>
      </c>
      <c r="C28" s="189">
        <v>0.45327953160851331</v>
      </c>
    </row>
    <row r="29" spans="1:3" x14ac:dyDescent="0.25">
      <c r="A29" s="56" t="s">
        <v>96</v>
      </c>
      <c r="B29" s="57">
        <v>13423</v>
      </c>
      <c r="C29" s="189">
        <v>0.44954620047556848</v>
      </c>
    </row>
    <row r="30" spans="1:3" x14ac:dyDescent="0.25">
      <c r="A30" s="56" t="s">
        <v>97</v>
      </c>
      <c r="B30" s="57">
        <v>417</v>
      </c>
      <c r="C30" s="189">
        <v>0.39376770538243627</v>
      </c>
    </row>
    <row r="31" spans="1:3" x14ac:dyDescent="0.25">
      <c r="A31" s="56" t="s">
        <v>98</v>
      </c>
      <c r="B31" s="57">
        <v>2003</v>
      </c>
      <c r="C31" s="189">
        <v>0.32130253448829005</v>
      </c>
    </row>
    <row r="32" spans="1:3" x14ac:dyDescent="0.25">
      <c r="A32" s="56" t="s">
        <v>99</v>
      </c>
      <c r="B32" s="57">
        <v>10687</v>
      </c>
      <c r="C32" s="189">
        <v>0.53765658801630023</v>
      </c>
    </row>
    <row r="33" spans="1:5" x14ac:dyDescent="0.25">
      <c r="A33" s="56" t="s">
        <v>100</v>
      </c>
      <c r="B33" s="57">
        <v>7815</v>
      </c>
      <c r="C33" s="189">
        <v>0.4471335393065568</v>
      </c>
    </row>
    <row r="34" spans="1:5" x14ac:dyDescent="0.25">
      <c r="A34" s="56" t="s">
        <v>101</v>
      </c>
      <c r="B34" s="57">
        <v>8104</v>
      </c>
      <c r="C34" s="189">
        <v>0.49076485193483921</v>
      </c>
    </row>
    <row r="35" spans="1:5" x14ac:dyDescent="0.25">
      <c r="A35" s="56" t="s">
        <v>102</v>
      </c>
      <c r="B35" s="57">
        <v>3636</v>
      </c>
      <c r="C35" s="189">
        <v>0.42054129077029839</v>
      </c>
    </row>
    <row r="36" spans="1:5" x14ac:dyDescent="0.25">
      <c r="A36" s="56" t="s">
        <v>103</v>
      </c>
      <c r="B36" s="57">
        <v>1404</v>
      </c>
      <c r="C36" s="189">
        <v>0.51278305332359386</v>
      </c>
    </row>
    <row r="37" spans="1:5" x14ac:dyDescent="0.25">
      <c r="A37" s="56" t="s">
        <v>104</v>
      </c>
      <c r="B37" s="57">
        <v>584</v>
      </c>
      <c r="C37" s="189">
        <v>0.42534595775673706</v>
      </c>
    </row>
    <row r="38" spans="1:5" x14ac:dyDescent="0.25">
      <c r="A38" s="56" t="s">
        <v>105</v>
      </c>
      <c r="B38" s="57">
        <v>1304</v>
      </c>
      <c r="C38" s="189">
        <v>0.39841124350748547</v>
      </c>
    </row>
    <row r="39" spans="1:5" x14ac:dyDescent="0.25">
      <c r="A39" s="56" t="s">
        <v>106</v>
      </c>
      <c r="B39" s="57">
        <v>11765</v>
      </c>
      <c r="C39" s="189">
        <v>0.4762772245162335</v>
      </c>
    </row>
    <row r="40" spans="1:5" x14ac:dyDescent="0.25">
      <c r="A40" s="60" t="s">
        <v>29</v>
      </c>
      <c r="B40" s="202">
        <v>165937</v>
      </c>
      <c r="C40" s="190">
        <v>0.4517628161498462</v>
      </c>
      <c r="E40" s="260"/>
    </row>
    <row r="41" spans="1:5" ht="17.25" customHeight="1" x14ac:dyDescent="0.25">
      <c r="E41" s="260"/>
    </row>
    <row r="42" spans="1:5" x14ac:dyDescent="0.25">
      <c r="A42" s="274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121579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zoomScale="85" zoomScaleNormal="85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280</v>
      </c>
      <c r="C5" s="29" t="str">
        <f>Índex!A7</f>
        <v>4t trimestre 2023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4.7817147228996316E-4</v>
      </c>
      <c r="C33" s="141">
        <v>2.6759153110533878E-2</v>
      </c>
      <c r="D33" s="141">
        <f>GRGSS1!C32</f>
        <v>3.0820470337621936E-2</v>
      </c>
      <c r="E33" s="141">
        <f>GRETA1!C32</f>
        <v>2.1511985248924403E-3</v>
      </c>
      <c r="G33" s="73"/>
      <c r="H33" s="73"/>
    </row>
    <row r="34" spans="1:8" x14ac:dyDescent="0.25">
      <c r="A34" s="140" t="s">
        <v>30</v>
      </c>
      <c r="B34" s="47">
        <f>'GE1'!C33</f>
        <v>6.4692325838822656E-3</v>
      </c>
      <c r="C34" s="141">
        <v>2.0274506690176514E-2</v>
      </c>
      <c r="D34" s="141">
        <f>GRGSS1!C33</f>
        <v>2.2375458687469933E-2</v>
      </c>
      <c r="E34" s="141">
        <f>GRETA1!C33</f>
        <v>6.1215844100826096E-3</v>
      </c>
      <c r="G34" s="73"/>
      <c r="H34" s="73"/>
    </row>
    <row r="35" spans="1:8" x14ac:dyDescent="0.25">
      <c r="A35" s="140" t="s">
        <v>31</v>
      </c>
      <c r="B35" s="47">
        <f>'GE1'!C34</f>
        <v>3.5307836124736981E-3</v>
      </c>
      <c r="C35" s="141">
        <v>2.6081820507327907E-2</v>
      </c>
      <c r="D35" s="141">
        <f>GRGSS1!C34</f>
        <v>2.9519461365199156E-2</v>
      </c>
      <c r="E35" s="141">
        <f>GRETA1!C34</f>
        <v>5.6586886855097152E-3</v>
      </c>
      <c r="G35" s="73"/>
      <c r="H35" s="73"/>
    </row>
    <row r="36" spans="1:8" x14ac:dyDescent="0.25">
      <c r="A36" s="140" t="s">
        <v>32</v>
      </c>
      <c r="B36" s="47">
        <f>'GE1'!C35</f>
        <v>3.0610237833762232E-3</v>
      </c>
      <c r="C36" s="141">
        <v>2.7083678636542891E-2</v>
      </c>
      <c r="D36" s="141">
        <f>GRGSS1!C35</f>
        <v>3.1399090014463907E-2</v>
      </c>
      <c r="E36" s="141">
        <f>GRETA1!C35</f>
        <v>4.3136305344059116E-3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4.7817147228996316E-4</v>
      </c>
      <c r="C65" s="141">
        <v>2.6759153110533878E-2</v>
      </c>
      <c r="D65" s="141">
        <f>GRGSS1!C32</f>
        <v>3.0820470337621936E-2</v>
      </c>
      <c r="E65" s="141">
        <f>GRETA1!C32</f>
        <v>2.1511985248924403E-3</v>
      </c>
    </row>
    <row r="66" spans="1:5" x14ac:dyDescent="0.25">
      <c r="A66" s="140" t="s">
        <v>201</v>
      </c>
      <c r="B66" s="47">
        <f>'GE1'!F32</f>
        <v>-6.5186310428022518E-2</v>
      </c>
      <c r="C66" s="141">
        <v>7.6704649209305725E-2</v>
      </c>
      <c r="D66" s="141">
        <f>GRGSS1!F32</f>
        <v>9.607855121756545E-2</v>
      </c>
      <c r="E66" s="141">
        <f>GRETA1!F32</f>
        <v>-3.0137801130167542E-2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4t trimestre 2023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39" t="s">
        <v>38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7" x14ac:dyDescent="0.25">
      <c r="A32" s="140" t="s">
        <v>29</v>
      </c>
      <c r="B32" s="143">
        <v>48915</v>
      </c>
      <c r="C32" s="47">
        <v>2.1511985248924403E-3</v>
      </c>
      <c r="D32" s="47">
        <v>-5.3883692557950384E-3</v>
      </c>
      <c r="E32" s="47">
        <v>8.7646937512889257E-3</v>
      </c>
      <c r="F32" s="47">
        <v>-3.0137801130167542E-2</v>
      </c>
      <c r="G32" s="47">
        <v>-9.2250306201981963E-2</v>
      </c>
    </row>
    <row r="33" spans="1:7" x14ac:dyDescent="0.25">
      <c r="A33" s="140" t="s">
        <v>30</v>
      </c>
      <c r="B33" s="143">
        <v>237495</v>
      </c>
      <c r="C33" s="47">
        <v>6.1215844100826096E-3</v>
      </c>
      <c r="D33" s="47">
        <v>5.610365414743617E-3</v>
      </c>
      <c r="E33" s="47">
        <v>2.3575045792479259E-2</v>
      </c>
      <c r="F33" s="47">
        <v>5.9205244848809208E-2</v>
      </c>
      <c r="G33" s="47">
        <v>5.8440516618980129E-2</v>
      </c>
    </row>
    <row r="34" spans="1:7" x14ac:dyDescent="0.25">
      <c r="A34" s="140" t="s">
        <v>31</v>
      </c>
      <c r="B34" s="143" t="s">
        <v>393</v>
      </c>
      <c r="C34" s="47">
        <v>5.6586886855097152E-3</v>
      </c>
      <c r="D34" s="47">
        <v>3.8762482528063172E-3</v>
      </c>
      <c r="E34" s="47">
        <v>2.1960128504158783E-2</v>
      </c>
      <c r="F34" s="47">
        <v>3.5762392842169116E-2</v>
      </c>
      <c r="G34" s="47">
        <v>-3.5027453500806154E-2</v>
      </c>
    </row>
    <row r="35" spans="1:7" x14ac:dyDescent="0.25">
      <c r="A35" s="140" t="s">
        <v>32</v>
      </c>
      <c r="B35" s="143">
        <v>559940</v>
      </c>
      <c r="C35" s="47">
        <v>4.3136305344059116E-3</v>
      </c>
      <c r="D35" s="47">
        <v>2.3001673662636155E-3</v>
      </c>
      <c r="E35" s="47">
        <v>1.9917851385688655E-2</v>
      </c>
      <c r="F35" s="47">
        <v>1.8422694344056412E-2</v>
      </c>
      <c r="G35" s="47">
        <v>-2.8768867319080144E-2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ignoredErrors>
    <ignoredError sqref="B34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1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4t trimestre 2023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x14ac:dyDescent="0.25">
      <c r="A32" s="146">
        <v>2016</v>
      </c>
      <c r="B32" s="143">
        <v>50535</v>
      </c>
      <c r="C32" s="47">
        <f>(B32-B40)/B40</f>
        <v>1.6054227613271496E-3</v>
      </c>
    </row>
    <row r="33" spans="1:6" x14ac:dyDescent="0.25">
      <c r="A33" s="146">
        <v>2017</v>
      </c>
      <c r="B33" s="143">
        <v>50171</v>
      </c>
      <c r="C33" s="47">
        <f t="shared" ref="C33:C37" si="0">(B33-B32)/B32</f>
        <v>-7.2029286633026619E-3</v>
      </c>
    </row>
    <row r="34" spans="1:6" x14ac:dyDescent="0.25">
      <c r="A34" s="146">
        <v>2018</v>
      </c>
      <c r="B34" s="143">
        <v>50534</v>
      </c>
      <c r="C34" s="47">
        <f t="shared" si="0"/>
        <v>7.2352554264415699E-3</v>
      </c>
    </row>
    <row r="35" spans="1:6" x14ac:dyDescent="0.25">
      <c r="A35" s="146">
        <v>2019</v>
      </c>
      <c r="B35" s="143">
        <v>50435</v>
      </c>
      <c r="C35" s="47">
        <f t="shared" si="0"/>
        <v>-1.95907705703091E-3</v>
      </c>
    </row>
    <row r="36" spans="1:6" x14ac:dyDescent="0.25">
      <c r="A36" s="146">
        <v>2020</v>
      </c>
      <c r="B36" s="143">
        <v>48490</v>
      </c>
      <c r="C36" s="47">
        <f t="shared" si="0"/>
        <v>-3.8564488946168332E-2</v>
      </c>
    </row>
    <row r="37" spans="1:6" x14ac:dyDescent="0.25">
      <c r="A37" s="146">
        <v>2021</v>
      </c>
      <c r="B37" s="143">
        <v>49180</v>
      </c>
      <c r="C37" s="47">
        <f t="shared" si="0"/>
        <v>1.4229738090327902E-2</v>
      </c>
    </row>
    <row r="38" spans="1:6" x14ac:dyDescent="0.25">
      <c r="A38" s="146">
        <v>2022</v>
      </c>
      <c r="B38" s="143">
        <v>48810</v>
      </c>
      <c r="C38" s="47">
        <f>(B38-B37)/B37</f>
        <v>-7.5233834892232615E-3</v>
      </c>
    </row>
    <row r="39" spans="1:6" x14ac:dyDescent="0.25">
      <c r="A39" s="146">
        <v>2023</v>
      </c>
      <c r="B39" s="143">
        <v>48915</v>
      </c>
      <c r="C39" s="47">
        <f>(B39-B38)/B38</f>
        <v>2.1511985248924403E-3</v>
      </c>
      <c r="D39" s="147">
        <f>+B39-B38</f>
        <v>105</v>
      </c>
    </row>
    <row r="40" spans="1:6" ht="15.75" hidden="1" x14ac:dyDescent="0.3">
      <c r="A40" s="203">
        <v>2015</v>
      </c>
      <c r="B40" s="225">
        <v>50454</v>
      </c>
    </row>
    <row r="41" spans="1:6" x14ac:dyDescent="0.25">
      <c r="F41" s="73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H24"/>
  <sheetViews>
    <sheetView workbookViewId="0"/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8" x14ac:dyDescent="0.25">
      <c r="A1" s="2" t="s">
        <v>28</v>
      </c>
      <c r="C1" s="214" t="s">
        <v>258</v>
      </c>
    </row>
    <row r="3" spans="1:8" ht="18.75" x14ac:dyDescent="0.3">
      <c r="A3" s="30" t="str">
        <f>GRETA1!A3</f>
        <v>LLOCS DE TREBALL. RÈGIM ESPECIAL TREBALLADORS AUTÒNOMS</v>
      </c>
    </row>
    <row r="5" spans="1:8" x14ac:dyDescent="0.25">
      <c r="A5" s="29" t="str">
        <f>Índex!A41</f>
        <v>TRETA1</v>
      </c>
      <c r="C5" s="29" t="str">
        <f>Índex!A7</f>
        <v>4t trimestre 2023</v>
      </c>
    </row>
    <row r="6" spans="1:8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8" spans="1:8" ht="15.75" x14ac:dyDescent="0.25">
      <c r="A8" s="7"/>
      <c r="B8" s="54"/>
      <c r="C8" s="54"/>
      <c r="D8" s="299" t="s">
        <v>130</v>
      </c>
      <c r="E8" s="299"/>
      <c r="F8" s="299"/>
      <c r="G8" s="299"/>
      <c r="H8" s="299"/>
    </row>
    <row r="9" spans="1:8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8" x14ac:dyDescent="0.25">
      <c r="A10" s="11" t="s">
        <v>132</v>
      </c>
      <c r="B10" s="264">
        <v>48915</v>
      </c>
      <c r="C10" s="265">
        <v>1</v>
      </c>
      <c r="D10" s="265">
        <v>2.1511985248924403E-3</v>
      </c>
      <c r="E10" s="265">
        <v>-5.3883692557950384E-3</v>
      </c>
      <c r="F10" s="265">
        <v>8.7646937512889257E-3</v>
      </c>
      <c r="G10" s="265">
        <v>-3.0137801130167542E-2</v>
      </c>
      <c r="H10" s="265">
        <v>-9.2250306201981963E-2</v>
      </c>
    </row>
    <row r="11" spans="1:8" ht="30" x14ac:dyDescent="0.25">
      <c r="A11" s="14" t="s">
        <v>332</v>
      </c>
      <c r="B11" s="266">
        <v>6360</v>
      </c>
      <c r="C11" s="267">
        <v>0.13002146580803434</v>
      </c>
      <c r="D11" s="267">
        <v>-2.1538461538461538E-2</v>
      </c>
      <c r="E11" s="267">
        <v>-4.790419161676647E-2</v>
      </c>
      <c r="F11" s="267">
        <v>-5.2866716306775877E-2</v>
      </c>
      <c r="G11" s="267">
        <v>-0.11469933184855234</v>
      </c>
      <c r="H11" s="267">
        <v>-0.22401171303074671</v>
      </c>
    </row>
    <row r="12" spans="1:8" ht="30" x14ac:dyDescent="0.25">
      <c r="A12" s="14" t="s">
        <v>336</v>
      </c>
      <c r="B12" s="266">
        <v>5095</v>
      </c>
      <c r="C12" s="267">
        <v>0.10416027803332312</v>
      </c>
      <c r="D12" s="267">
        <v>-9.7181729834791061E-3</v>
      </c>
      <c r="E12" s="267">
        <v>-4.2293233082706765E-2</v>
      </c>
      <c r="F12" s="267">
        <v>-5.8225508317929761E-2</v>
      </c>
      <c r="G12" s="267">
        <v>-5.1033712050661206E-2</v>
      </c>
      <c r="H12" s="267">
        <v>-0.21191028615622584</v>
      </c>
    </row>
    <row r="13" spans="1:8" ht="15" customHeight="1" x14ac:dyDescent="0.25">
      <c r="A13" s="14" t="s">
        <v>335</v>
      </c>
      <c r="B13" s="266">
        <v>4835</v>
      </c>
      <c r="C13" s="267">
        <v>9.8844935091485231E-2</v>
      </c>
      <c r="D13" s="267">
        <v>1.0351966873706005E-3</v>
      </c>
      <c r="E13" s="267">
        <v>-2.1255060728744939E-2</v>
      </c>
      <c r="F13" s="267">
        <v>-2.716297786720322E-2</v>
      </c>
      <c r="G13" s="267">
        <v>-5.8239189715621351E-2</v>
      </c>
      <c r="H13" s="267">
        <v>-0.32206954570947843</v>
      </c>
    </row>
    <row r="14" spans="1:8" x14ac:dyDescent="0.25">
      <c r="A14" s="14" t="s">
        <v>333</v>
      </c>
      <c r="B14" s="266">
        <v>4650</v>
      </c>
      <c r="C14" s="267">
        <v>9.5062864152100579E-2</v>
      </c>
      <c r="D14" s="267">
        <v>0</v>
      </c>
      <c r="E14" s="267">
        <v>-6.41025641025641E-3</v>
      </c>
      <c r="F14" s="267">
        <v>2.1551724137931034E-3</v>
      </c>
      <c r="G14" s="267">
        <v>1.5727391874180863E-2</v>
      </c>
      <c r="H14" s="267">
        <v>-1.9814502529510961E-2</v>
      </c>
    </row>
    <row r="15" spans="1:8" ht="45" x14ac:dyDescent="0.25">
      <c r="A15" s="14" t="s">
        <v>334</v>
      </c>
      <c r="B15" s="266">
        <v>2935</v>
      </c>
      <c r="C15" s="267">
        <v>6.000204436266994E-2</v>
      </c>
      <c r="D15" s="267">
        <v>-1.3445378151260505E-2</v>
      </c>
      <c r="E15" s="267">
        <v>-3.2948929159802305E-2</v>
      </c>
      <c r="F15" s="267">
        <v>-2.8145695364238412E-2</v>
      </c>
      <c r="G15" s="267">
        <v>-8.4243369734789394E-2</v>
      </c>
      <c r="H15" s="267">
        <v>-9.0768277571251554E-2</v>
      </c>
    </row>
    <row r="16" spans="1:8" ht="15" customHeight="1" x14ac:dyDescent="0.25">
      <c r="A16" s="14" t="s">
        <v>338</v>
      </c>
      <c r="B16" s="266">
        <v>2845</v>
      </c>
      <c r="C16" s="267">
        <v>5.8162117959726055E-2</v>
      </c>
      <c r="D16" s="267">
        <v>2.7075812274368231E-2</v>
      </c>
      <c r="E16" s="267">
        <v>3.2667876588021776E-2</v>
      </c>
      <c r="F16" s="267">
        <v>9.8455598455598453E-2</v>
      </c>
      <c r="G16" s="267">
        <v>2.8189374774123598E-2</v>
      </c>
      <c r="H16" s="267">
        <v>0.31166436145689258</v>
      </c>
    </row>
    <row r="17" spans="1:8" x14ac:dyDescent="0.25">
      <c r="A17" s="14" t="s">
        <v>345</v>
      </c>
      <c r="B17" s="266">
        <v>2060</v>
      </c>
      <c r="C17" s="267">
        <v>4.2113871000715529E-2</v>
      </c>
      <c r="D17" s="267">
        <v>1.4778325123152709E-2</v>
      </c>
      <c r="E17" s="267">
        <v>5.3708439897698211E-2</v>
      </c>
      <c r="F17" s="267">
        <v>0.15083798882681565</v>
      </c>
      <c r="G17" s="267">
        <v>0.14127423822714683</v>
      </c>
      <c r="H17" s="267">
        <v>0.97318007662835249</v>
      </c>
    </row>
    <row r="18" spans="1:8" x14ac:dyDescent="0.25">
      <c r="A18" s="14" t="s">
        <v>337</v>
      </c>
      <c r="B18" s="266">
        <v>1625</v>
      </c>
      <c r="C18" s="267">
        <v>3.3220893386486761E-2</v>
      </c>
      <c r="D18" s="267">
        <v>3.5031847133757961E-2</v>
      </c>
      <c r="E18" s="267">
        <v>5.8631921824104233E-2</v>
      </c>
      <c r="F18" s="267">
        <v>8.6956521739130432E-2</v>
      </c>
      <c r="G18" s="267">
        <v>0.10319076714188731</v>
      </c>
      <c r="H18" s="267">
        <v>-0.11636759108210984</v>
      </c>
    </row>
    <row r="19" spans="1:8" x14ac:dyDescent="0.25">
      <c r="A19" s="14" t="s">
        <v>341</v>
      </c>
      <c r="B19" s="266">
        <v>1470</v>
      </c>
      <c r="C19" s="267">
        <v>3.0052131248083411E-2</v>
      </c>
      <c r="D19" s="267">
        <v>1.3793103448275862E-2</v>
      </c>
      <c r="E19" s="267">
        <v>6.9090909090909092E-2</v>
      </c>
      <c r="F19" s="267">
        <v>0.13076923076923078</v>
      </c>
      <c r="G19" s="267">
        <v>6.7538126361655779E-2</v>
      </c>
      <c r="H19" s="267">
        <v>0.63515016685205783</v>
      </c>
    </row>
    <row r="20" spans="1:8" ht="30" x14ac:dyDescent="0.25">
      <c r="A20" s="17" t="s">
        <v>340</v>
      </c>
      <c r="B20" s="268">
        <v>1185</v>
      </c>
      <c r="C20" s="269">
        <v>2.4225697638761118E-2</v>
      </c>
      <c r="D20" s="269">
        <v>8.5106382978723406E-3</v>
      </c>
      <c r="E20" s="269">
        <v>-2.4691358024691357E-2</v>
      </c>
      <c r="F20" s="269">
        <v>-1.2500000000000001E-2</v>
      </c>
      <c r="G20" s="269">
        <v>-4.3583535108958835E-2</v>
      </c>
      <c r="H20" s="269">
        <v>-0.16666666666666666</v>
      </c>
    </row>
    <row r="23" spans="1:8" x14ac:dyDescent="0.25">
      <c r="A23" s="44" t="s">
        <v>208</v>
      </c>
    </row>
    <row r="24" spans="1:8" x14ac:dyDescent="0.25">
      <c r="A24" s="44"/>
    </row>
  </sheetData>
  <mergeCells count="1">
    <mergeCell ref="D8:H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conditionalFormatting sqref="G10:G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{3C0E587D-1EB0-4027-8127-FFEFB362B5D2}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{001FAE85-5E37-4920-8EA8-BB48C8F93C08}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  <x14:conditionalFormatting xmlns:xm="http://schemas.microsoft.com/office/excel/2006/main">
          <x14:cfRule type="dataBar" id="{3C0E587D-1EB0-4027-8127-FFEFB362B5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G10:G20</xm:sqref>
        </x14:conditionalFormatting>
        <x14:conditionalFormatting xmlns:xm="http://schemas.microsoft.com/office/excel/2006/main">
          <x14:cfRule type="dataBar" id="{001FAE85-5E37-4920-8EA8-BB48C8F93C08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tabSelected="1"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TRETA1!A3</f>
        <v>LLOCS DE TREBALL. RÈGIM ESPECIAL TREBALLADORS AUTÒNOMS</v>
      </c>
    </row>
    <row r="5" spans="1:9" x14ac:dyDescent="0.25">
      <c r="A5" s="29" t="str">
        <f>Índex!A37</f>
        <v>Règim Especial Treballadors Autònoms (RETA)</v>
      </c>
      <c r="C5" s="29" t="str">
        <f>Índex!A7</f>
        <v>4t trimestre 2023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8" t="s">
        <v>54</v>
      </c>
      <c r="B7" s="290" t="s">
        <v>55</v>
      </c>
      <c r="C7" s="292" t="s">
        <v>58</v>
      </c>
      <c r="D7" s="292"/>
    </row>
    <row r="8" spans="1:9" x14ac:dyDescent="0.25">
      <c r="A8" s="289"/>
      <c r="B8" s="291"/>
      <c r="C8" s="33" t="s">
        <v>55</v>
      </c>
      <c r="D8" s="33" t="s">
        <v>56</v>
      </c>
    </row>
    <row r="9" spans="1:9" x14ac:dyDescent="0.25">
      <c r="A9" s="34" t="s">
        <v>338</v>
      </c>
      <c r="B9" s="38">
        <v>2845</v>
      </c>
      <c r="C9" s="38">
        <v>75</v>
      </c>
      <c r="D9" s="36">
        <v>2.7075812274368231E-2</v>
      </c>
    </row>
    <row r="10" spans="1:9" x14ac:dyDescent="0.25">
      <c r="A10" s="34" t="s">
        <v>337</v>
      </c>
      <c r="B10" s="38">
        <v>1625</v>
      </c>
      <c r="C10" s="38">
        <v>55</v>
      </c>
      <c r="D10" s="36">
        <v>3.5031847133757961E-2</v>
      </c>
    </row>
    <row r="11" spans="1:9" x14ac:dyDescent="0.25">
      <c r="A11" s="34" t="s">
        <v>339</v>
      </c>
      <c r="B11" s="38">
        <v>835</v>
      </c>
      <c r="C11" s="38">
        <v>50</v>
      </c>
      <c r="D11" s="36">
        <v>6.3694267515923567E-2</v>
      </c>
    </row>
    <row r="12" spans="1:9" ht="30" x14ac:dyDescent="0.25">
      <c r="A12" s="34" t="s">
        <v>354</v>
      </c>
      <c r="B12" s="38">
        <v>260</v>
      </c>
      <c r="C12" s="38">
        <v>30</v>
      </c>
      <c r="D12" s="36">
        <v>0.13043478260869565</v>
      </c>
    </row>
    <row r="13" spans="1:9" x14ac:dyDescent="0.25">
      <c r="A13" s="34" t="s">
        <v>345</v>
      </c>
      <c r="B13" s="38">
        <v>2060</v>
      </c>
      <c r="C13" s="38">
        <v>30</v>
      </c>
      <c r="D13" s="36">
        <v>1.4778325123152709E-2</v>
      </c>
    </row>
    <row r="14" spans="1:9" x14ac:dyDescent="0.25">
      <c r="A14" s="34" t="s">
        <v>359</v>
      </c>
      <c r="B14" s="38">
        <v>935</v>
      </c>
      <c r="C14" s="38">
        <v>25</v>
      </c>
      <c r="D14" s="36">
        <v>2.7472527472527472E-2</v>
      </c>
    </row>
    <row r="15" spans="1:9" ht="30" x14ac:dyDescent="0.25">
      <c r="A15" s="34" t="s">
        <v>352</v>
      </c>
      <c r="B15" s="38">
        <v>445</v>
      </c>
      <c r="C15" s="38">
        <v>25</v>
      </c>
      <c r="D15" s="36">
        <v>5.9523809523809521E-2</v>
      </c>
    </row>
    <row r="16" spans="1:9" x14ac:dyDescent="0.25">
      <c r="A16" s="34" t="s">
        <v>397</v>
      </c>
      <c r="B16" s="45">
        <v>655</v>
      </c>
      <c r="C16" s="38">
        <v>25</v>
      </c>
      <c r="D16" s="36">
        <v>3.968253968253968E-2</v>
      </c>
    </row>
    <row r="17" spans="1:4" x14ac:dyDescent="0.25">
      <c r="A17" s="34" t="s">
        <v>353</v>
      </c>
      <c r="B17" s="38">
        <v>985</v>
      </c>
      <c r="C17" s="38">
        <v>20</v>
      </c>
      <c r="D17" s="36">
        <v>2.072538860103627E-2</v>
      </c>
    </row>
    <row r="18" spans="1:4" x14ac:dyDescent="0.25">
      <c r="A18" s="34" t="s">
        <v>398</v>
      </c>
      <c r="B18" s="38">
        <v>260</v>
      </c>
      <c r="C18" s="38">
        <v>20</v>
      </c>
      <c r="D18" s="36">
        <v>8.3333333333333329E-2</v>
      </c>
    </row>
    <row r="19" spans="1:4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ht="30" x14ac:dyDescent="0.25">
      <c r="A21" s="34" t="s">
        <v>332</v>
      </c>
      <c r="B21" s="35">
        <v>6360</v>
      </c>
      <c r="C21" s="35">
        <v>-140</v>
      </c>
      <c r="D21" s="36">
        <v>-2.1538461538461538E-2</v>
      </c>
    </row>
    <row r="22" spans="1:4" x14ac:dyDescent="0.25">
      <c r="A22" s="34" t="s">
        <v>336</v>
      </c>
      <c r="B22" s="35">
        <v>5095</v>
      </c>
      <c r="C22" s="35">
        <v>-50</v>
      </c>
      <c r="D22" s="36">
        <v>-9.7181729834791061E-3</v>
      </c>
    </row>
    <row r="23" spans="1:4" ht="30" x14ac:dyDescent="0.25">
      <c r="A23" s="34" t="s">
        <v>334</v>
      </c>
      <c r="B23" s="35">
        <v>2935</v>
      </c>
      <c r="C23" s="35">
        <v>-40</v>
      </c>
      <c r="D23" s="36">
        <v>-1.3445378151260505E-2</v>
      </c>
    </row>
    <row r="24" spans="1:4" x14ac:dyDescent="0.25">
      <c r="A24" s="34" t="s">
        <v>355</v>
      </c>
      <c r="B24" s="35">
        <v>530</v>
      </c>
      <c r="C24" s="35">
        <v>-30</v>
      </c>
      <c r="D24" s="36">
        <v>-5.3571428571428568E-2</v>
      </c>
    </row>
    <row r="25" spans="1:4" ht="30" x14ac:dyDescent="0.25">
      <c r="A25" s="34" t="s">
        <v>356</v>
      </c>
      <c r="B25" s="35">
        <v>310</v>
      </c>
      <c r="C25" s="35">
        <v>-25</v>
      </c>
      <c r="D25" s="36">
        <v>-7.4626865671641784E-2</v>
      </c>
    </row>
    <row r="26" spans="1:4" x14ac:dyDescent="0.25">
      <c r="A26" s="34" t="s">
        <v>360</v>
      </c>
      <c r="B26" s="35">
        <v>140</v>
      </c>
      <c r="C26" s="35">
        <v>-15</v>
      </c>
      <c r="D26" s="36">
        <v>-9.6774193548387094E-2</v>
      </c>
    </row>
    <row r="27" spans="1:4" x14ac:dyDescent="0.25">
      <c r="A27" s="34" t="s">
        <v>350</v>
      </c>
      <c r="B27" s="35">
        <v>660</v>
      </c>
      <c r="C27" s="35">
        <v>-15</v>
      </c>
      <c r="D27" s="36">
        <v>-2.2222222222222223E-2</v>
      </c>
    </row>
    <row r="28" spans="1:4" x14ac:dyDescent="0.25">
      <c r="A28" s="34" t="s">
        <v>361</v>
      </c>
      <c r="B28" s="35">
        <v>130</v>
      </c>
      <c r="C28" s="35">
        <v>-15</v>
      </c>
      <c r="D28" s="36">
        <v>-0.10344827586206896</v>
      </c>
    </row>
    <row r="29" spans="1:4" x14ac:dyDescent="0.25">
      <c r="A29" s="34" t="s">
        <v>344</v>
      </c>
      <c r="B29" s="35">
        <v>765</v>
      </c>
      <c r="C29" s="35">
        <v>-15</v>
      </c>
      <c r="D29" s="36">
        <v>-1.9230769230769232E-2</v>
      </c>
    </row>
    <row r="30" spans="1:4" x14ac:dyDescent="0.25">
      <c r="A30" s="41" t="s">
        <v>396</v>
      </c>
      <c r="B30" s="46">
        <v>185</v>
      </c>
      <c r="C30" s="46">
        <v>-10</v>
      </c>
      <c r="D30" s="204">
        <v>-5.128205128205128E-2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I42"/>
  <sheetViews>
    <sheetView zoomScaleNormal="100"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GRETA1!A3</f>
        <v>LLOCS DE TREBALL. RÈGIM ESPECIAL TREBALLADORS AUTÒNOMS</v>
      </c>
    </row>
    <row r="5" spans="1:9" x14ac:dyDescent="0.25">
      <c r="A5" s="29" t="str">
        <f>Índex!A43</f>
        <v>TRETA3</v>
      </c>
      <c r="C5" s="29" t="str">
        <f>Índex!A7</f>
        <v>4t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7" t="s">
        <v>202</v>
      </c>
      <c r="C8" s="297" t="s">
        <v>75</v>
      </c>
      <c r="D8" s="300" t="s">
        <v>76</v>
      </c>
      <c r="E8" s="300"/>
      <c r="F8" s="300"/>
      <c r="G8" s="300"/>
      <c r="H8" s="300"/>
    </row>
    <row r="9" spans="1:9" ht="22.5" customHeight="1" x14ac:dyDescent="0.25">
      <c r="B9" s="297" t="s">
        <v>33</v>
      </c>
      <c r="C9" s="297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645</v>
      </c>
      <c r="C10" s="58">
        <v>1.3190184049079755E-2</v>
      </c>
      <c r="D10" s="59">
        <v>4.878048780487805E-2</v>
      </c>
      <c r="E10" s="59">
        <v>2.3809523809523808E-2</v>
      </c>
      <c r="F10" s="59">
        <v>1.0971786833855799E-2</v>
      </c>
      <c r="G10" s="59">
        <v>1.5527950310559005E-3</v>
      </c>
      <c r="H10" s="59">
        <v>-0.1422872340425532</v>
      </c>
    </row>
    <row r="11" spans="1:9" x14ac:dyDescent="0.25">
      <c r="A11" s="56" t="s">
        <v>78</v>
      </c>
      <c r="B11" s="57">
        <v>545</v>
      </c>
      <c r="C11" s="58">
        <v>1.114519427402863E-2</v>
      </c>
      <c r="D11" s="59">
        <v>4.807692307692308E-2</v>
      </c>
      <c r="E11" s="59">
        <v>4.807692307692308E-2</v>
      </c>
      <c r="F11" s="59">
        <v>-0.22364672364672364</v>
      </c>
      <c r="G11" s="59">
        <v>-0.22142857142857142</v>
      </c>
      <c r="H11" s="59">
        <v>-9.6185737976782759E-2</v>
      </c>
    </row>
    <row r="12" spans="1:9" x14ac:dyDescent="0.25">
      <c r="A12" s="56" t="s">
        <v>79</v>
      </c>
      <c r="B12" s="57">
        <v>4805</v>
      </c>
      <c r="C12" s="58">
        <v>9.8261758691206541E-2</v>
      </c>
      <c r="D12" s="59">
        <v>2.3429179978700747E-2</v>
      </c>
      <c r="E12" s="59">
        <v>3.5560344827586209E-2</v>
      </c>
      <c r="F12" s="59">
        <v>-9.748309541697972E-2</v>
      </c>
      <c r="G12" s="59">
        <v>-9.0995081346954221E-2</v>
      </c>
      <c r="H12" s="59">
        <v>-6.4082586677054923E-2</v>
      </c>
    </row>
    <row r="13" spans="1:9" x14ac:dyDescent="0.25">
      <c r="A13" s="56" t="s">
        <v>80</v>
      </c>
      <c r="B13" s="57">
        <v>130</v>
      </c>
      <c r="C13" s="58">
        <v>2.6584867075664623E-3</v>
      </c>
      <c r="D13" s="59">
        <v>0</v>
      </c>
      <c r="E13" s="59">
        <v>0</v>
      </c>
      <c r="F13" s="59">
        <v>-0.21686746987951808</v>
      </c>
      <c r="G13" s="59">
        <v>-0.19753086419753085</v>
      </c>
      <c r="H13" s="59">
        <v>-0.14473684210526316</v>
      </c>
    </row>
    <row r="14" spans="1:9" x14ac:dyDescent="0.25">
      <c r="A14" s="56" t="s">
        <v>81</v>
      </c>
      <c r="B14" s="57">
        <v>630</v>
      </c>
      <c r="C14" s="58">
        <v>1.2883435582822086E-2</v>
      </c>
      <c r="D14" s="59">
        <v>-1.5625E-2</v>
      </c>
      <c r="E14" s="59">
        <v>-4.5454545454545456E-2</v>
      </c>
      <c r="F14" s="59">
        <v>-0.25178147268408552</v>
      </c>
      <c r="G14" s="59">
        <v>-0.25266903914590749</v>
      </c>
      <c r="H14" s="59">
        <v>-0.19745222929936307</v>
      </c>
    </row>
    <row r="15" spans="1:9" x14ac:dyDescent="0.25">
      <c r="A15" s="56" t="s">
        <v>82</v>
      </c>
      <c r="B15" s="57">
        <v>295</v>
      </c>
      <c r="C15" s="58">
        <v>6.0327198364008182E-3</v>
      </c>
      <c r="D15" s="59">
        <v>1.7241379310344827E-2</v>
      </c>
      <c r="E15" s="59">
        <v>5.3571428571428568E-2</v>
      </c>
      <c r="F15" s="59">
        <v>-0.29425837320574161</v>
      </c>
      <c r="G15" s="59">
        <v>-0.2857142857142857</v>
      </c>
      <c r="H15" s="59">
        <v>-0.15714285714285714</v>
      </c>
    </row>
    <row r="16" spans="1:9" x14ac:dyDescent="0.25">
      <c r="A16" s="56" t="s">
        <v>83</v>
      </c>
      <c r="B16" s="57">
        <v>990</v>
      </c>
      <c r="C16" s="58">
        <v>2.0245398773006136E-2</v>
      </c>
      <c r="D16" s="59">
        <v>1.5384615384615385E-2</v>
      </c>
      <c r="E16" s="59">
        <v>-5.0251256281407036E-3</v>
      </c>
      <c r="F16" s="59">
        <v>-0.27312775330396477</v>
      </c>
      <c r="G16" s="59">
        <v>-0.26612305411415865</v>
      </c>
      <c r="H16" s="59">
        <v>-0.24196018376722817</v>
      </c>
    </row>
    <row r="17" spans="1:8" x14ac:dyDescent="0.25">
      <c r="A17" s="56" t="s">
        <v>84</v>
      </c>
      <c r="B17" s="57">
        <v>4800</v>
      </c>
      <c r="C17" s="58">
        <v>9.815950920245399E-2</v>
      </c>
      <c r="D17" s="59">
        <v>3.134796238244514E-3</v>
      </c>
      <c r="E17" s="59">
        <v>-7.2388831437435368E-3</v>
      </c>
      <c r="F17" s="59">
        <v>0.14122681883024252</v>
      </c>
      <c r="G17" s="59">
        <v>0.14041339985744833</v>
      </c>
      <c r="H17" s="59">
        <v>3.5822183858437634E-2</v>
      </c>
    </row>
    <row r="18" spans="1:8" x14ac:dyDescent="0.25">
      <c r="A18" s="56" t="s">
        <v>87</v>
      </c>
      <c r="B18" s="57">
        <v>1365</v>
      </c>
      <c r="C18" s="58">
        <v>2.7914110429447851E-2</v>
      </c>
      <c r="D18" s="59">
        <v>2.247191011235955E-2</v>
      </c>
      <c r="E18" s="59">
        <v>-7.2727272727272727E-3</v>
      </c>
      <c r="F18" s="59">
        <v>8.505564387917329E-2</v>
      </c>
      <c r="G18" s="59">
        <v>6.9749216300940442E-2</v>
      </c>
      <c r="H18" s="59">
        <v>-8.0808080808080815E-2</v>
      </c>
    </row>
    <row r="19" spans="1:8" x14ac:dyDescent="0.25">
      <c r="A19" s="56" t="s">
        <v>88</v>
      </c>
      <c r="B19" s="57">
        <v>2935</v>
      </c>
      <c r="C19" s="58">
        <v>6.0020449897750509E-2</v>
      </c>
      <c r="D19" s="59">
        <v>-3.3955857385398981E-3</v>
      </c>
      <c r="E19" s="59">
        <v>-6.7681895093062603E-3</v>
      </c>
      <c r="F19" s="59">
        <v>-3.007270323859881E-2</v>
      </c>
      <c r="G19" s="59">
        <v>-4.5838751625487645E-2</v>
      </c>
      <c r="H19" s="59">
        <v>-0.19500822819528249</v>
      </c>
    </row>
    <row r="20" spans="1:8" x14ac:dyDescent="0.25">
      <c r="A20" s="56" t="s">
        <v>89</v>
      </c>
      <c r="B20" s="57">
        <v>2935</v>
      </c>
      <c r="C20" s="58">
        <v>6.0020449897750509E-2</v>
      </c>
      <c r="D20" s="59">
        <v>-3.3955857385398981E-3</v>
      </c>
      <c r="E20" s="59">
        <v>-3.3955857385398981E-3</v>
      </c>
      <c r="F20" s="59">
        <v>-8.1108482595471446E-3</v>
      </c>
      <c r="G20" s="59">
        <v>-8.7808172914555886E-3</v>
      </c>
      <c r="H20" s="59">
        <v>-0.11141386618225856</v>
      </c>
    </row>
    <row r="21" spans="1:8" x14ac:dyDescent="0.25">
      <c r="A21" s="56" t="s">
        <v>91</v>
      </c>
      <c r="B21" s="57">
        <v>1460</v>
      </c>
      <c r="C21" s="58">
        <v>2.9856850715746421E-2</v>
      </c>
      <c r="D21" s="59">
        <v>1.7421602787456445E-2</v>
      </c>
      <c r="E21" s="59">
        <v>3.5460992907801421E-2</v>
      </c>
      <c r="F21" s="59">
        <v>0.29777777777777775</v>
      </c>
      <c r="G21" s="59">
        <v>0.28521126760563381</v>
      </c>
      <c r="H21" s="59">
        <v>-1.3679890560875513E-3</v>
      </c>
    </row>
    <row r="22" spans="1:8" x14ac:dyDescent="0.25">
      <c r="A22" s="56" t="s">
        <v>92</v>
      </c>
      <c r="B22" s="57">
        <v>1865</v>
      </c>
      <c r="C22" s="58">
        <v>3.8139059304703474E-2</v>
      </c>
      <c r="D22" s="59">
        <v>2.4725274725274724E-2</v>
      </c>
      <c r="E22" s="59">
        <v>5.3908355795148251E-3</v>
      </c>
      <c r="F22" s="59">
        <v>8.6829836829836832E-2</v>
      </c>
      <c r="G22" s="59">
        <v>8.2414393499709804E-2</v>
      </c>
      <c r="H22" s="59">
        <v>2.5852585258525851E-2</v>
      </c>
    </row>
    <row r="23" spans="1:8" x14ac:dyDescent="0.25">
      <c r="A23" s="56" t="s">
        <v>93</v>
      </c>
      <c r="B23" s="57">
        <v>1340</v>
      </c>
      <c r="C23" s="58">
        <v>2.7402862985685072E-2</v>
      </c>
      <c r="D23" s="59">
        <v>1.9011406844106463E-2</v>
      </c>
      <c r="E23" s="59">
        <v>1.5151515151515152E-2</v>
      </c>
      <c r="F23" s="59">
        <v>7.5187969924812026E-3</v>
      </c>
      <c r="G23" s="59">
        <v>-7.4074074074074077E-3</v>
      </c>
      <c r="H23" s="59">
        <v>-0.11900065746219593</v>
      </c>
    </row>
    <row r="24" spans="1:8" x14ac:dyDescent="0.25">
      <c r="A24" s="56" t="s">
        <v>94</v>
      </c>
      <c r="B24" s="57">
        <v>715</v>
      </c>
      <c r="C24" s="58">
        <v>1.4621676891615542E-2</v>
      </c>
      <c r="D24" s="59">
        <v>0</v>
      </c>
      <c r="E24" s="59">
        <v>-3.3783783783783786E-2</v>
      </c>
      <c r="F24" s="59">
        <v>-0.140625</v>
      </c>
      <c r="G24" s="59">
        <v>-0.14779499404052443</v>
      </c>
      <c r="H24" s="59">
        <v>-0.15384615384615385</v>
      </c>
    </row>
    <row r="25" spans="1:8" x14ac:dyDescent="0.25">
      <c r="A25" s="56" t="s">
        <v>190</v>
      </c>
      <c r="B25" s="57">
        <v>230</v>
      </c>
      <c r="C25" s="58">
        <v>4.7034764826175872E-3</v>
      </c>
      <c r="D25" s="59">
        <v>-9.8039215686274508E-2</v>
      </c>
      <c r="E25" s="59">
        <v>-0.11538461538461539</v>
      </c>
      <c r="F25" s="59">
        <v>-0.16967509025270758</v>
      </c>
      <c r="G25" s="59">
        <v>-0.20962199312714777</v>
      </c>
      <c r="H25" s="59">
        <v>-0.22558922558922559</v>
      </c>
    </row>
    <row r="26" spans="1:8" x14ac:dyDescent="0.25">
      <c r="A26" s="56" t="s">
        <v>191</v>
      </c>
      <c r="B26" s="57">
        <v>390</v>
      </c>
      <c r="C26" s="58">
        <v>7.9754601226993873E-3</v>
      </c>
      <c r="D26" s="59">
        <v>0.04</v>
      </c>
      <c r="E26" s="59">
        <v>2.6315789473684209E-2</v>
      </c>
      <c r="F26" s="59">
        <v>9.8591549295774641E-2</v>
      </c>
      <c r="G26" s="59">
        <v>6.2670299727520432E-2</v>
      </c>
      <c r="H26" s="59">
        <v>8.6350974930362118E-2</v>
      </c>
    </row>
    <row r="27" spans="1:8" x14ac:dyDescent="0.25">
      <c r="A27" s="56" t="s">
        <v>192</v>
      </c>
      <c r="B27" s="57">
        <v>3080</v>
      </c>
      <c r="C27" s="58">
        <v>6.2985685071574649E-2</v>
      </c>
      <c r="D27" s="59">
        <v>1.9867549668874173E-2</v>
      </c>
      <c r="E27" s="59">
        <v>-1.6207455429497568E-3</v>
      </c>
      <c r="F27" s="59">
        <v>9.0651558073654395E-2</v>
      </c>
      <c r="G27" s="59">
        <v>7.5043630017452012E-2</v>
      </c>
      <c r="H27" s="59">
        <v>-6.4114250987541782E-2</v>
      </c>
    </row>
    <row r="28" spans="1:8" x14ac:dyDescent="0.25">
      <c r="A28" s="56" t="s">
        <v>95</v>
      </c>
      <c r="B28" s="57">
        <v>1490</v>
      </c>
      <c r="C28" s="58">
        <v>3.0470347648261759E-2</v>
      </c>
      <c r="D28" s="59">
        <v>-1.3245033112582781E-2</v>
      </c>
      <c r="E28" s="59">
        <v>-9.9667774086378731E-3</v>
      </c>
      <c r="F28" s="59">
        <v>0.16224648985959439</v>
      </c>
      <c r="G28" s="59">
        <v>0.16679718089271731</v>
      </c>
      <c r="H28" s="59">
        <v>2.9005524861878452E-2</v>
      </c>
    </row>
    <row r="29" spans="1:8" x14ac:dyDescent="0.25">
      <c r="A29" s="56" t="s">
        <v>96</v>
      </c>
      <c r="B29" s="57">
        <v>4350</v>
      </c>
      <c r="C29" s="58">
        <v>8.8957055214723926E-2</v>
      </c>
      <c r="D29" s="59">
        <v>-4.5766590389016018E-3</v>
      </c>
      <c r="E29" s="59">
        <v>-4.5766590389016018E-3</v>
      </c>
      <c r="F29" s="59">
        <v>4.1666666666666664E-2</v>
      </c>
      <c r="G29" s="59">
        <v>3.7195994277539342E-2</v>
      </c>
      <c r="H29" s="59">
        <v>-0.14956011730205279</v>
      </c>
    </row>
    <row r="30" spans="1:8" x14ac:dyDescent="0.25">
      <c r="A30" s="56" t="s">
        <v>97</v>
      </c>
      <c r="B30" s="57">
        <v>255</v>
      </c>
      <c r="C30" s="58">
        <v>5.2147239263803684E-3</v>
      </c>
      <c r="D30" s="59">
        <v>-1.9230769230769232E-2</v>
      </c>
      <c r="E30" s="59">
        <v>-3.7735849056603772E-2</v>
      </c>
      <c r="F30" s="59">
        <v>-0.27762039660056659</v>
      </c>
      <c r="G30" s="59">
        <v>-0.26724137931034481</v>
      </c>
      <c r="H30" s="59">
        <v>-0.30136986301369861</v>
      </c>
    </row>
    <row r="31" spans="1:8" x14ac:dyDescent="0.25">
      <c r="A31" s="56" t="s">
        <v>98</v>
      </c>
      <c r="B31" s="57">
        <v>490</v>
      </c>
      <c r="C31" s="58">
        <v>1.0020449897750512E-2</v>
      </c>
      <c r="D31" s="59">
        <v>-1.0101010101010102E-2</v>
      </c>
      <c r="E31" s="59">
        <v>-0.02</v>
      </c>
      <c r="F31" s="59">
        <v>-0.10909090909090909</v>
      </c>
      <c r="G31" s="59">
        <v>-0.11231884057971014</v>
      </c>
      <c r="H31" s="59">
        <v>-6.1302681992337162E-2</v>
      </c>
    </row>
    <row r="32" spans="1:8" x14ac:dyDescent="0.25">
      <c r="A32" s="56" t="s">
        <v>99</v>
      </c>
      <c r="B32" s="57">
        <v>2585</v>
      </c>
      <c r="C32" s="58">
        <v>5.2862985685071577E-2</v>
      </c>
      <c r="D32" s="59">
        <v>2.1739130434782608E-2</v>
      </c>
      <c r="E32" s="59">
        <v>1.937984496124031E-3</v>
      </c>
      <c r="F32" s="59">
        <v>-6.5437454808387557E-2</v>
      </c>
      <c r="G32" s="59">
        <v>-6.2726613488034808E-2</v>
      </c>
      <c r="H32" s="59">
        <v>-0.11259869550291796</v>
      </c>
    </row>
    <row r="33" spans="1:8" x14ac:dyDescent="0.25">
      <c r="A33" s="56" t="s">
        <v>100</v>
      </c>
      <c r="B33" s="57">
        <v>1980</v>
      </c>
      <c r="C33" s="58">
        <v>4.0490797546012272E-2</v>
      </c>
      <c r="D33" s="59">
        <v>2.3255813953488372E-2</v>
      </c>
      <c r="E33" s="59">
        <v>3.125E-2</v>
      </c>
      <c r="F33" s="59">
        <v>-6.9111424541607902E-2</v>
      </c>
      <c r="G33" s="59">
        <v>-7.7782952957615281E-2</v>
      </c>
      <c r="H33" s="59">
        <v>-8.9655172413793102E-2</v>
      </c>
    </row>
    <row r="34" spans="1:8" x14ac:dyDescent="0.25">
      <c r="A34" s="56" t="s">
        <v>101</v>
      </c>
      <c r="B34" s="57">
        <v>1610</v>
      </c>
      <c r="C34" s="58">
        <v>3.2924335378323108E-2</v>
      </c>
      <c r="D34" s="59">
        <v>-1.8292682926829267E-2</v>
      </c>
      <c r="E34" s="59">
        <v>-6.1728395061728392E-3</v>
      </c>
      <c r="F34" s="59">
        <v>-5.7928613224107667E-2</v>
      </c>
      <c r="G34" s="59">
        <v>-5.4609512624779803E-2</v>
      </c>
      <c r="H34" s="59">
        <v>-6.5040650406504072E-2</v>
      </c>
    </row>
    <row r="35" spans="1:8" x14ac:dyDescent="0.25">
      <c r="A35" s="56" t="s">
        <v>102</v>
      </c>
      <c r="B35" s="57">
        <v>1530</v>
      </c>
      <c r="C35" s="58">
        <v>3.1288343558282208E-2</v>
      </c>
      <c r="D35" s="59">
        <v>-1.607717041800643E-2</v>
      </c>
      <c r="E35" s="59">
        <v>-1.2903225806451613E-2</v>
      </c>
      <c r="F35" s="59">
        <v>-5.4972205064854847E-2</v>
      </c>
      <c r="G35" s="59">
        <v>-6.4792176039119798E-2</v>
      </c>
      <c r="H35" s="59">
        <v>-0.20229405630865485</v>
      </c>
    </row>
    <row r="36" spans="1:8" x14ac:dyDescent="0.25">
      <c r="A36" s="56" t="s">
        <v>103</v>
      </c>
      <c r="B36" s="57">
        <v>465</v>
      </c>
      <c r="C36" s="58">
        <v>9.5092024539877307E-3</v>
      </c>
      <c r="D36" s="59">
        <v>-4.1237113402061855E-2</v>
      </c>
      <c r="E36" s="59">
        <v>-2.1052631578947368E-2</v>
      </c>
      <c r="F36" s="59">
        <v>-0.22500000000000001</v>
      </c>
      <c r="G36" s="59">
        <v>-0.22628951747088186</v>
      </c>
      <c r="H36" s="59">
        <v>-0.21979865771812079</v>
      </c>
    </row>
    <row r="37" spans="1:8" x14ac:dyDescent="0.25">
      <c r="A37" s="56" t="s">
        <v>104</v>
      </c>
      <c r="B37" s="57">
        <v>380</v>
      </c>
      <c r="C37" s="58">
        <v>7.770961145194274E-3</v>
      </c>
      <c r="D37" s="59">
        <v>-2.564102564102564E-2</v>
      </c>
      <c r="E37" s="59">
        <v>-0.05</v>
      </c>
      <c r="F37" s="59">
        <v>-0.2706333973128599</v>
      </c>
      <c r="G37" s="59">
        <v>-0.27342256214149141</v>
      </c>
      <c r="H37" s="59">
        <v>-0.24453280318091453</v>
      </c>
    </row>
    <row r="38" spans="1:8" x14ac:dyDescent="0.25">
      <c r="A38" s="56" t="s">
        <v>105</v>
      </c>
      <c r="B38" s="57">
        <v>960</v>
      </c>
      <c r="C38" s="58">
        <v>1.9631901840490799E-2</v>
      </c>
      <c r="D38" s="59">
        <v>5.235602094240838E-3</v>
      </c>
      <c r="E38" s="59">
        <v>-2.5380710659898477E-2</v>
      </c>
      <c r="F38" s="59">
        <v>-0.1815856777493606</v>
      </c>
      <c r="G38" s="59">
        <v>-0.15863277826468011</v>
      </c>
      <c r="H38" s="59">
        <v>-0.21246923707957341</v>
      </c>
    </row>
    <row r="39" spans="1:8" x14ac:dyDescent="0.25">
      <c r="A39" s="56" t="s">
        <v>106</v>
      </c>
      <c r="B39" s="57">
        <v>3650</v>
      </c>
      <c r="C39" s="58">
        <v>7.4642126789366048E-2</v>
      </c>
      <c r="D39" s="59">
        <v>-1.3679890560875513E-3</v>
      </c>
      <c r="E39" s="59">
        <v>-2.7322404371584699E-3</v>
      </c>
      <c r="F39" s="59">
        <v>-1.7496635262449527E-2</v>
      </c>
      <c r="G39" s="59">
        <v>-2.4325046778936113E-2</v>
      </c>
      <c r="H39" s="59">
        <v>-0.16361136571952337</v>
      </c>
    </row>
    <row r="40" spans="1:8" x14ac:dyDescent="0.25">
      <c r="A40" s="60" t="s">
        <v>29</v>
      </c>
      <c r="B40" s="61">
        <v>48900</v>
      </c>
      <c r="C40" s="62">
        <v>1</v>
      </c>
      <c r="D40" s="59">
        <v>6.3799135624614117E-3</v>
      </c>
      <c r="E40" s="59">
        <v>1.1260108506500153E-3</v>
      </c>
      <c r="F40" s="59">
        <v>-2.1040619807411263E-2</v>
      </c>
      <c r="G40" s="59">
        <v>-2.4166350701442796E-2</v>
      </c>
      <c r="H40" s="59">
        <v>-0.10444481072468546</v>
      </c>
    </row>
    <row r="41" spans="1:8" ht="22.5" customHeight="1" x14ac:dyDescent="0.25"/>
    <row r="42" spans="1:8" x14ac:dyDescent="0.25">
      <c r="A42" s="44" t="s">
        <v>208</v>
      </c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zoomScaleNormal="100" workbookViewId="0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 t="s">
        <v>258</v>
      </c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4t trimestre 2023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09" t="s">
        <v>29</v>
      </c>
      <c r="C8" s="310"/>
      <c r="D8" s="311" t="s">
        <v>283</v>
      </c>
      <c r="E8" s="312"/>
      <c r="F8" s="311" t="s">
        <v>32</v>
      </c>
      <c r="G8" s="295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470</v>
      </c>
      <c r="C10" s="240">
        <v>1.3285280192212564E-3</v>
      </c>
      <c r="D10" s="239">
        <v>2950</v>
      </c>
      <c r="E10" s="240">
        <v>1.1958328266245084E-3</v>
      </c>
      <c r="F10" s="239">
        <v>31265</v>
      </c>
      <c r="G10" s="240">
        <v>8.6989304753319306E-3</v>
      </c>
      <c r="H10" s="188"/>
      <c r="I10" s="188"/>
    </row>
    <row r="11" spans="1:12" x14ac:dyDescent="0.25">
      <c r="A11" s="85" t="s">
        <v>225</v>
      </c>
      <c r="B11" s="84">
        <v>26000</v>
      </c>
      <c r="C11" s="242">
        <v>7.3493039361175891E-2</v>
      </c>
      <c r="D11" s="241">
        <v>132935</v>
      </c>
      <c r="E11" s="242">
        <v>5.3887470104179332E-2</v>
      </c>
      <c r="F11" s="241">
        <v>223545</v>
      </c>
      <c r="G11" s="242">
        <v>6.2197422456679245E-2</v>
      </c>
      <c r="H11" s="188"/>
      <c r="I11" s="188"/>
    </row>
    <row r="12" spans="1:12" x14ac:dyDescent="0.25">
      <c r="A12" s="85" t="s">
        <v>224</v>
      </c>
      <c r="B12" s="84">
        <v>70750</v>
      </c>
      <c r="C12" s="242">
        <v>0.19998586672319976</v>
      </c>
      <c r="D12" s="241">
        <v>421765</v>
      </c>
      <c r="E12" s="242">
        <v>0.17096963800721554</v>
      </c>
      <c r="F12" s="241">
        <v>619730</v>
      </c>
      <c r="G12" s="242">
        <v>0.17242885602038885</v>
      </c>
      <c r="H12" s="188"/>
      <c r="I12" s="188"/>
    </row>
    <row r="13" spans="1:12" x14ac:dyDescent="0.25">
      <c r="A13" s="85" t="s">
        <v>223</v>
      </c>
      <c r="B13" s="84">
        <v>51775</v>
      </c>
      <c r="C13" s="242">
        <v>0.14635008126634161</v>
      </c>
      <c r="D13" s="241">
        <v>265210</v>
      </c>
      <c r="E13" s="242">
        <v>0.10750739794884268</v>
      </c>
      <c r="F13" s="241">
        <v>462175</v>
      </c>
      <c r="G13" s="242">
        <v>0.12859197800852504</v>
      </c>
      <c r="H13" s="188"/>
      <c r="I13" s="188"/>
    </row>
    <row r="14" spans="1:12" x14ac:dyDescent="0.25">
      <c r="A14" s="85" t="s">
        <v>222</v>
      </c>
      <c r="B14" s="84">
        <v>55070</v>
      </c>
      <c r="C14" s="242">
        <v>0.15566391067769061</v>
      </c>
      <c r="D14" s="241">
        <v>527600</v>
      </c>
      <c r="E14" s="242">
        <v>0.21387166078884429</v>
      </c>
      <c r="F14" s="241">
        <v>772475</v>
      </c>
      <c r="G14" s="242">
        <v>0.21492743703604777</v>
      </c>
      <c r="H14" s="188"/>
      <c r="I14" s="188"/>
    </row>
    <row r="15" spans="1:12" x14ac:dyDescent="0.25">
      <c r="A15" s="85" t="s">
        <v>221</v>
      </c>
      <c r="B15" s="84">
        <v>43100</v>
      </c>
      <c r="C15" s="242">
        <v>0.12182884601794926</v>
      </c>
      <c r="D15" s="241">
        <v>325990</v>
      </c>
      <c r="E15" s="242">
        <v>0.13214560784790627</v>
      </c>
      <c r="F15" s="241">
        <v>477735</v>
      </c>
      <c r="G15" s="242">
        <v>0.13292127140996962</v>
      </c>
      <c r="H15" s="188"/>
      <c r="I15" s="188"/>
    </row>
    <row r="16" spans="1:12" ht="15.75" thickBot="1" x14ac:dyDescent="0.3">
      <c r="A16" s="83" t="s">
        <v>220</v>
      </c>
      <c r="B16" s="82">
        <v>106610</v>
      </c>
      <c r="C16" s="244">
        <v>0.30134972793442161</v>
      </c>
      <c r="D16" s="243">
        <v>790450</v>
      </c>
      <c r="E16" s="244">
        <v>0.32042239247638737</v>
      </c>
      <c r="F16" s="243">
        <v>1007195</v>
      </c>
      <c r="G16" s="244">
        <v>0.28023410459305753</v>
      </c>
      <c r="H16" s="188"/>
      <c r="I16" s="188"/>
    </row>
    <row r="17" spans="1:7" ht="15.75" thickBot="1" x14ac:dyDescent="0.3">
      <c r="A17" s="81" t="s">
        <v>132</v>
      </c>
      <c r="B17" s="79">
        <v>353775</v>
      </c>
      <c r="C17" s="80">
        <v>1</v>
      </c>
      <c r="D17" s="245">
        <v>2466900</v>
      </c>
      <c r="E17" s="246">
        <v>1</v>
      </c>
      <c r="F17" s="245">
        <v>3594120</v>
      </c>
      <c r="G17" s="246">
        <v>1</v>
      </c>
    </row>
    <row r="18" spans="1:7" x14ac:dyDescent="0.25">
      <c r="A18" s="153" t="s">
        <v>284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I42"/>
  <sheetViews>
    <sheetView zoomScale="115" zoomScaleNormal="115" workbookViewId="0"/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4t trimestre 2023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8" x14ac:dyDescent="0.25">
      <c r="A25" s="153" t="s">
        <v>284</v>
      </c>
    </row>
    <row r="26" spans="1:8" x14ac:dyDescent="0.25">
      <c r="D26" s="211"/>
      <c r="E26" s="211"/>
      <c r="F26" s="211"/>
    </row>
    <row r="27" spans="1:8" ht="45" x14ac:dyDescent="0.25">
      <c r="B27" s="258" t="s">
        <v>399</v>
      </c>
      <c r="C27" s="258" t="s">
        <v>285</v>
      </c>
      <c r="D27" s="211"/>
      <c r="E27" s="271" t="s">
        <v>362</v>
      </c>
      <c r="F27" s="211"/>
      <c r="G27" s="136"/>
      <c r="H27" s="136"/>
    </row>
    <row r="28" spans="1:8" x14ac:dyDescent="0.25">
      <c r="A28" s="148" t="s">
        <v>234</v>
      </c>
      <c r="B28" s="144">
        <v>470</v>
      </c>
      <c r="C28" s="141">
        <f>+B28/E28-1</f>
        <v>-1.0526315789473717E-2</v>
      </c>
      <c r="D28" s="211"/>
      <c r="E28" s="272">
        <v>475</v>
      </c>
      <c r="F28" s="211"/>
      <c r="G28" s="136"/>
      <c r="H28" s="136"/>
    </row>
    <row r="29" spans="1:8" x14ac:dyDescent="0.25">
      <c r="A29" s="154" t="s">
        <v>235</v>
      </c>
      <c r="B29" s="144">
        <v>26000</v>
      </c>
      <c r="C29" s="141">
        <f t="shared" ref="C29:C35" si="0">+B29/E29-1</f>
        <v>3.2799536947714092E-3</v>
      </c>
      <c r="D29" s="211"/>
      <c r="E29" s="272">
        <v>25915</v>
      </c>
      <c r="F29" s="211"/>
      <c r="G29" s="136"/>
      <c r="H29" s="136"/>
    </row>
    <row r="30" spans="1:8" x14ac:dyDescent="0.25">
      <c r="A30" s="148" t="s">
        <v>236</v>
      </c>
      <c r="B30" s="144">
        <v>70750</v>
      </c>
      <c r="C30" s="141">
        <f>+B30/E30-1</f>
        <v>5.8288313903895883E-3</v>
      </c>
      <c r="D30" s="211"/>
      <c r="E30" s="272">
        <v>70340</v>
      </c>
      <c r="F30" s="211"/>
      <c r="G30" s="136"/>
      <c r="H30" s="136"/>
    </row>
    <row r="31" spans="1:8" x14ac:dyDescent="0.25">
      <c r="A31" s="154" t="s">
        <v>237</v>
      </c>
      <c r="B31" s="144">
        <v>51775</v>
      </c>
      <c r="C31" s="141">
        <f t="shared" si="0"/>
        <v>-8.0467477727751424E-3</v>
      </c>
      <c r="D31" s="211"/>
      <c r="E31" s="272">
        <v>52195</v>
      </c>
      <c r="F31" s="211"/>
      <c r="G31" s="136"/>
      <c r="H31" s="136"/>
    </row>
    <row r="32" spans="1:8" x14ac:dyDescent="0.25">
      <c r="A32" s="148" t="s">
        <v>238</v>
      </c>
      <c r="B32" s="144">
        <v>55070</v>
      </c>
      <c r="C32" s="141">
        <f t="shared" si="0"/>
        <v>2.1896455743180443E-2</v>
      </c>
      <c r="D32" s="211"/>
      <c r="E32" s="272">
        <v>53890</v>
      </c>
      <c r="F32" s="211"/>
      <c r="G32" s="136"/>
      <c r="H32" s="136"/>
    </row>
    <row r="33" spans="1:8" x14ac:dyDescent="0.25">
      <c r="A33" s="154" t="s">
        <v>239</v>
      </c>
      <c r="B33" s="144">
        <v>43100</v>
      </c>
      <c r="C33" s="141">
        <f t="shared" si="0"/>
        <v>-4.638218923933568E-4</v>
      </c>
      <c r="D33" s="211"/>
      <c r="E33" s="272">
        <v>43120</v>
      </c>
      <c r="F33" s="211"/>
      <c r="G33" s="136"/>
      <c r="H33" s="136"/>
    </row>
    <row r="34" spans="1:8" x14ac:dyDescent="0.25">
      <c r="A34" s="148" t="s">
        <v>240</v>
      </c>
      <c r="B34" s="144">
        <v>106610</v>
      </c>
      <c r="C34" s="141">
        <f t="shared" si="0"/>
        <v>7.0848290194596153E-3</v>
      </c>
      <c r="D34" s="211"/>
      <c r="E34" s="272">
        <v>105860</v>
      </c>
      <c r="F34" s="211"/>
      <c r="G34" s="136"/>
      <c r="H34" s="136"/>
    </row>
    <row r="35" spans="1:8" x14ac:dyDescent="0.25">
      <c r="A35" s="148" t="s">
        <v>286</v>
      </c>
      <c r="B35" s="144">
        <v>353775</v>
      </c>
      <c r="C35" s="141">
        <f t="shared" si="0"/>
        <v>5.6282778322602756E-3</v>
      </c>
      <c r="D35" s="211"/>
      <c r="E35" s="272">
        <v>351795</v>
      </c>
      <c r="F35" s="211"/>
      <c r="G35" s="136"/>
      <c r="H35" s="136"/>
    </row>
    <row r="36" spans="1:8" x14ac:dyDescent="0.25">
      <c r="B36" s="63"/>
      <c r="C36" s="63"/>
      <c r="D36" s="211"/>
      <c r="E36" s="211"/>
      <c r="F36" s="211"/>
      <c r="G36" s="136"/>
      <c r="H36" s="136"/>
    </row>
    <row r="37" spans="1:8" x14ac:dyDescent="0.25">
      <c r="B37" s="63"/>
      <c r="C37" s="63"/>
      <c r="D37" s="211"/>
      <c r="E37" s="211"/>
      <c r="F37" s="211"/>
      <c r="G37" s="136"/>
      <c r="H37" s="136"/>
    </row>
    <row r="38" spans="1:8" x14ac:dyDescent="0.25">
      <c r="D38" s="211"/>
      <c r="E38" s="211"/>
      <c r="F38" s="211"/>
      <c r="G38" s="136"/>
      <c r="H38" s="136"/>
    </row>
    <row r="39" spans="1:8" x14ac:dyDescent="0.25">
      <c r="D39" s="211"/>
      <c r="E39" s="211"/>
      <c r="F39" s="211"/>
      <c r="G39" s="136"/>
      <c r="H39" s="136"/>
    </row>
    <row r="40" spans="1:8" x14ac:dyDescent="0.25">
      <c r="D40" s="211"/>
      <c r="E40" s="211"/>
      <c r="F40" s="211"/>
      <c r="G40" s="136"/>
      <c r="H40" s="136"/>
    </row>
    <row r="41" spans="1:8" x14ac:dyDescent="0.25">
      <c r="D41" s="211"/>
      <c r="E41" s="211"/>
      <c r="F41" s="211"/>
    </row>
    <row r="42" spans="1:8" x14ac:dyDescent="0.25">
      <c r="D42" s="211"/>
      <c r="E42" s="211"/>
      <c r="F42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zoomScale="85" zoomScaleNormal="85" workbookViewId="0"/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4t trimestre 2023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4" t="s">
        <v>287</v>
      </c>
      <c r="B8" s="314"/>
      <c r="C8" s="314"/>
      <c r="D8" s="314"/>
      <c r="E8" s="314"/>
      <c r="F8" s="314"/>
      <c r="G8" s="314"/>
      <c r="L8" s="314" t="s">
        <v>288</v>
      </c>
      <c r="M8" s="314"/>
      <c r="N8" s="314"/>
      <c r="O8" s="314"/>
      <c r="P8" s="314"/>
      <c r="Q8" s="314"/>
      <c r="R8" s="314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25</v>
      </c>
      <c r="C10" s="99">
        <v>459</v>
      </c>
      <c r="D10" s="99">
        <v>1102</v>
      </c>
      <c r="E10" s="99">
        <v>2676</v>
      </c>
      <c r="F10" s="99">
        <v>362</v>
      </c>
      <c r="G10" s="99">
        <v>435</v>
      </c>
      <c r="H10" s="99">
        <v>2124</v>
      </c>
      <c r="I10" s="99">
        <v>7183</v>
      </c>
      <c r="J10" s="100"/>
      <c r="L10" s="98" t="s">
        <v>77</v>
      </c>
      <c r="M10" s="218">
        <f>B10/$I10</f>
        <v>3.4804399276068495E-3</v>
      </c>
      <c r="N10" s="219">
        <f t="shared" ref="N10:N40" si="0">C10/$I10</f>
        <v>6.3900877070861756E-2</v>
      </c>
      <c r="O10" s="219">
        <f t="shared" ref="O10:O40" si="1">D10/$I10</f>
        <v>0.15341779200890993</v>
      </c>
      <c r="P10" s="219">
        <f t="shared" ref="P10:P40" si="2">E10/$I10</f>
        <v>0.37254628985103716</v>
      </c>
      <c r="Q10" s="219">
        <f t="shared" ref="Q10:Q40" si="3">F10/$I10</f>
        <v>5.0396770151747178E-2</v>
      </c>
      <c r="R10" s="219">
        <f t="shared" ref="R10:R40" si="4">G10/$I10</f>
        <v>6.0559654740359181E-2</v>
      </c>
      <c r="S10" s="219">
        <f t="shared" ref="S10:S40" si="5">H10/$I10</f>
        <v>0.29569817624947792</v>
      </c>
      <c r="T10" s="102"/>
    </row>
    <row r="11" spans="1:20" x14ac:dyDescent="0.25">
      <c r="A11" s="103" t="s">
        <v>78</v>
      </c>
      <c r="B11" s="216">
        <v>33</v>
      </c>
      <c r="C11" s="104">
        <v>191</v>
      </c>
      <c r="D11" s="104">
        <v>260</v>
      </c>
      <c r="E11" s="104">
        <v>262</v>
      </c>
      <c r="F11" s="104">
        <v>262</v>
      </c>
      <c r="G11" s="104">
        <v>283</v>
      </c>
      <c r="H11" s="104">
        <v>424</v>
      </c>
      <c r="I11" s="104">
        <v>1715</v>
      </c>
      <c r="J11" s="100"/>
      <c r="L11" s="103" t="s">
        <v>78</v>
      </c>
      <c r="M11" s="220">
        <f t="shared" ref="M11:M40" si="6">B11/$I11</f>
        <v>1.9241982507288629E-2</v>
      </c>
      <c r="N11" s="221">
        <f t="shared" si="0"/>
        <v>0.11137026239067055</v>
      </c>
      <c r="O11" s="221">
        <f t="shared" si="1"/>
        <v>0.15160349854227406</v>
      </c>
      <c r="P11" s="221">
        <f t="shared" si="2"/>
        <v>0.15276967930029153</v>
      </c>
      <c r="Q11" s="221">
        <f t="shared" si="3"/>
        <v>0.15276967930029153</v>
      </c>
      <c r="R11" s="221">
        <f t="shared" si="4"/>
        <v>0.16501457725947521</v>
      </c>
      <c r="S11" s="221">
        <f t="shared" si="5"/>
        <v>0.24723032069970846</v>
      </c>
      <c r="T11" s="102"/>
    </row>
    <row r="12" spans="1:20" x14ac:dyDescent="0.25">
      <c r="A12" s="103" t="s">
        <v>79</v>
      </c>
      <c r="B12" s="216">
        <v>30</v>
      </c>
      <c r="C12" s="104">
        <v>1309</v>
      </c>
      <c r="D12" s="104">
        <v>3340</v>
      </c>
      <c r="E12" s="104">
        <v>1015</v>
      </c>
      <c r="F12" s="104">
        <v>2747</v>
      </c>
      <c r="G12" s="104">
        <v>5082</v>
      </c>
      <c r="H12" s="104">
        <v>5242</v>
      </c>
      <c r="I12" s="104">
        <v>18765</v>
      </c>
      <c r="J12" s="100"/>
      <c r="L12" s="103" t="s">
        <v>79</v>
      </c>
      <c r="M12" s="220">
        <f t="shared" si="6"/>
        <v>1.5987210231814548E-3</v>
      </c>
      <c r="N12" s="221">
        <f t="shared" si="0"/>
        <v>6.9757527311484144E-2</v>
      </c>
      <c r="O12" s="221">
        <f t="shared" si="1"/>
        <v>0.17799094058086865</v>
      </c>
      <c r="P12" s="221">
        <f t="shared" si="2"/>
        <v>5.4090061284305886E-2</v>
      </c>
      <c r="Q12" s="221">
        <f t="shared" si="3"/>
        <v>0.14638955502264855</v>
      </c>
      <c r="R12" s="221">
        <f t="shared" si="4"/>
        <v>0.27082334132693847</v>
      </c>
      <c r="S12" s="221">
        <f t="shared" si="5"/>
        <v>0.27934985345057289</v>
      </c>
      <c r="T12" s="102"/>
    </row>
    <row r="13" spans="1:20" x14ac:dyDescent="0.25">
      <c r="A13" s="105" t="s">
        <v>80</v>
      </c>
      <c r="B13" s="216">
        <v>5</v>
      </c>
      <c r="C13" s="104">
        <v>70</v>
      </c>
      <c r="D13" s="104">
        <v>162</v>
      </c>
      <c r="E13" s="104">
        <v>328</v>
      </c>
      <c r="F13" s="104">
        <v>167</v>
      </c>
      <c r="G13" s="104">
        <v>67</v>
      </c>
      <c r="H13" s="104">
        <v>706</v>
      </c>
      <c r="I13" s="104">
        <v>1505</v>
      </c>
      <c r="J13" s="100"/>
      <c r="L13" s="105" t="s">
        <v>80</v>
      </c>
      <c r="M13" s="220">
        <f t="shared" si="6"/>
        <v>3.3222591362126247E-3</v>
      </c>
      <c r="N13" s="221">
        <f t="shared" si="0"/>
        <v>4.6511627906976744E-2</v>
      </c>
      <c r="O13" s="221">
        <f t="shared" si="1"/>
        <v>0.10764119601328903</v>
      </c>
      <c r="P13" s="221">
        <f t="shared" si="2"/>
        <v>0.21794019933554817</v>
      </c>
      <c r="Q13" s="221">
        <f t="shared" si="3"/>
        <v>0.11096345514950166</v>
      </c>
      <c r="R13" s="221">
        <f t="shared" si="4"/>
        <v>4.4518272425249167E-2</v>
      </c>
      <c r="S13" s="221">
        <f t="shared" si="5"/>
        <v>0.46910299003322259</v>
      </c>
      <c r="T13" s="102"/>
    </row>
    <row r="14" spans="1:20" x14ac:dyDescent="0.25">
      <c r="A14" s="105" t="s">
        <v>81</v>
      </c>
      <c r="B14" s="216">
        <v>10</v>
      </c>
      <c r="C14" s="104">
        <v>280</v>
      </c>
      <c r="D14" s="104">
        <v>647</v>
      </c>
      <c r="E14" s="104">
        <v>861</v>
      </c>
      <c r="F14" s="104">
        <v>368</v>
      </c>
      <c r="G14" s="104">
        <v>556</v>
      </c>
      <c r="H14" s="104">
        <v>693</v>
      </c>
      <c r="I14" s="104">
        <v>3415</v>
      </c>
      <c r="J14" s="100"/>
      <c r="L14" s="105" t="s">
        <v>81</v>
      </c>
      <c r="M14" s="220">
        <f t="shared" si="6"/>
        <v>2.9282576866764276E-3</v>
      </c>
      <c r="N14" s="221">
        <f t="shared" si="0"/>
        <v>8.1991215226939973E-2</v>
      </c>
      <c r="O14" s="221">
        <f t="shared" si="1"/>
        <v>0.18945827232796486</v>
      </c>
      <c r="P14" s="221">
        <f t="shared" si="2"/>
        <v>0.2521229868228404</v>
      </c>
      <c r="Q14" s="221">
        <f t="shared" si="3"/>
        <v>0.10775988286969253</v>
      </c>
      <c r="R14" s="221">
        <f t="shared" si="4"/>
        <v>0.16281112737920936</v>
      </c>
      <c r="S14" s="221">
        <f t="shared" si="5"/>
        <v>0.20292825768667644</v>
      </c>
      <c r="T14" s="102"/>
    </row>
    <row r="15" spans="1:20" x14ac:dyDescent="0.25">
      <c r="A15" s="105" t="s">
        <v>82</v>
      </c>
      <c r="B15" s="216">
        <v>15</v>
      </c>
      <c r="C15" s="104">
        <v>143</v>
      </c>
      <c r="D15" s="104">
        <v>192</v>
      </c>
      <c r="E15" s="104">
        <v>176</v>
      </c>
      <c r="F15" s="104">
        <v>185</v>
      </c>
      <c r="G15" s="104">
        <v>209</v>
      </c>
      <c r="H15" s="104">
        <v>274</v>
      </c>
      <c r="I15" s="104">
        <v>1194</v>
      </c>
      <c r="J15" s="100"/>
      <c r="L15" s="105" t="s">
        <v>82</v>
      </c>
      <c r="M15" s="220">
        <f t="shared" si="6"/>
        <v>1.2562814070351759E-2</v>
      </c>
      <c r="N15" s="221">
        <f t="shared" si="0"/>
        <v>0.11976549413735343</v>
      </c>
      <c r="O15" s="221">
        <f t="shared" si="1"/>
        <v>0.16080402010050251</v>
      </c>
      <c r="P15" s="221">
        <f t="shared" si="2"/>
        <v>0.14740368509212731</v>
      </c>
      <c r="Q15" s="221">
        <f t="shared" si="3"/>
        <v>0.15494137353433834</v>
      </c>
      <c r="R15" s="221">
        <f t="shared" si="4"/>
        <v>0.17504187604690116</v>
      </c>
      <c r="S15" s="221">
        <f t="shared" si="5"/>
        <v>0.22948073701842547</v>
      </c>
      <c r="T15" s="102"/>
    </row>
    <row r="16" spans="1:20" x14ac:dyDescent="0.25">
      <c r="A16" s="105" t="s">
        <v>83</v>
      </c>
      <c r="B16" s="216">
        <v>20</v>
      </c>
      <c r="C16" s="104">
        <v>336</v>
      </c>
      <c r="D16" s="104">
        <v>470</v>
      </c>
      <c r="E16" s="104">
        <v>421</v>
      </c>
      <c r="F16" s="104">
        <v>562</v>
      </c>
      <c r="G16" s="104">
        <v>535</v>
      </c>
      <c r="H16" s="104">
        <v>777</v>
      </c>
      <c r="I16" s="104">
        <v>3121</v>
      </c>
      <c r="J16" s="100"/>
      <c r="L16" s="105" t="s">
        <v>83</v>
      </c>
      <c r="M16" s="220">
        <f t="shared" si="6"/>
        <v>6.4082024991989747E-3</v>
      </c>
      <c r="N16" s="221">
        <f t="shared" si="0"/>
        <v>0.10765780198654278</v>
      </c>
      <c r="O16" s="221">
        <f t="shared" si="1"/>
        <v>0.15059275873117592</v>
      </c>
      <c r="P16" s="221">
        <f t="shared" si="2"/>
        <v>0.13489266260813843</v>
      </c>
      <c r="Q16" s="221">
        <f t="shared" si="3"/>
        <v>0.18007049022749119</v>
      </c>
      <c r="R16" s="221">
        <f t="shared" si="4"/>
        <v>0.17141941685357256</v>
      </c>
      <c r="S16" s="221">
        <f t="shared" si="5"/>
        <v>0.24895866709388018</v>
      </c>
      <c r="T16" s="102"/>
    </row>
    <row r="17" spans="1:20" x14ac:dyDescent="0.25">
      <c r="A17" s="105" t="s">
        <v>84</v>
      </c>
      <c r="B17" s="216">
        <v>48</v>
      </c>
      <c r="C17" s="104">
        <v>5553</v>
      </c>
      <c r="D17" s="104">
        <v>9538</v>
      </c>
      <c r="E17" s="104">
        <v>5848</v>
      </c>
      <c r="F17" s="104">
        <v>3466</v>
      </c>
      <c r="G17" s="104">
        <v>6502</v>
      </c>
      <c r="H17" s="104">
        <v>18091</v>
      </c>
      <c r="I17" s="104">
        <v>49046</v>
      </c>
      <c r="J17" s="100"/>
      <c r="L17" s="105" t="s">
        <v>84</v>
      </c>
      <c r="M17" s="220">
        <f t="shared" si="6"/>
        <v>9.7867308241242909E-4</v>
      </c>
      <c r="N17" s="221">
        <f t="shared" si="0"/>
        <v>0.1132202422215879</v>
      </c>
      <c r="O17" s="221">
        <f t="shared" si="1"/>
        <v>0.19447049708436978</v>
      </c>
      <c r="P17" s="221">
        <f t="shared" si="2"/>
        <v>0.11923500387391428</v>
      </c>
      <c r="Q17" s="221">
        <f t="shared" si="3"/>
        <v>7.0668352159197492E-2</v>
      </c>
      <c r="R17" s="221">
        <f t="shared" si="4"/>
        <v>0.13256942462178364</v>
      </c>
      <c r="S17" s="221">
        <f t="shared" si="5"/>
        <v>0.36885780695673448</v>
      </c>
      <c r="T17" s="102"/>
    </row>
    <row r="18" spans="1:20" x14ac:dyDescent="0.25">
      <c r="A18" s="105" t="s">
        <v>85</v>
      </c>
      <c r="B18" s="216">
        <v>44</v>
      </c>
      <c r="C18" s="104">
        <v>207</v>
      </c>
      <c r="D18" s="104">
        <v>704</v>
      </c>
      <c r="E18" s="104">
        <v>731</v>
      </c>
      <c r="F18" s="104">
        <v>114</v>
      </c>
      <c r="G18" s="104">
        <v>225</v>
      </c>
      <c r="H18" s="104">
        <v>620</v>
      </c>
      <c r="I18" s="104">
        <v>2645</v>
      </c>
      <c r="J18" s="100"/>
      <c r="L18" s="105" t="s">
        <v>85</v>
      </c>
      <c r="M18" s="220">
        <f t="shared" si="6"/>
        <v>1.6635160680529299E-2</v>
      </c>
      <c r="N18" s="221">
        <f t="shared" si="0"/>
        <v>7.8260869565217397E-2</v>
      </c>
      <c r="O18" s="221">
        <f t="shared" si="1"/>
        <v>0.26616257088846879</v>
      </c>
      <c r="P18" s="221">
        <f t="shared" si="2"/>
        <v>0.27637051039697541</v>
      </c>
      <c r="Q18" s="221">
        <f t="shared" si="3"/>
        <v>4.3100189035916822E-2</v>
      </c>
      <c r="R18" s="221">
        <f t="shared" si="4"/>
        <v>8.5066162570888462E-2</v>
      </c>
      <c r="S18" s="221">
        <f t="shared" si="5"/>
        <v>0.23440453686200377</v>
      </c>
      <c r="T18" s="102"/>
    </row>
    <row r="19" spans="1:20" x14ac:dyDescent="0.25">
      <c r="A19" s="105" t="s">
        <v>86</v>
      </c>
      <c r="B19" s="216">
        <v>72</v>
      </c>
      <c r="C19" s="104">
        <v>1647</v>
      </c>
      <c r="D19" s="104">
        <v>13810</v>
      </c>
      <c r="E19" s="104">
        <v>3743</v>
      </c>
      <c r="F19" s="104">
        <v>6294</v>
      </c>
      <c r="G19" s="104">
        <v>3668</v>
      </c>
      <c r="H19" s="104">
        <v>26112</v>
      </c>
      <c r="I19" s="104">
        <v>55346</v>
      </c>
      <c r="J19" s="100"/>
      <c r="L19" s="105" t="s">
        <v>86</v>
      </c>
      <c r="M19" s="220">
        <f t="shared" si="6"/>
        <v>1.3009070212842842E-3</v>
      </c>
      <c r="N19" s="221">
        <f t="shared" si="0"/>
        <v>2.9758248111878004E-2</v>
      </c>
      <c r="O19" s="221">
        <f t="shared" si="1"/>
        <v>0.2495211939435551</v>
      </c>
      <c r="P19" s="221">
        <f t="shared" si="2"/>
        <v>6.7629096953709389E-2</v>
      </c>
      <c r="Q19" s="221">
        <f t="shared" si="3"/>
        <v>0.11372095544393453</v>
      </c>
      <c r="R19" s="221">
        <f t="shared" si="4"/>
        <v>6.6273985473204927E-2</v>
      </c>
      <c r="S19" s="221">
        <f t="shared" si="5"/>
        <v>0.47179561305243378</v>
      </c>
      <c r="T19" s="102"/>
    </row>
    <row r="20" spans="1:20" x14ac:dyDescent="0.25">
      <c r="A20" s="105" t="s">
        <v>87</v>
      </c>
      <c r="B20" s="216">
        <v>25</v>
      </c>
      <c r="C20" s="104">
        <v>442</v>
      </c>
      <c r="D20" s="104">
        <v>1389</v>
      </c>
      <c r="E20" s="104">
        <v>1521</v>
      </c>
      <c r="F20" s="104">
        <v>1336</v>
      </c>
      <c r="G20" s="104">
        <v>662</v>
      </c>
      <c r="H20" s="104">
        <v>1725</v>
      </c>
      <c r="I20" s="104">
        <v>7100</v>
      </c>
      <c r="J20" s="100"/>
      <c r="L20" s="105" t="s">
        <v>87</v>
      </c>
      <c r="M20" s="220">
        <f t="shared" si="6"/>
        <v>3.5211267605633804E-3</v>
      </c>
      <c r="N20" s="221">
        <f t="shared" si="0"/>
        <v>6.2253521126760566E-2</v>
      </c>
      <c r="O20" s="221">
        <f t="shared" si="1"/>
        <v>0.1956338028169014</v>
      </c>
      <c r="P20" s="221">
        <f t="shared" si="2"/>
        <v>0.21422535211267604</v>
      </c>
      <c r="Q20" s="221">
        <f t="shared" si="3"/>
        <v>0.18816901408450704</v>
      </c>
      <c r="R20" s="221">
        <f t="shared" si="4"/>
        <v>9.3239436619718313E-2</v>
      </c>
      <c r="S20" s="221">
        <f t="shared" si="5"/>
        <v>0.24295774647887325</v>
      </c>
      <c r="T20" s="102"/>
    </row>
    <row r="21" spans="1:20" x14ac:dyDescent="0.25">
      <c r="A21" s="105" t="s">
        <v>88</v>
      </c>
      <c r="B21" s="216">
        <v>16</v>
      </c>
      <c r="C21" s="104">
        <v>872</v>
      </c>
      <c r="D21" s="104">
        <v>4422</v>
      </c>
      <c r="E21" s="104">
        <v>3418</v>
      </c>
      <c r="F21" s="104">
        <v>3757</v>
      </c>
      <c r="G21" s="104">
        <v>4550</v>
      </c>
      <c r="H21" s="104">
        <v>6101</v>
      </c>
      <c r="I21" s="104">
        <v>23136</v>
      </c>
      <c r="J21" s="100"/>
      <c r="L21" s="105" t="s">
        <v>88</v>
      </c>
      <c r="M21" s="220">
        <f t="shared" si="6"/>
        <v>6.9156293222683268E-4</v>
      </c>
      <c r="N21" s="221">
        <f t="shared" si="0"/>
        <v>3.7690179806362377E-2</v>
      </c>
      <c r="O21" s="221">
        <f t="shared" si="1"/>
        <v>0.19113070539419086</v>
      </c>
      <c r="P21" s="221">
        <f t="shared" si="2"/>
        <v>0.14773513139695713</v>
      </c>
      <c r="Q21" s="221">
        <f t="shared" si="3"/>
        <v>0.16238762102351315</v>
      </c>
      <c r="R21" s="221">
        <f t="shared" si="4"/>
        <v>0.19666320885200553</v>
      </c>
      <c r="S21" s="221">
        <f t="shared" si="5"/>
        <v>0.26370159059474413</v>
      </c>
      <c r="T21" s="102"/>
    </row>
    <row r="22" spans="1:20" x14ac:dyDescent="0.25">
      <c r="A22" s="105" t="s">
        <v>89</v>
      </c>
      <c r="B22" s="216">
        <v>61</v>
      </c>
      <c r="C22" s="104">
        <v>1387</v>
      </c>
      <c r="D22" s="104">
        <v>3748</v>
      </c>
      <c r="E22" s="104">
        <v>2854</v>
      </c>
      <c r="F22" s="104">
        <v>2097</v>
      </c>
      <c r="G22" s="104">
        <v>2361</v>
      </c>
      <c r="H22" s="104">
        <v>4344</v>
      </c>
      <c r="I22" s="104">
        <v>16852</v>
      </c>
      <c r="J22" s="100"/>
      <c r="L22" s="105" t="s">
        <v>89</v>
      </c>
      <c r="M22" s="220">
        <f t="shared" si="6"/>
        <v>3.6197483978162828E-3</v>
      </c>
      <c r="N22" s="221">
        <f t="shared" si="0"/>
        <v>8.2304770947068603E-2</v>
      </c>
      <c r="O22" s="221">
        <f t="shared" si="1"/>
        <v>0.22240683598385949</v>
      </c>
      <c r="P22" s="221">
        <f t="shared" si="2"/>
        <v>0.16935675290766675</v>
      </c>
      <c r="Q22" s="221">
        <f t="shared" si="3"/>
        <v>0.12443626869214336</v>
      </c>
      <c r="R22" s="221">
        <f t="shared" si="4"/>
        <v>0.14010206503679087</v>
      </c>
      <c r="S22" s="221">
        <f t="shared" si="5"/>
        <v>0.25777355803465463</v>
      </c>
      <c r="T22" s="102"/>
    </row>
    <row r="23" spans="1:20" x14ac:dyDescent="0.25">
      <c r="A23" s="105" t="s">
        <v>90</v>
      </c>
      <c r="B23" s="216">
        <v>15</v>
      </c>
      <c r="C23" s="104">
        <v>121</v>
      </c>
      <c r="D23" s="104">
        <v>219</v>
      </c>
      <c r="E23" s="104">
        <v>170</v>
      </c>
      <c r="F23" s="104">
        <v>104</v>
      </c>
      <c r="G23" s="104">
        <v>149</v>
      </c>
      <c r="H23" s="104">
        <v>233</v>
      </c>
      <c r="I23" s="104">
        <v>1011</v>
      </c>
      <c r="J23" s="100"/>
      <c r="L23" s="105" t="s">
        <v>90</v>
      </c>
      <c r="M23" s="220">
        <f t="shared" si="6"/>
        <v>1.483679525222552E-2</v>
      </c>
      <c r="N23" s="221">
        <f t="shared" si="0"/>
        <v>0.11968348170128586</v>
      </c>
      <c r="O23" s="221">
        <f t="shared" si="1"/>
        <v>0.21661721068249259</v>
      </c>
      <c r="P23" s="221">
        <f t="shared" si="2"/>
        <v>0.16815034619188921</v>
      </c>
      <c r="Q23" s="221">
        <f t="shared" si="3"/>
        <v>0.10286844708209693</v>
      </c>
      <c r="R23" s="221">
        <f t="shared" si="4"/>
        <v>0.14737883283877348</v>
      </c>
      <c r="S23" s="221">
        <f t="shared" si="5"/>
        <v>0.2304648862512364</v>
      </c>
      <c r="T23" s="102"/>
    </row>
    <row r="24" spans="1:20" x14ac:dyDescent="0.25">
      <c r="A24" s="105" t="s">
        <v>91</v>
      </c>
      <c r="B24" s="216">
        <v>31</v>
      </c>
      <c r="C24" s="104">
        <v>725</v>
      </c>
      <c r="D24" s="104">
        <v>1221</v>
      </c>
      <c r="E24" s="104">
        <v>3165</v>
      </c>
      <c r="F24" s="104">
        <v>2405</v>
      </c>
      <c r="G24" s="104">
        <v>1078</v>
      </c>
      <c r="H24" s="104">
        <v>3533</v>
      </c>
      <c r="I24" s="104">
        <v>12158</v>
      </c>
      <c r="J24" s="100"/>
      <c r="L24" s="105" t="s">
        <v>91</v>
      </c>
      <c r="M24" s="220">
        <f t="shared" si="6"/>
        <v>2.5497614739266325E-3</v>
      </c>
      <c r="N24" s="221">
        <f t="shared" si="0"/>
        <v>5.9631518341832536E-2</v>
      </c>
      <c r="O24" s="221">
        <f t="shared" si="1"/>
        <v>0.10042770192465866</v>
      </c>
      <c r="P24" s="221">
        <f t="shared" si="2"/>
        <v>0.26032242145089651</v>
      </c>
      <c r="Q24" s="221">
        <f t="shared" si="3"/>
        <v>0.19781214015463069</v>
      </c>
      <c r="R24" s="221">
        <f t="shared" si="4"/>
        <v>8.8665898996545478E-2</v>
      </c>
      <c r="S24" s="221">
        <f t="shared" si="5"/>
        <v>0.29059055765750946</v>
      </c>
      <c r="T24" s="102"/>
    </row>
    <row r="25" spans="1:20" x14ac:dyDescent="0.25">
      <c r="A25" s="105" t="s">
        <v>92</v>
      </c>
      <c r="B25" s="216">
        <v>31</v>
      </c>
      <c r="C25" s="104">
        <v>580</v>
      </c>
      <c r="D25" s="104">
        <v>2345</v>
      </c>
      <c r="E25" s="104">
        <v>1635</v>
      </c>
      <c r="F25" s="104">
        <v>1200</v>
      </c>
      <c r="G25" s="104">
        <v>1343</v>
      </c>
      <c r="H25" s="104">
        <v>2151</v>
      </c>
      <c r="I25" s="104">
        <v>9285</v>
      </c>
      <c r="J25" s="100"/>
      <c r="L25" s="105" t="s">
        <v>92</v>
      </c>
      <c r="M25" s="220">
        <f t="shared" si="6"/>
        <v>3.3387183629509961E-3</v>
      </c>
      <c r="N25" s="221">
        <f t="shared" si="0"/>
        <v>6.2466343564889608E-2</v>
      </c>
      <c r="O25" s="221">
        <f t="shared" si="1"/>
        <v>0.25255788906838988</v>
      </c>
      <c r="P25" s="221">
        <f t="shared" si="2"/>
        <v>0.17609046849757673</v>
      </c>
      <c r="Q25" s="221">
        <f t="shared" si="3"/>
        <v>0.12924071082390953</v>
      </c>
      <c r="R25" s="221">
        <f t="shared" si="4"/>
        <v>0.14464189553042542</v>
      </c>
      <c r="S25" s="221">
        <f t="shared" si="5"/>
        <v>0.23166397415185783</v>
      </c>
      <c r="T25" s="102"/>
    </row>
    <row r="26" spans="1:20" x14ac:dyDescent="0.25">
      <c r="A26" s="105" t="s">
        <v>93</v>
      </c>
      <c r="B26" s="216">
        <v>10</v>
      </c>
      <c r="C26" s="104">
        <v>499</v>
      </c>
      <c r="D26" s="104">
        <v>1027</v>
      </c>
      <c r="E26" s="104">
        <v>1203</v>
      </c>
      <c r="F26" s="104">
        <v>912</v>
      </c>
      <c r="G26" s="104">
        <v>699</v>
      </c>
      <c r="H26" s="104">
        <v>1292</v>
      </c>
      <c r="I26" s="104">
        <v>5642</v>
      </c>
      <c r="J26" s="100"/>
      <c r="L26" s="105" t="s">
        <v>93</v>
      </c>
      <c r="M26" s="220">
        <f t="shared" si="6"/>
        <v>1.7724211272598369E-3</v>
      </c>
      <c r="N26" s="221">
        <f t="shared" si="0"/>
        <v>8.8443814250265859E-2</v>
      </c>
      <c r="O26" s="221">
        <f t="shared" si="1"/>
        <v>0.18202764976958524</v>
      </c>
      <c r="P26" s="221">
        <f t="shared" si="2"/>
        <v>0.21322226160935839</v>
      </c>
      <c r="Q26" s="221">
        <f t="shared" si="3"/>
        <v>0.16164480680609714</v>
      </c>
      <c r="R26" s="221">
        <f t="shared" si="4"/>
        <v>0.1238922367954626</v>
      </c>
      <c r="S26" s="221">
        <f t="shared" si="5"/>
        <v>0.22899680964197094</v>
      </c>
      <c r="T26" s="102"/>
    </row>
    <row r="27" spans="1:20" x14ac:dyDescent="0.25">
      <c r="A27" s="105" t="s">
        <v>94</v>
      </c>
      <c r="B27" s="216">
        <v>5</v>
      </c>
      <c r="C27" s="104">
        <v>458</v>
      </c>
      <c r="D27" s="104">
        <v>1132</v>
      </c>
      <c r="E27" s="104">
        <v>561</v>
      </c>
      <c r="F27" s="104">
        <v>637</v>
      </c>
      <c r="G27" s="104">
        <v>357</v>
      </c>
      <c r="H27" s="104">
        <v>650</v>
      </c>
      <c r="I27" s="104">
        <v>3800</v>
      </c>
      <c r="J27" s="100"/>
      <c r="L27" s="105" t="s">
        <v>94</v>
      </c>
      <c r="M27" s="220">
        <f t="shared" si="6"/>
        <v>1.3157894736842105E-3</v>
      </c>
      <c r="N27" s="221">
        <f t="shared" si="0"/>
        <v>0.12052631578947369</v>
      </c>
      <c r="O27" s="221">
        <f t="shared" si="1"/>
        <v>0.29789473684210527</v>
      </c>
      <c r="P27" s="221">
        <f t="shared" si="2"/>
        <v>0.14763157894736842</v>
      </c>
      <c r="Q27" s="221">
        <f t="shared" si="3"/>
        <v>0.16763157894736841</v>
      </c>
      <c r="R27" s="221">
        <f t="shared" si="4"/>
        <v>9.3947368421052627E-2</v>
      </c>
      <c r="S27" s="221">
        <f t="shared" si="5"/>
        <v>0.17105263157894737</v>
      </c>
      <c r="T27" s="102"/>
    </row>
    <row r="28" spans="1:20" x14ac:dyDescent="0.25">
      <c r="A28" s="105" t="s">
        <v>95</v>
      </c>
      <c r="B28" s="216">
        <v>15</v>
      </c>
      <c r="C28" s="104">
        <v>1154</v>
      </c>
      <c r="D28" s="104">
        <v>1775</v>
      </c>
      <c r="E28" s="104">
        <v>3990</v>
      </c>
      <c r="F28" s="104">
        <v>2859</v>
      </c>
      <c r="G28" s="104">
        <v>847</v>
      </c>
      <c r="H28" s="104">
        <v>1999</v>
      </c>
      <c r="I28" s="104">
        <v>12639</v>
      </c>
      <c r="J28" s="100"/>
      <c r="L28" s="105" t="s">
        <v>95</v>
      </c>
      <c r="M28" s="220">
        <f t="shared" si="6"/>
        <v>1.1868027533823878E-3</v>
      </c>
      <c r="N28" s="221">
        <f t="shared" si="0"/>
        <v>9.130469182688504E-2</v>
      </c>
      <c r="O28" s="221">
        <f t="shared" si="1"/>
        <v>0.1404383258169159</v>
      </c>
      <c r="P28" s="221">
        <f t="shared" si="2"/>
        <v>0.31568953239971514</v>
      </c>
      <c r="Q28" s="221">
        <f t="shared" si="3"/>
        <v>0.22620460479468313</v>
      </c>
      <c r="R28" s="221">
        <f t="shared" si="4"/>
        <v>6.7014795474325498E-2</v>
      </c>
      <c r="S28" s="221">
        <f t="shared" si="5"/>
        <v>0.15816124693409289</v>
      </c>
      <c r="T28" s="102"/>
    </row>
    <row r="29" spans="1:20" x14ac:dyDescent="0.25">
      <c r="A29" s="105" t="s">
        <v>96</v>
      </c>
      <c r="B29" s="216">
        <v>158</v>
      </c>
      <c r="C29" s="104">
        <v>2945</v>
      </c>
      <c r="D29" s="104">
        <v>6652</v>
      </c>
      <c r="E29" s="104">
        <v>3860</v>
      </c>
      <c r="F29" s="104">
        <v>7051</v>
      </c>
      <c r="G29" s="104">
        <v>3317</v>
      </c>
      <c r="H29" s="104">
        <v>5876</v>
      </c>
      <c r="I29" s="104">
        <v>29859</v>
      </c>
      <c r="J29" s="100"/>
      <c r="L29" s="105" t="s">
        <v>96</v>
      </c>
      <c r="M29" s="220">
        <f t="shared" si="6"/>
        <v>5.2915368900499013E-3</v>
      </c>
      <c r="N29" s="221">
        <f t="shared" si="0"/>
        <v>9.8630228741752909E-2</v>
      </c>
      <c r="O29" s="221">
        <f t="shared" si="1"/>
        <v>0.22278040121906292</v>
      </c>
      <c r="P29" s="221">
        <f t="shared" si="2"/>
        <v>0.12927425566830772</v>
      </c>
      <c r="Q29" s="221">
        <f t="shared" si="3"/>
        <v>0.23614320640342945</v>
      </c>
      <c r="R29" s="221">
        <f t="shared" si="4"/>
        <v>0.11108878395123749</v>
      </c>
      <c r="S29" s="221">
        <f t="shared" si="5"/>
        <v>0.19679158712615963</v>
      </c>
      <c r="T29" s="102"/>
    </row>
    <row r="30" spans="1:20" x14ac:dyDescent="0.25">
      <c r="A30" s="105" t="s">
        <v>97</v>
      </c>
      <c r="B30" s="216">
        <v>38</v>
      </c>
      <c r="C30" s="104">
        <v>114</v>
      </c>
      <c r="D30" s="104">
        <v>124</v>
      </c>
      <c r="E30" s="104">
        <v>262</v>
      </c>
      <c r="F30" s="104">
        <v>94</v>
      </c>
      <c r="G30" s="104">
        <v>123</v>
      </c>
      <c r="H30" s="104">
        <v>304</v>
      </c>
      <c r="I30" s="104">
        <v>1059</v>
      </c>
      <c r="J30" s="100"/>
      <c r="L30" s="105" t="s">
        <v>97</v>
      </c>
      <c r="M30" s="220">
        <f t="shared" si="6"/>
        <v>3.588290840415486E-2</v>
      </c>
      <c r="N30" s="221">
        <f t="shared" si="0"/>
        <v>0.10764872521246459</v>
      </c>
      <c r="O30" s="221">
        <f t="shared" si="1"/>
        <v>0.11709159584513693</v>
      </c>
      <c r="P30" s="221">
        <f t="shared" si="2"/>
        <v>0.24740321057601511</v>
      </c>
      <c r="Q30" s="221">
        <f t="shared" si="3"/>
        <v>8.8762983947119928E-2</v>
      </c>
      <c r="R30" s="221">
        <f t="shared" si="4"/>
        <v>0.11614730878186968</v>
      </c>
      <c r="S30" s="221">
        <f t="shared" si="5"/>
        <v>0.28706326723323888</v>
      </c>
      <c r="T30" s="102"/>
    </row>
    <row r="31" spans="1:20" x14ac:dyDescent="0.25">
      <c r="A31" s="105" t="s">
        <v>98</v>
      </c>
      <c r="B31" s="216">
        <v>29</v>
      </c>
      <c r="C31" s="104">
        <v>177</v>
      </c>
      <c r="D31" s="104">
        <v>694</v>
      </c>
      <c r="E31" s="104">
        <v>2654</v>
      </c>
      <c r="F31" s="104">
        <v>1378</v>
      </c>
      <c r="G31" s="104">
        <v>313</v>
      </c>
      <c r="H31" s="104">
        <v>989</v>
      </c>
      <c r="I31" s="104">
        <v>6234</v>
      </c>
      <c r="J31" s="100"/>
      <c r="L31" s="105" t="s">
        <v>98</v>
      </c>
      <c r="M31" s="220">
        <f t="shared" si="6"/>
        <v>4.6519088867500802E-3</v>
      </c>
      <c r="N31" s="221">
        <f t="shared" si="0"/>
        <v>2.8392685274302214E-2</v>
      </c>
      <c r="O31" s="221">
        <f t="shared" si="1"/>
        <v>0.11132499197946744</v>
      </c>
      <c r="P31" s="221">
        <f t="shared" si="2"/>
        <v>0.42572986846326594</v>
      </c>
      <c r="Q31" s="221">
        <f t="shared" si="3"/>
        <v>0.22104587744626245</v>
      </c>
      <c r="R31" s="221">
        <f t="shared" si="4"/>
        <v>5.0208533846647418E-2</v>
      </c>
      <c r="S31" s="221">
        <f t="shared" si="5"/>
        <v>0.15864613410330447</v>
      </c>
      <c r="T31" s="102"/>
    </row>
    <row r="32" spans="1:20" x14ac:dyDescent="0.25">
      <c r="A32" s="105" t="s">
        <v>99</v>
      </c>
      <c r="B32" s="216">
        <v>38</v>
      </c>
      <c r="C32" s="104">
        <v>1168</v>
      </c>
      <c r="D32" s="104">
        <v>2757</v>
      </c>
      <c r="E32" s="104">
        <v>1850</v>
      </c>
      <c r="F32" s="104">
        <v>9238</v>
      </c>
      <c r="G32" s="104">
        <v>1912</v>
      </c>
      <c r="H32" s="104">
        <v>2914</v>
      </c>
      <c r="I32" s="104">
        <v>19877</v>
      </c>
      <c r="J32" s="100"/>
      <c r="L32" s="105" t="s">
        <v>99</v>
      </c>
      <c r="M32" s="220">
        <f t="shared" si="6"/>
        <v>1.9117573074407606E-3</v>
      </c>
      <c r="N32" s="221">
        <f t="shared" si="0"/>
        <v>5.8761382502389693E-2</v>
      </c>
      <c r="O32" s="221">
        <f t="shared" si="1"/>
        <v>0.13870302359510991</v>
      </c>
      <c r="P32" s="221">
        <f t="shared" si="2"/>
        <v>9.3072395230668611E-2</v>
      </c>
      <c r="Q32" s="221">
        <f t="shared" si="3"/>
        <v>0.46475826331941439</v>
      </c>
      <c r="R32" s="221">
        <f t="shared" si="4"/>
        <v>9.6191578205966702E-2</v>
      </c>
      <c r="S32" s="221">
        <f t="shared" si="5"/>
        <v>0.14660159983900992</v>
      </c>
      <c r="T32" s="102"/>
    </row>
    <row r="33" spans="1:20" x14ac:dyDescent="0.25">
      <c r="A33" s="105" t="s">
        <v>100</v>
      </c>
      <c r="B33" s="216">
        <v>20</v>
      </c>
      <c r="C33" s="104">
        <v>1142</v>
      </c>
      <c r="D33" s="104">
        <v>3008</v>
      </c>
      <c r="E33" s="104">
        <v>2794</v>
      </c>
      <c r="F33" s="104">
        <v>1039</v>
      </c>
      <c r="G33" s="104">
        <v>3666</v>
      </c>
      <c r="H33" s="104">
        <v>5809</v>
      </c>
      <c r="I33" s="104">
        <v>17478</v>
      </c>
      <c r="J33" s="100"/>
      <c r="L33" s="105" t="s">
        <v>100</v>
      </c>
      <c r="M33" s="220">
        <f t="shared" si="6"/>
        <v>1.1442956860052637E-3</v>
      </c>
      <c r="N33" s="221">
        <f t="shared" si="0"/>
        <v>6.5339283670900555E-2</v>
      </c>
      <c r="O33" s="221">
        <f t="shared" si="1"/>
        <v>0.17210207117519166</v>
      </c>
      <c r="P33" s="221">
        <f t="shared" si="2"/>
        <v>0.15985810733493536</v>
      </c>
      <c r="Q33" s="221">
        <f t="shared" si="3"/>
        <v>5.944616088797345E-2</v>
      </c>
      <c r="R33" s="221">
        <f t="shared" si="4"/>
        <v>0.20974939924476485</v>
      </c>
      <c r="S33" s="221">
        <f t="shared" si="5"/>
        <v>0.33236068200022884</v>
      </c>
      <c r="T33" s="102"/>
    </row>
    <row r="34" spans="1:20" x14ac:dyDescent="0.25">
      <c r="A34" s="105" t="s">
        <v>101</v>
      </c>
      <c r="B34" s="216">
        <v>15</v>
      </c>
      <c r="C34" s="104">
        <v>406</v>
      </c>
      <c r="D34" s="104">
        <v>3917</v>
      </c>
      <c r="E34" s="104">
        <v>1744</v>
      </c>
      <c r="F34" s="104">
        <v>1906</v>
      </c>
      <c r="G34" s="104">
        <v>4453</v>
      </c>
      <c r="H34" s="104">
        <v>4072</v>
      </c>
      <c r="I34" s="104">
        <v>16513</v>
      </c>
      <c r="J34" s="100"/>
      <c r="L34" s="105" t="s">
        <v>101</v>
      </c>
      <c r="M34" s="220">
        <f t="shared" si="6"/>
        <v>9.0837521952401138E-4</v>
      </c>
      <c r="N34" s="221">
        <f t="shared" si="0"/>
        <v>2.4586689275116574E-2</v>
      </c>
      <c r="O34" s="221">
        <f t="shared" si="1"/>
        <v>0.2372070489917035</v>
      </c>
      <c r="P34" s="221">
        <f t="shared" si="2"/>
        <v>0.10561375885665839</v>
      </c>
      <c r="Q34" s="221">
        <f t="shared" si="3"/>
        <v>0.11542421122751771</v>
      </c>
      <c r="R34" s="221">
        <f t="shared" si="4"/>
        <v>0.26966632350269487</v>
      </c>
      <c r="S34" s="221">
        <f t="shared" si="5"/>
        <v>0.24659359292678495</v>
      </c>
      <c r="T34" s="102"/>
    </row>
    <row r="35" spans="1:20" x14ac:dyDescent="0.25">
      <c r="A35" s="105" t="s">
        <v>102</v>
      </c>
      <c r="B35" s="216">
        <v>52</v>
      </c>
      <c r="C35" s="104">
        <v>936</v>
      </c>
      <c r="D35" s="104">
        <v>1332</v>
      </c>
      <c r="E35" s="104">
        <v>2775</v>
      </c>
      <c r="F35" s="104">
        <v>1054</v>
      </c>
      <c r="G35" s="104">
        <v>1071</v>
      </c>
      <c r="H35" s="104">
        <v>1426</v>
      </c>
      <c r="I35" s="104">
        <v>8646</v>
      </c>
      <c r="J35" s="100"/>
      <c r="L35" s="105" t="s">
        <v>102</v>
      </c>
      <c r="M35" s="220">
        <f t="shared" si="6"/>
        <v>6.0143418922044877E-3</v>
      </c>
      <c r="N35" s="221">
        <f t="shared" si="0"/>
        <v>0.10825815405968078</v>
      </c>
      <c r="O35" s="221">
        <f t="shared" si="1"/>
        <v>0.15405968077723803</v>
      </c>
      <c r="P35" s="221">
        <f t="shared" si="2"/>
        <v>0.32095766828591255</v>
      </c>
      <c r="Q35" s="221">
        <f t="shared" si="3"/>
        <v>0.12190608373814481</v>
      </c>
      <c r="R35" s="221">
        <f t="shared" si="4"/>
        <v>0.12387231089521165</v>
      </c>
      <c r="S35" s="221">
        <f t="shared" si="5"/>
        <v>0.16493176035160767</v>
      </c>
      <c r="T35" s="102"/>
    </row>
    <row r="36" spans="1:20" x14ac:dyDescent="0.25">
      <c r="A36" s="105" t="s">
        <v>103</v>
      </c>
      <c r="B36" s="216">
        <v>39</v>
      </c>
      <c r="C36" s="104">
        <v>179</v>
      </c>
      <c r="D36" s="104">
        <v>528</v>
      </c>
      <c r="E36" s="104">
        <v>296</v>
      </c>
      <c r="F36" s="104">
        <v>318</v>
      </c>
      <c r="G36" s="104">
        <v>284</v>
      </c>
      <c r="H36" s="104">
        <v>1094</v>
      </c>
      <c r="I36" s="104">
        <v>2738</v>
      </c>
      <c r="J36" s="100"/>
      <c r="L36" s="105" t="s">
        <v>103</v>
      </c>
      <c r="M36" s="220">
        <f t="shared" si="6"/>
        <v>1.4243973703433162E-2</v>
      </c>
      <c r="N36" s="221">
        <f t="shared" si="0"/>
        <v>6.5376186997808616E-2</v>
      </c>
      <c r="O36" s="221">
        <f t="shared" si="1"/>
        <v>0.19284149013878743</v>
      </c>
      <c r="P36" s="221">
        <f t="shared" si="2"/>
        <v>0.10810810810810811</v>
      </c>
      <c r="Q36" s="221">
        <f t="shared" si="3"/>
        <v>0.11614317019722425</v>
      </c>
      <c r="R36" s="221">
        <f t="shared" si="4"/>
        <v>0.10372534696859022</v>
      </c>
      <c r="S36" s="221">
        <f t="shared" si="5"/>
        <v>0.39956172388604821</v>
      </c>
      <c r="T36" s="102"/>
    </row>
    <row r="37" spans="1:20" x14ac:dyDescent="0.25">
      <c r="A37" s="105" t="s">
        <v>104</v>
      </c>
      <c r="B37" s="216">
        <v>12</v>
      </c>
      <c r="C37" s="104">
        <v>181</v>
      </c>
      <c r="D37" s="104">
        <v>256</v>
      </c>
      <c r="E37" s="104">
        <v>125</v>
      </c>
      <c r="F37" s="104">
        <v>226</v>
      </c>
      <c r="G37" s="104">
        <v>230</v>
      </c>
      <c r="H37" s="104">
        <v>343</v>
      </c>
      <c r="I37" s="104">
        <v>1373</v>
      </c>
      <c r="J37" s="100"/>
      <c r="L37" s="105" t="s">
        <v>104</v>
      </c>
      <c r="M37" s="220">
        <f t="shared" si="6"/>
        <v>8.7399854333576107E-3</v>
      </c>
      <c r="N37" s="221">
        <f t="shared" si="0"/>
        <v>0.13182811361981064</v>
      </c>
      <c r="O37" s="221">
        <f t="shared" si="1"/>
        <v>0.18645302257829571</v>
      </c>
      <c r="P37" s="221">
        <f t="shared" si="2"/>
        <v>9.1041514930808448E-2</v>
      </c>
      <c r="Q37" s="221">
        <f t="shared" si="3"/>
        <v>0.16460305899490169</v>
      </c>
      <c r="R37" s="221">
        <f t="shared" si="4"/>
        <v>0.16751638747268754</v>
      </c>
      <c r="S37" s="221">
        <f t="shared" si="5"/>
        <v>0.24981791697013839</v>
      </c>
      <c r="T37" s="102"/>
    </row>
    <row r="38" spans="1:20" x14ac:dyDescent="0.25">
      <c r="A38" s="105" t="s">
        <v>105</v>
      </c>
      <c r="B38" s="216">
        <v>10</v>
      </c>
      <c r="C38" s="104">
        <v>442</v>
      </c>
      <c r="D38" s="104">
        <v>494</v>
      </c>
      <c r="E38" s="104">
        <v>611</v>
      </c>
      <c r="F38" s="104">
        <v>415</v>
      </c>
      <c r="G38" s="104">
        <v>442</v>
      </c>
      <c r="H38" s="104">
        <v>859</v>
      </c>
      <c r="I38" s="104">
        <v>3273</v>
      </c>
      <c r="J38" s="100"/>
      <c r="L38" s="105" t="s">
        <v>105</v>
      </c>
      <c r="M38" s="220">
        <f t="shared" si="6"/>
        <v>3.0553009471432934E-3</v>
      </c>
      <c r="N38" s="221">
        <f t="shared" si="0"/>
        <v>0.13504430186373359</v>
      </c>
      <c r="O38" s="221">
        <f t="shared" si="1"/>
        <v>0.15093186678887871</v>
      </c>
      <c r="P38" s="221">
        <f t="shared" si="2"/>
        <v>0.18667888787045525</v>
      </c>
      <c r="Q38" s="221">
        <f t="shared" si="3"/>
        <v>0.1267949893064467</v>
      </c>
      <c r="R38" s="221">
        <f t="shared" si="4"/>
        <v>0.13504430186373359</v>
      </c>
      <c r="S38" s="221">
        <f t="shared" si="5"/>
        <v>0.26245035135960892</v>
      </c>
      <c r="T38" s="102"/>
    </row>
    <row r="39" spans="1:20" ht="15.75" thickBot="1" x14ac:dyDescent="0.3">
      <c r="A39" s="98" t="s">
        <v>106</v>
      </c>
      <c r="B39" s="217">
        <v>171</v>
      </c>
      <c r="C39" s="106">
        <v>2216</v>
      </c>
      <c r="D39" s="106">
        <v>4030</v>
      </c>
      <c r="E39" s="106">
        <v>2594</v>
      </c>
      <c r="F39" s="106">
        <v>2951</v>
      </c>
      <c r="G39" s="106">
        <v>3552</v>
      </c>
      <c r="H39" s="106">
        <v>9188</v>
      </c>
      <c r="I39" s="106">
        <v>24702</v>
      </c>
      <c r="J39" s="100"/>
      <c r="L39" s="98" t="s">
        <v>106</v>
      </c>
      <c r="M39" s="222">
        <f t="shared" si="6"/>
        <v>6.9225163954335679E-3</v>
      </c>
      <c r="N39" s="223">
        <f t="shared" si="0"/>
        <v>8.9709335276495827E-2</v>
      </c>
      <c r="O39" s="223">
        <f t="shared" si="1"/>
        <v>0.16314468464091977</v>
      </c>
      <c r="P39" s="223">
        <f t="shared" si="2"/>
        <v>0.10501173994008582</v>
      </c>
      <c r="Q39" s="223">
        <f t="shared" si="3"/>
        <v>0.11946401101125415</v>
      </c>
      <c r="R39" s="223">
        <f t="shared" si="4"/>
        <v>0.14379402477532183</v>
      </c>
      <c r="S39" s="223">
        <f t="shared" si="5"/>
        <v>0.37195368796048905</v>
      </c>
      <c r="T39" s="102"/>
    </row>
    <row r="40" spans="1:20" ht="15.75" thickBot="1" x14ac:dyDescent="0.3">
      <c r="A40" s="205" t="s">
        <v>29</v>
      </c>
      <c r="B40" s="107">
        <v>1093</v>
      </c>
      <c r="C40" s="107">
        <v>26339</v>
      </c>
      <c r="D40" s="107">
        <v>71295</v>
      </c>
      <c r="E40" s="107">
        <v>54143</v>
      </c>
      <c r="F40" s="107">
        <v>55504</v>
      </c>
      <c r="G40" s="107">
        <v>48971</v>
      </c>
      <c r="H40" s="107">
        <v>109965</v>
      </c>
      <c r="I40" s="107">
        <v>367310</v>
      </c>
      <c r="J40" s="108"/>
      <c r="L40" s="109" t="s">
        <v>107</v>
      </c>
      <c r="M40" s="206">
        <f t="shared" si="6"/>
        <v>2.9756881108600366E-3</v>
      </c>
      <c r="N40" s="206">
        <f t="shared" si="0"/>
        <v>7.1707821730962948E-2</v>
      </c>
      <c r="O40" s="206">
        <f t="shared" si="1"/>
        <v>0.19410035120198196</v>
      </c>
      <c r="P40" s="206">
        <f t="shared" si="2"/>
        <v>0.14740410007895238</v>
      </c>
      <c r="Q40" s="206">
        <f t="shared" si="3"/>
        <v>0.15110941711360976</v>
      </c>
      <c r="R40" s="206">
        <f t="shared" si="4"/>
        <v>0.13332335084805749</v>
      </c>
      <c r="S40" s="206">
        <f t="shared" si="5"/>
        <v>0.29937927091557542</v>
      </c>
      <c r="T40" s="102"/>
    </row>
    <row r="41" spans="1:20" x14ac:dyDescent="0.25">
      <c r="A41" s="313" t="s">
        <v>289</v>
      </c>
      <c r="B41" s="313"/>
      <c r="C41" s="313"/>
      <c r="D41" s="313"/>
      <c r="E41" s="313"/>
      <c r="F41" s="313"/>
      <c r="G41" s="313"/>
      <c r="L41" s="313" t="s">
        <v>289</v>
      </c>
      <c r="M41" s="313"/>
      <c r="N41" s="313"/>
      <c r="O41" s="313"/>
      <c r="P41" s="313"/>
      <c r="Q41" s="313"/>
      <c r="R41" s="313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137</v>
      </c>
      <c r="C46" s="112">
        <f t="shared" ref="C46:I46" si="7">+C17+C21+C32+C33+C34</f>
        <v>9141</v>
      </c>
      <c r="D46" s="112">
        <f t="shared" si="7"/>
        <v>23642</v>
      </c>
      <c r="E46" s="112">
        <f t="shared" si="7"/>
        <v>15654</v>
      </c>
      <c r="F46" s="112">
        <f t="shared" si="7"/>
        <v>19406</v>
      </c>
      <c r="G46" s="112">
        <f t="shared" si="7"/>
        <v>21083</v>
      </c>
      <c r="H46" s="112">
        <f t="shared" si="7"/>
        <v>36987</v>
      </c>
      <c r="I46" s="112">
        <f t="shared" si="7"/>
        <v>126050</v>
      </c>
      <c r="L46" s="113" t="s">
        <v>212</v>
      </c>
      <c r="M46" s="101">
        <f t="shared" ref="M46" si="8">+B46/$I46</f>
        <v>1.0868702895676318E-3</v>
      </c>
      <c r="N46" s="101">
        <f t="shared" ref="N46" si="9">+C46/$I46</f>
        <v>7.2518841729472427E-2</v>
      </c>
      <c r="O46" s="101">
        <f t="shared" ref="O46" si="10">+D46/$I46</f>
        <v>0.18756049186830623</v>
      </c>
      <c r="P46" s="101">
        <f t="shared" ref="P46" si="11">+E46/$I46</f>
        <v>0.12418881396271321</v>
      </c>
      <c r="Q46" s="101">
        <f t="shared" ref="Q46" si="12">+F46/$I46</f>
        <v>0.15395477984926617</v>
      </c>
      <c r="R46" s="101">
        <f t="shared" ref="R46" si="13">+G46/$I46</f>
        <v>0.16725902419674732</v>
      </c>
      <c r="S46" s="101">
        <f t="shared" ref="S46" si="14">+H46/$I46</f>
        <v>0.29343117810392699</v>
      </c>
    </row>
    <row r="47" spans="1:20" x14ac:dyDescent="0.25">
      <c r="A47" s="111" t="s">
        <v>213</v>
      </c>
      <c r="B47" s="112">
        <f>+B11+B12+B22+B19+B30+B39+B29</f>
        <v>563</v>
      </c>
      <c r="C47" s="112">
        <f t="shared" ref="C47:I47" si="15">+C11+C12+C22+C19+C30+C39+C29</f>
        <v>9809</v>
      </c>
      <c r="D47" s="112">
        <f t="shared" si="15"/>
        <v>31964</v>
      </c>
      <c r="E47" s="112">
        <f t="shared" si="15"/>
        <v>14590</v>
      </c>
      <c r="F47" s="112">
        <f t="shared" si="15"/>
        <v>21496</v>
      </c>
      <c r="G47" s="112">
        <f t="shared" si="15"/>
        <v>18386</v>
      </c>
      <c r="H47" s="112">
        <f t="shared" si="15"/>
        <v>51490</v>
      </c>
      <c r="I47" s="112">
        <f t="shared" si="15"/>
        <v>148298</v>
      </c>
      <c r="L47" s="114" t="s">
        <v>213</v>
      </c>
      <c r="M47" s="101">
        <f t="shared" ref="M47:M50" si="16">+B47/$I47</f>
        <v>3.7964099313544351E-3</v>
      </c>
      <c r="N47" s="101">
        <f t="shared" ref="N47:N50" si="17">+C47/$I47</f>
        <v>6.6143845500276466E-2</v>
      </c>
      <c r="O47" s="101">
        <f t="shared" ref="O47:O50" si="18">+D47/$I47</f>
        <v>0.21553898231938395</v>
      </c>
      <c r="P47" s="101">
        <f t="shared" ref="P47:P50" si="19">+E47/$I47</f>
        <v>9.8382985610055429E-2</v>
      </c>
      <c r="Q47" s="101">
        <f t="shared" ref="Q47:Q50" si="20">+F47/$I47</f>
        <v>0.14495138167743327</v>
      </c>
      <c r="R47" s="101">
        <f t="shared" ref="R47:R50" si="21">+G47/$I47</f>
        <v>0.12398009413478267</v>
      </c>
      <c r="S47" s="101">
        <f t="shared" ref="S47:S50" si="22">+H47/$I47</f>
        <v>0.34720630082671378</v>
      </c>
    </row>
    <row r="48" spans="1:20" x14ac:dyDescent="0.25">
      <c r="A48" s="111" t="s">
        <v>214</v>
      </c>
      <c r="B48" s="112">
        <f>+B10+B13+B15+B20+B24+B26+B28+B31</f>
        <v>155</v>
      </c>
      <c r="C48" s="112">
        <f t="shared" ref="C48:I48" si="23">+C10+C13+C15+C20+C24+C26+C28+C31</f>
        <v>3669</v>
      </c>
      <c r="D48" s="112">
        <f t="shared" si="23"/>
        <v>7562</v>
      </c>
      <c r="E48" s="112">
        <f t="shared" si="23"/>
        <v>15713</v>
      </c>
      <c r="F48" s="112">
        <f t="shared" si="23"/>
        <v>9604</v>
      </c>
      <c r="G48" s="112">
        <f t="shared" si="23"/>
        <v>4310</v>
      </c>
      <c r="H48" s="112">
        <f t="shared" si="23"/>
        <v>12642</v>
      </c>
      <c r="I48" s="112">
        <f t="shared" si="23"/>
        <v>53655</v>
      </c>
      <c r="L48" s="114" t="s">
        <v>214</v>
      </c>
      <c r="M48" s="101">
        <f t="shared" si="16"/>
        <v>2.8888267635821452E-3</v>
      </c>
      <c r="N48" s="101">
        <f t="shared" si="17"/>
        <v>6.8381325132792839E-2</v>
      </c>
      <c r="O48" s="101">
        <f>+D48/$I48</f>
        <v>0.14093747087876246</v>
      </c>
      <c r="P48" s="101">
        <f t="shared" si="19"/>
        <v>0.29285248345913706</v>
      </c>
      <c r="Q48" s="101">
        <f t="shared" si="20"/>
        <v>0.17899543378995433</v>
      </c>
      <c r="R48" s="101">
        <f t="shared" si="21"/>
        <v>8.032802161960674E-2</v>
      </c>
      <c r="S48" s="101">
        <f t="shared" si="22"/>
        <v>0.23561643835616439</v>
      </c>
    </row>
    <row r="49" spans="1:19" ht="15.75" thickBot="1" x14ac:dyDescent="0.3">
      <c r="A49" s="115" t="s">
        <v>215</v>
      </c>
      <c r="B49" s="116">
        <f>+B14+B16+B25+B27+B23+B18+B35+B36+B37+B38</f>
        <v>238</v>
      </c>
      <c r="C49" s="116">
        <f t="shared" ref="C49:I49" si="24">+C14+C16+C25+C27+C23+C18+C35+C36+C37+C38</f>
        <v>3720</v>
      </c>
      <c r="D49" s="116">
        <f t="shared" si="24"/>
        <v>8127</v>
      </c>
      <c r="E49" s="116">
        <f t="shared" si="24"/>
        <v>8186</v>
      </c>
      <c r="F49" s="116">
        <f t="shared" si="24"/>
        <v>4998</v>
      </c>
      <c r="G49" s="116">
        <f t="shared" si="24"/>
        <v>5192</v>
      </c>
      <c r="H49" s="116">
        <f t="shared" si="24"/>
        <v>8846</v>
      </c>
      <c r="I49" s="116">
        <f t="shared" si="24"/>
        <v>39307</v>
      </c>
      <c r="L49" s="117" t="s">
        <v>215</v>
      </c>
      <c r="M49" s="101">
        <f t="shared" si="16"/>
        <v>6.0549011626427861E-3</v>
      </c>
      <c r="N49" s="101">
        <f t="shared" si="17"/>
        <v>9.4639631617777997E-2</v>
      </c>
      <c r="O49" s="101">
        <f t="shared" si="18"/>
        <v>0.20675706617141984</v>
      </c>
      <c r="P49" s="101">
        <f t="shared" si="19"/>
        <v>0.20825807108148675</v>
      </c>
      <c r="Q49" s="101">
        <f t="shared" si="20"/>
        <v>0.12715292441549852</v>
      </c>
      <c r="R49" s="101">
        <f t="shared" si="21"/>
        <v>0.132088432085888</v>
      </c>
      <c r="S49" s="101">
        <f t="shared" si="22"/>
        <v>0.22504897346528607</v>
      </c>
    </row>
    <row r="50" spans="1:19" ht="15.75" thickBot="1" x14ac:dyDescent="0.3">
      <c r="A50" s="118" t="s">
        <v>132</v>
      </c>
      <c r="B50" s="119">
        <f>+SUM(B46:B49)</f>
        <v>1093</v>
      </c>
      <c r="C50" s="119">
        <f t="shared" ref="C50:I50" si="25">+SUM(C46:C49)</f>
        <v>26339</v>
      </c>
      <c r="D50" s="119">
        <f t="shared" si="25"/>
        <v>71295</v>
      </c>
      <c r="E50" s="119">
        <f t="shared" si="25"/>
        <v>54143</v>
      </c>
      <c r="F50" s="119">
        <f t="shared" si="25"/>
        <v>55504</v>
      </c>
      <c r="G50" s="119">
        <f t="shared" si="25"/>
        <v>48971</v>
      </c>
      <c r="H50" s="119">
        <f t="shared" si="25"/>
        <v>109965</v>
      </c>
      <c r="I50" s="119">
        <f t="shared" si="25"/>
        <v>367310</v>
      </c>
      <c r="L50" s="120" t="s">
        <v>132</v>
      </c>
      <c r="M50" s="206">
        <f t="shared" si="16"/>
        <v>2.9756881108600366E-3</v>
      </c>
      <c r="N50" s="206">
        <f t="shared" si="17"/>
        <v>7.1707821730962948E-2</v>
      </c>
      <c r="O50" s="206">
        <f t="shared" si="18"/>
        <v>0.19410035120198196</v>
      </c>
      <c r="P50" s="206">
        <f t="shared" si="19"/>
        <v>0.14740410007895238</v>
      </c>
      <c r="Q50" s="206">
        <f t="shared" si="20"/>
        <v>0.15110941711360976</v>
      </c>
      <c r="R50" s="206">
        <f t="shared" si="21"/>
        <v>0.13332335084805749</v>
      </c>
      <c r="S50" s="206">
        <f t="shared" si="22"/>
        <v>0.29937927091557542</v>
      </c>
    </row>
    <row r="51" spans="1:19" x14ac:dyDescent="0.25">
      <c r="A51" s="313" t="s">
        <v>289</v>
      </c>
      <c r="B51" s="313"/>
      <c r="C51" s="313"/>
      <c r="D51" s="313"/>
      <c r="E51" s="313"/>
      <c r="F51" s="313"/>
      <c r="G51" s="313"/>
      <c r="H51" s="111"/>
      <c r="I51" s="111"/>
      <c r="L51" s="313" t="s">
        <v>289</v>
      </c>
      <c r="M51" s="313"/>
      <c r="N51" s="313"/>
      <c r="O51" s="313"/>
      <c r="P51" s="313"/>
      <c r="Q51" s="313"/>
      <c r="R51" s="313"/>
    </row>
    <row r="54" spans="1:19" ht="15.75" x14ac:dyDescent="0.25">
      <c r="G54" s="155" t="s">
        <v>290</v>
      </c>
      <c r="I54" s="155"/>
      <c r="J54" s="155"/>
      <c r="K54" s="155"/>
      <c r="L54" s="155"/>
      <c r="M54" s="155"/>
      <c r="N54" s="155"/>
    </row>
    <row r="81" spans="7:19" x14ac:dyDescent="0.25">
      <c r="M81" s="315"/>
      <c r="N81" s="315"/>
      <c r="O81" s="315"/>
      <c r="P81" s="315"/>
      <c r="Q81" s="315"/>
      <c r="R81" s="315"/>
      <c r="S81" s="315"/>
    </row>
    <row r="82" spans="7:19" x14ac:dyDescent="0.25">
      <c r="G82" s="313" t="s">
        <v>289</v>
      </c>
      <c r="H82" s="313"/>
      <c r="I82" s="313"/>
      <c r="J82" s="313"/>
      <c r="K82" s="313"/>
      <c r="L82" s="313"/>
      <c r="M82" s="313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zoomScaleNormal="100" workbookViewId="0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63"/>
    <col min="12" max="12" width="11.42578125" style="63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I1" s="276" t="s">
        <v>107</v>
      </c>
    </row>
    <row r="2" spans="1:12" x14ac:dyDescent="0.25">
      <c r="J2" s="277" t="s">
        <v>309</v>
      </c>
      <c r="K2" s="277" t="s">
        <v>310</v>
      </c>
      <c r="L2" s="277" t="s">
        <v>311</v>
      </c>
    </row>
    <row r="3" spans="1:12" ht="18.75" x14ac:dyDescent="0.3">
      <c r="A3" s="30" t="str">
        <f>Índex!A45</f>
        <v>ANÀLISI SEGONS 7 SECTORS PRODUCTIUS</v>
      </c>
      <c r="I3" s="63" t="s">
        <v>226</v>
      </c>
      <c r="J3" s="278">
        <v>0.23330283623055809</v>
      </c>
      <c r="K3" s="278">
        <v>0.76669716376944186</v>
      </c>
      <c r="L3" s="278">
        <v>-0.69570405727923623</v>
      </c>
    </row>
    <row r="4" spans="1:12" x14ac:dyDescent="0.25">
      <c r="I4" s="63" t="s">
        <v>225</v>
      </c>
      <c r="J4" s="278">
        <v>0.12620069099054634</v>
      </c>
      <c r="K4" s="278">
        <v>0.84248520710059172</v>
      </c>
      <c r="L4" s="278">
        <v>-0.81303553869925549</v>
      </c>
    </row>
    <row r="5" spans="1:12" x14ac:dyDescent="0.25">
      <c r="A5" s="29" t="str">
        <f>Índex!A50</f>
        <v>G7S2</v>
      </c>
      <c r="C5" s="29" t="str">
        <f>Índex!A7</f>
        <v>4t trimestre 2023</v>
      </c>
      <c r="I5" s="63" t="s">
        <v>224</v>
      </c>
      <c r="J5" s="278">
        <v>0.4661897748790238</v>
      </c>
      <c r="K5" s="278">
        <v>0.72797347115164135</v>
      </c>
      <c r="L5" s="278">
        <v>-0.62632356860749683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63" t="s">
        <v>223</v>
      </c>
      <c r="J6" s="278">
        <v>0.32886984467059455</v>
      </c>
      <c r="K6" s="278">
        <v>0.66056862745098044</v>
      </c>
      <c r="L6" s="278">
        <v>-0.4861527501558372</v>
      </c>
    </row>
    <row r="7" spans="1:12" ht="15.75" x14ac:dyDescent="0.25">
      <c r="A7" s="316"/>
      <c r="B7" s="316"/>
      <c r="C7" s="316"/>
      <c r="D7" s="316"/>
      <c r="E7" s="316"/>
      <c r="F7" s="316"/>
      <c r="I7" s="63" t="s">
        <v>222</v>
      </c>
      <c r="J7" s="278">
        <v>0.70670582300374751</v>
      </c>
      <c r="K7" s="278">
        <v>0.3263849532445452</v>
      </c>
      <c r="L7" s="278">
        <v>1.0638667317814314</v>
      </c>
    </row>
    <row r="8" spans="1:12" ht="15.75" x14ac:dyDescent="0.25">
      <c r="A8" s="314" t="s">
        <v>296</v>
      </c>
      <c r="B8" s="314"/>
      <c r="C8" s="314"/>
      <c r="D8" s="314"/>
      <c r="E8" s="314"/>
      <c r="F8" s="314"/>
      <c r="G8" s="149"/>
      <c r="H8" s="149"/>
      <c r="I8" s="63" t="s">
        <v>221</v>
      </c>
      <c r="J8" s="278">
        <v>0.5575544710134569</v>
      </c>
      <c r="K8" s="278">
        <v>0.42040846151035766</v>
      </c>
      <c r="L8" s="278">
        <v>0.37863908925002171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125"/>
      <c r="I9" s="63" t="s">
        <v>220</v>
      </c>
      <c r="J9" s="278">
        <v>0.40727504205883691</v>
      </c>
      <c r="K9" s="278">
        <v>0.5545770083820607</v>
      </c>
      <c r="L9" s="278">
        <v>-0.19682391284588316</v>
      </c>
    </row>
    <row r="10" spans="1:12" x14ac:dyDescent="0.25">
      <c r="A10" s="163" t="s">
        <v>234</v>
      </c>
      <c r="B10" s="164">
        <v>0.23330283623055809</v>
      </c>
      <c r="C10" s="247">
        <v>0.22620755619320898</v>
      </c>
      <c r="D10" s="247">
        <v>0.2293470054255263</v>
      </c>
      <c r="G10" s="158"/>
      <c r="H10" s="279"/>
      <c r="I10" s="63" t="s">
        <v>132</v>
      </c>
      <c r="J10" s="278">
        <v>0.4517628161498462</v>
      </c>
      <c r="K10" s="278">
        <v>0.54823718385015385</v>
      </c>
      <c r="L10" s="278">
        <v>-0.17597195254577327</v>
      </c>
    </row>
    <row r="11" spans="1:12" x14ac:dyDescent="0.25">
      <c r="A11" s="165" t="s">
        <v>235</v>
      </c>
      <c r="B11" s="166">
        <v>0.12620069099054634</v>
      </c>
      <c r="C11" s="248">
        <v>0.14729801972314796</v>
      </c>
      <c r="D11" s="248">
        <v>0.14000744099120924</v>
      </c>
      <c r="G11" s="159"/>
      <c r="H11" s="280"/>
      <c r="I11" s="276" t="s">
        <v>227</v>
      </c>
      <c r="J11" s="277"/>
      <c r="K11" s="277"/>
      <c r="L11" s="277"/>
    </row>
    <row r="12" spans="1:12" x14ac:dyDescent="0.25">
      <c r="A12" s="165" t="s">
        <v>236</v>
      </c>
      <c r="B12" s="166">
        <v>0.4661897748790238</v>
      </c>
      <c r="C12" s="248">
        <v>0.49608668857847166</v>
      </c>
      <c r="D12" s="248">
        <v>0.49327408462979633</v>
      </c>
      <c r="G12" s="159"/>
      <c r="H12" s="280"/>
      <c r="J12" s="277" t="s">
        <v>309</v>
      </c>
      <c r="K12" s="277" t="s">
        <v>310</v>
      </c>
      <c r="L12" s="277" t="s">
        <v>311</v>
      </c>
    </row>
    <row r="13" spans="1:12" x14ac:dyDescent="0.25">
      <c r="A13" s="165" t="s">
        <v>237</v>
      </c>
      <c r="B13" s="166">
        <v>0.32886984467059455</v>
      </c>
      <c r="C13" s="248">
        <v>0.3350466545210205</v>
      </c>
      <c r="D13" s="248">
        <v>0.32590793556579795</v>
      </c>
      <c r="G13" s="159"/>
      <c r="H13" s="280"/>
      <c r="I13" s="63" t="s">
        <v>226</v>
      </c>
      <c r="J13" s="278">
        <v>0.22620755619320898</v>
      </c>
      <c r="K13" s="278">
        <v>0.77379244380679102</v>
      </c>
      <c r="L13" s="281">
        <v>-0.70766378244746597</v>
      </c>
    </row>
    <row r="14" spans="1:12" x14ac:dyDescent="0.25">
      <c r="A14" s="165" t="s">
        <v>238</v>
      </c>
      <c r="B14" s="166">
        <v>0.70670582300374751</v>
      </c>
      <c r="C14" s="248">
        <v>0.67199335338331256</v>
      </c>
      <c r="D14" s="248">
        <v>0.51058766560192137</v>
      </c>
      <c r="G14" s="159"/>
      <c r="H14" s="280"/>
      <c r="I14" s="63" t="s">
        <v>225</v>
      </c>
      <c r="J14" s="278">
        <v>0.14729801972314796</v>
      </c>
      <c r="K14" s="278">
        <v>0.85270198027685207</v>
      </c>
      <c r="L14" s="281">
        <v>-0.82725732655701845</v>
      </c>
    </row>
    <row r="15" spans="1:12" x14ac:dyDescent="0.25">
      <c r="A15" s="165" t="s">
        <v>239</v>
      </c>
      <c r="B15" s="166">
        <v>0.5575544710134569</v>
      </c>
      <c r="C15" s="248">
        <v>0.54050028338793732</v>
      </c>
      <c r="D15" s="248">
        <v>0.55113553374539104</v>
      </c>
      <c r="G15" s="159"/>
      <c r="H15" s="280"/>
      <c r="I15" s="63" t="s">
        <v>224</v>
      </c>
      <c r="J15" s="278">
        <v>0.49608668857847166</v>
      </c>
      <c r="K15" s="278">
        <v>0.5039133114215284</v>
      </c>
      <c r="L15" s="281">
        <v>-1.5531685045147877E-2</v>
      </c>
    </row>
    <row r="16" spans="1:12" ht="15.75" thickBot="1" x14ac:dyDescent="0.3">
      <c r="A16" s="167" t="s">
        <v>291</v>
      </c>
      <c r="B16" s="168">
        <v>0.40727504205883691</v>
      </c>
      <c r="C16" s="249">
        <v>0.44321522489698806</v>
      </c>
      <c r="D16" s="249">
        <v>0.43722524793326434</v>
      </c>
      <c r="G16" s="159"/>
      <c r="H16" s="280"/>
      <c r="I16" s="63" t="s">
        <v>223</v>
      </c>
      <c r="J16" s="278">
        <v>0.3350466545210205</v>
      </c>
      <c r="K16" s="278">
        <v>0.66495334547897944</v>
      </c>
      <c r="L16" s="281">
        <v>-0.49613509459121591</v>
      </c>
    </row>
    <row r="17" spans="1:13" ht="15.75" thickBot="1" x14ac:dyDescent="0.3">
      <c r="A17" s="169" t="s">
        <v>132</v>
      </c>
      <c r="B17" s="170">
        <v>0.4517628161498462</v>
      </c>
      <c r="C17" s="250">
        <v>0.49362065959097834</v>
      </c>
      <c r="D17" s="250">
        <v>0.47664322273220155</v>
      </c>
      <c r="G17" s="159"/>
      <c r="H17" s="280"/>
      <c r="I17" s="63" t="s">
        <v>222</v>
      </c>
      <c r="J17" s="278">
        <v>0.67199335338331256</v>
      </c>
      <c r="K17" s="278">
        <v>0.32800664661668749</v>
      </c>
      <c r="L17" s="281">
        <v>1.0487187083395053</v>
      </c>
      <c r="M17" s="262"/>
    </row>
    <row r="18" spans="1:13" x14ac:dyDescent="0.25">
      <c r="A18" s="156" t="s">
        <v>292</v>
      </c>
      <c r="G18" s="262"/>
      <c r="H18" s="262"/>
      <c r="I18" s="63" t="s">
        <v>221</v>
      </c>
      <c r="J18" s="278">
        <v>0.54050028338793732</v>
      </c>
      <c r="K18" s="278">
        <v>0.45949971661206263</v>
      </c>
      <c r="L18" s="281">
        <v>0.17627990583563355</v>
      </c>
    </row>
    <row r="19" spans="1:13" x14ac:dyDescent="0.25">
      <c r="A19" s="157" t="s">
        <v>219</v>
      </c>
      <c r="B19" s="92"/>
      <c r="C19" s="92"/>
      <c r="D19" s="92"/>
      <c r="I19" s="63" t="s">
        <v>220</v>
      </c>
      <c r="J19" s="278">
        <v>0.44321522489698806</v>
      </c>
      <c r="K19" s="278">
        <v>0.55678477510301194</v>
      </c>
      <c r="L19" s="281">
        <v>-0.20397387874877171</v>
      </c>
    </row>
    <row r="20" spans="1:13" x14ac:dyDescent="0.25">
      <c r="B20" s="78"/>
      <c r="C20" s="78"/>
      <c r="D20" s="78"/>
      <c r="E20" s="92"/>
      <c r="F20" s="92"/>
      <c r="I20" s="63" t="s">
        <v>132</v>
      </c>
      <c r="J20" s="278">
        <v>0.49362065959097834</v>
      </c>
      <c r="K20" s="278">
        <v>0.50637934040902166</v>
      </c>
      <c r="L20" s="281">
        <v>-2.5195895250658532E-2</v>
      </c>
    </row>
    <row r="21" spans="1:13" ht="15.75" x14ac:dyDescent="0.25">
      <c r="A21" s="314" t="s">
        <v>293</v>
      </c>
      <c r="B21" s="314"/>
      <c r="C21" s="314"/>
      <c r="D21" s="314"/>
      <c r="E21" s="314"/>
      <c r="F21" s="314"/>
      <c r="J21" s="277"/>
      <c r="K21" s="277"/>
      <c r="L21" s="277"/>
    </row>
    <row r="22" spans="1:13" x14ac:dyDescent="0.25">
      <c r="I22" s="276" t="s">
        <v>312</v>
      </c>
      <c r="J22" s="277"/>
      <c r="K22" s="277"/>
      <c r="L22" s="277"/>
    </row>
    <row r="23" spans="1:13" x14ac:dyDescent="0.25">
      <c r="J23" s="277" t="s">
        <v>309</v>
      </c>
      <c r="K23" s="277" t="s">
        <v>310</v>
      </c>
      <c r="L23" s="277" t="s">
        <v>311</v>
      </c>
    </row>
    <row r="24" spans="1:13" x14ac:dyDescent="0.25">
      <c r="I24" s="63" t="s">
        <v>226</v>
      </c>
      <c r="J24" s="278">
        <v>0.2293470054255263</v>
      </c>
      <c r="K24" s="278">
        <v>0.77065299457447367</v>
      </c>
      <c r="L24" s="281">
        <v>-0.70239912510537472</v>
      </c>
    </row>
    <row r="25" spans="1:13" x14ac:dyDescent="0.25">
      <c r="I25" s="63" t="s">
        <v>225</v>
      </c>
      <c r="J25" s="278">
        <v>0.14000744099120924</v>
      </c>
      <c r="K25" s="278">
        <v>0.85999255900879079</v>
      </c>
      <c r="L25" s="281">
        <v>-0.83719924140671764</v>
      </c>
    </row>
    <row r="26" spans="1:13" x14ac:dyDescent="0.25">
      <c r="I26" s="63" t="s">
        <v>224</v>
      </c>
      <c r="J26" s="278">
        <v>0.49327408462979633</v>
      </c>
      <c r="K26" s="278">
        <v>0.50672591537020362</v>
      </c>
      <c r="L26" s="281">
        <v>-2.6546561627067575E-2</v>
      </c>
    </row>
    <row r="27" spans="1:13" x14ac:dyDescent="0.25">
      <c r="I27" s="63" t="s">
        <v>223</v>
      </c>
      <c r="J27" s="278">
        <v>0.32590793556579795</v>
      </c>
      <c r="K27" s="278">
        <v>0.674092064434202</v>
      </c>
      <c r="L27" s="281">
        <v>-0.51652310899202147</v>
      </c>
    </row>
    <row r="28" spans="1:13" x14ac:dyDescent="0.25">
      <c r="I28" s="63" t="s">
        <v>222</v>
      </c>
      <c r="J28" s="278">
        <v>0.51058766560192137</v>
      </c>
      <c r="K28" s="278">
        <v>0.48941233439807869</v>
      </c>
      <c r="L28" s="281">
        <v>4.3266852336048864E-2</v>
      </c>
    </row>
    <row r="29" spans="1:13" x14ac:dyDescent="0.25">
      <c r="I29" s="63" t="s">
        <v>221</v>
      </c>
      <c r="J29" s="278">
        <v>0.55113553374539104</v>
      </c>
      <c r="K29" s="278">
        <v>0.44886446625460891</v>
      </c>
      <c r="L29" s="281">
        <v>0.22784398226963021</v>
      </c>
    </row>
    <row r="30" spans="1:13" x14ac:dyDescent="0.25">
      <c r="I30" s="63" t="s">
        <v>220</v>
      </c>
      <c r="J30" s="278">
        <v>0.43722524793326434</v>
      </c>
      <c r="K30" s="278">
        <v>0.56277475206673566</v>
      </c>
      <c r="L30" s="281">
        <v>-0.22309015049520789</v>
      </c>
    </row>
    <row r="31" spans="1:13" x14ac:dyDescent="0.25">
      <c r="I31" s="63" t="s">
        <v>132</v>
      </c>
      <c r="J31" s="278">
        <v>0.47664322273220155</v>
      </c>
      <c r="K31" s="278">
        <v>0.5233567772677985</v>
      </c>
      <c r="L31" s="281">
        <v>-8.9257570675718698E-2</v>
      </c>
    </row>
    <row r="44" spans="1:1" x14ac:dyDescent="0.25">
      <c r="A44" s="156" t="s">
        <v>292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353775</v>
      </c>
    </row>
    <row r="3" spans="1:8" ht="18.75" x14ac:dyDescent="0.3">
      <c r="A3" s="30" t="s">
        <v>200</v>
      </c>
      <c r="D3" s="147">
        <f>B25+B35</f>
        <v>1863210</v>
      </c>
    </row>
    <row r="4" spans="1:8" ht="18.75" x14ac:dyDescent="0.3">
      <c r="A4" s="30"/>
    </row>
    <row r="5" spans="1:8" x14ac:dyDescent="0.25">
      <c r="A5" s="29" t="s">
        <v>279</v>
      </c>
      <c r="B5" s="29" t="str">
        <f>Índex!A7</f>
        <v>4t trimestre 2023</v>
      </c>
    </row>
    <row r="6" spans="1:8" x14ac:dyDescent="0.25">
      <c r="A6" s="29"/>
      <c r="B6" s="29"/>
    </row>
    <row r="7" spans="1:8" ht="15.75" thickBot="1" x14ac:dyDescent="0.3">
      <c r="A7" s="251" t="s">
        <v>278</v>
      </c>
      <c r="B7" s="32"/>
      <c r="C7" s="32"/>
      <c r="D7" s="32"/>
      <c r="E7" s="32"/>
      <c r="F7" s="32"/>
      <c r="H7" s="136" t="s">
        <v>277</v>
      </c>
    </row>
    <row r="8" spans="1:8" x14ac:dyDescent="0.25">
      <c r="B8" s="285" t="s">
        <v>55</v>
      </c>
      <c r="C8" s="285" t="s">
        <v>273</v>
      </c>
      <c r="D8" s="285" t="s">
        <v>272</v>
      </c>
      <c r="E8" s="286" t="s">
        <v>271</v>
      </c>
      <c r="F8" s="286"/>
      <c r="H8" s="136" t="s">
        <v>276</v>
      </c>
    </row>
    <row r="9" spans="1:8" x14ac:dyDescent="0.25">
      <c r="A9" s="134" t="s">
        <v>275</v>
      </c>
      <c r="B9" s="283"/>
      <c r="C9" s="283"/>
      <c r="D9" s="283"/>
      <c r="E9" s="133" t="s">
        <v>55</v>
      </c>
      <c r="F9" s="133" t="s">
        <v>56</v>
      </c>
      <c r="H9" s="1" t="s">
        <v>394</v>
      </c>
    </row>
    <row r="10" spans="1:8" x14ac:dyDescent="0.25">
      <c r="A10" s="29" t="s">
        <v>107</v>
      </c>
      <c r="B10" s="132">
        <v>20923</v>
      </c>
      <c r="C10" s="186">
        <f>B10/$B$16</f>
        <v>0.1358204207752079</v>
      </c>
      <c r="D10" s="186">
        <f>B10/$B$17</f>
        <v>8.547570705481998E-2</v>
      </c>
      <c r="E10" s="132">
        <f>B10-H10</f>
        <v>77</v>
      </c>
      <c r="F10" s="123">
        <f>E10/H10</f>
        <v>3.6937541974479517E-3</v>
      </c>
      <c r="H10" s="132">
        <v>20846</v>
      </c>
    </row>
    <row r="11" spans="1:8" x14ac:dyDescent="0.25">
      <c r="A11" s="1" t="s">
        <v>270</v>
      </c>
      <c r="B11" s="132">
        <v>83987</v>
      </c>
      <c r="C11" s="123">
        <f>B11/$B$16</f>
        <v>0.54519665820615515</v>
      </c>
      <c r="D11" s="123">
        <f>B11/$B$17</f>
        <v>0.34310797726966336</v>
      </c>
      <c r="E11" s="132">
        <f t="shared" ref="E11:E17" si="0">B11-H11</f>
        <v>150</v>
      </c>
      <c r="F11" s="123">
        <f t="shared" ref="F11:F17" si="1">E11/H11</f>
        <v>1.7891861588558752E-3</v>
      </c>
      <c r="H11" s="132">
        <v>83837</v>
      </c>
    </row>
    <row r="12" spans="1:8" x14ac:dyDescent="0.25">
      <c r="A12" s="1" t="s">
        <v>269</v>
      </c>
      <c r="B12" s="132">
        <v>11912</v>
      </c>
      <c r="C12" s="123">
        <f>B12/$B$16</f>
        <v>7.7326045608864719E-2</v>
      </c>
      <c r="D12" s="123">
        <f>B12/$B$17</f>
        <v>4.8663510129379903E-2</v>
      </c>
      <c r="E12" s="132">
        <f t="shared" si="0"/>
        <v>-203</v>
      </c>
      <c r="F12" s="123">
        <f t="shared" si="1"/>
        <v>-1.6756087494841105E-2</v>
      </c>
      <c r="H12" s="132">
        <v>12115</v>
      </c>
    </row>
    <row r="13" spans="1:8" x14ac:dyDescent="0.25">
      <c r="A13" s="1" t="s">
        <v>268</v>
      </c>
      <c r="B13" s="132">
        <v>25382</v>
      </c>
      <c r="C13" s="123">
        <f>B13/$B$16</f>
        <v>0.1647657563502522</v>
      </c>
      <c r="D13" s="123">
        <f>B13/$B$17</f>
        <v>0.10369184134519145</v>
      </c>
      <c r="E13" s="132">
        <f t="shared" si="0"/>
        <v>69</v>
      </c>
      <c r="F13" s="123">
        <f t="shared" si="1"/>
        <v>2.7258720815391299E-3</v>
      </c>
      <c r="H13" s="132">
        <v>25313</v>
      </c>
    </row>
    <row r="14" spans="1:8" x14ac:dyDescent="0.25">
      <c r="A14" s="49" t="s">
        <v>267</v>
      </c>
      <c r="B14" s="129">
        <v>11723</v>
      </c>
      <c r="C14" s="128">
        <f>B14/$B$16</f>
        <v>7.6099163253250585E-2</v>
      </c>
      <c r="D14" s="128">
        <f>B14/$B$17</f>
        <v>4.7891397686930876E-2</v>
      </c>
      <c r="E14" s="129">
        <f t="shared" si="0"/>
        <v>-15</v>
      </c>
      <c r="F14" s="128">
        <f t="shared" si="1"/>
        <v>-1.2779008348952122E-3</v>
      </c>
      <c r="H14" s="129">
        <v>11738</v>
      </c>
    </row>
    <row r="15" spans="1:8" x14ac:dyDescent="0.25">
      <c r="A15" s="1" t="s">
        <v>266</v>
      </c>
      <c r="B15" s="132">
        <v>110927</v>
      </c>
      <c r="C15" s="124" t="s">
        <v>189</v>
      </c>
      <c r="D15" s="123">
        <f>B15/B16</f>
        <v>0.72007607968893017</v>
      </c>
      <c r="E15" s="132">
        <f t="shared" si="0"/>
        <v>294</v>
      </c>
      <c r="F15" s="131">
        <f t="shared" si="1"/>
        <v>2.6574349425578262E-3</v>
      </c>
      <c r="H15" s="132">
        <v>110633</v>
      </c>
    </row>
    <row r="16" spans="1:8" x14ac:dyDescent="0.25">
      <c r="A16" s="1" t="s">
        <v>265</v>
      </c>
      <c r="B16" s="132">
        <v>154049</v>
      </c>
      <c r="C16" s="124" t="s">
        <v>189</v>
      </c>
      <c r="D16" s="123">
        <f>B16/B17</f>
        <v>0.6293288341102119</v>
      </c>
      <c r="E16" s="132">
        <f t="shared" si="0"/>
        <v>77</v>
      </c>
      <c r="F16" s="131">
        <f t="shared" si="1"/>
        <v>5.0009092562284055E-4</v>
      </c>
      <c r="H16" s="132">
        <v>153972</v>
      </c>
    </row>
    <row r="17" spans="1:9" ht="15.75" thickBot="1" x14ac:dyDescent="0.3">
      <c r="A17" s="49" t="s">
        <v>32</v>
      </c>
      <c r="B17" s="129">
        <v>244783</v>
      </c>
      <c r="C17" s="130" t="s">
        <v>189</v>
      </c>
      <c r="D17" s="130" t="s">
        <v>189</v>
      </c>
      <c r="E17" s="129">
        <f t="shared" si="0"/>
        <v>-2170</v>
      </c>
      <c r="F17" s="128">
        <f t="shared" si="1"/>
        <v>-8.7870971399416076E-3</v>
      </c>
      <c r="H17" s="129">
        <v>246953</v>
      </c>
    </row>
    <row r="18" spans="1:9" ht="15" customHeight="1" x14ac:dyDescent="0.25">
      <c r="A18" s="135"/>
      <c r="B18" s="282" t="s">
        <v>55</v>
      </c>
      <c r="C18" s="282" t="s">
        <v>273</v>
      </c>
      <c r="D18" s="282" t="s">
        <v>272</v>
      </c>
      <c r="E18" s="284" t="s">
        <v>271</v>
      </c>
      <c r="F18" s="284"/>
      <c r="H18" s="282" t="s">
        <v>55</v>
      </c>
    </row>
    <row r="19" spans="1:9" x14ac:dyDescent="0.25">
      <c r="A19" s="134" t="s">
        <v>274</v>
      </c>
      <c r="B19" s="283"/>
      <c r="C19" s="283"/>
      <c r="D19" s="283"/>
      <c r="E19" s="133" t="s">
        <v>55</v>
      </c>
      <c r="F19" s="133" t="s">
        <v>56</v>
      </c>
      <c r="H19" s="283"/>
      <c r="I19" s="73"/>
    </row>
    <row r="20" spans="1:9" x14ac:dyDescent="0.25">
      <c r="A20" s="29" t="s">
        <v>107</v>
      </c>
      <c r="B20" s="185">
        <v>304860</v>
      </c>
      <c r="C20" s="186">
        <f>B20/$B$26</f>
        <v>0.14390098841655102</v>
      </c>
      <c r="D20" s="186">
        <f t="shared" ref="D20:D26" si="2">B20/$B$27</f>
        <v>0.10047541753524435</v>
      </c>
      <c r="E20" s="132">
        <f t="shared" ref="E20:E27" si="3">B20-H20</f>
        <v>1820</v>
      </c>
      <c r="F20" s="123">
        <f t="shared" ref="F20:F27" si="4">E20/H20</f>
        <v>6.0058078141499473E-3</v>
      </c>
      <c r="H20" s="185">
        <v>303040</v>
      </c>
      <c r="I20" s="73"/>
    </row>
    <row r="21" spans="1:9" x14ac:dyDescent="0.25">
      <c r="A21" s="1" t="s">
        <v>270</v>
      </c>
      <c r="B21" s="132">
        <v>1213715</v>
      </c>
      <c r="C21" s="123">
        <f>B21/$B$26</f>
        <v>0.57290162092761998</v>
      </c>
      <c r="D21" s="123">
        <f t="shared" si="2"/>
        <v>0.40001483104962632</v>
      </c>
      <c r="E21" s="132">
        <f t="shared" si="3"/>
        <v>6695</v>
      </c>
      <c r="F21" s="123">
        <f t="shared" si="4"/>
        <v>5.5467183642358871E-3</v>
      </c>
      <c r="H21" s="132">
        <v>1207020</v>
      </c>
      <c r="I21" s="73"/>
    </row>
    <row r="22" spans="1:9" x14ac:dyDescent="0.25">
      <c r="A22" s="1" t="s">
        <v>269</v>
      </c>
      <c r="B22" s="132">
        <v>108075</v>
      </c>
      <c r="C22" s="123">
        <f>B22/$B$26</f>
        <v>5.1013905803053046E-2</v>
      </c>
      <c r="D22" s="123">
        <f t="shared" si="2"/>
        <v>3.5619237519259765E-2</v>
      </c>
      <c r="E22" s="132">
        <f t="shared" si="3"/>
        <v>-3360</v>
      </c>
      <c r="F22" s="123">
        <f t="shared" si="4"/>
        <v>-3.0152106609234081E-2</v>
      </c>
      <c r="H22" s="132">
        <v>111435</v>
      </c>
      <c r="I22" s="73"/>
    </row>
    <row r="23" spans="1:9" x14ac:dyDescent="0.25">
      <c r="A23" s="1" t="s">
        <v>268</v>
      </c>
      <c r="B23" s="132">
        <v>365655</v>
      </c>
      <c r="C23" s="123">
        <f>B23/$B$26</f>
        <v>0.17259763799597835</v>
      </c>
      <c r="D23" s="123">
        <f t="shared" si="2"/>
        <v>0.12051216558042961</v>
      </c>
      <c r="E23" s="132">
        <f t="shared" si="3"/>
        <v>2645</v>
      </c>
      <c r="F23" s="123">
        <f t="shared" si="4"/>
        <v>7.2863006528745763E-3</v>
      </c>
      <c r="H23" s="132">
        <v>363010</v>
      </c>
    </row>
    <row r="24" spans="1:9" x14ac:dyDescent="0.25">
      <c r="A24" s="49" t="s">
        <v>267</v>
      </c>
      <c r="B24" s="129">
        <v>125470</v>
      </c>
      <c r="C24" s="128">
        <f>B24/$B$26</f>
        <v>5.9224749119676762E-2</v>
      </c>
      <c r="D24" s="128">
        <f t="shared" si="2"/>
        <v>4.1352262147041616E-2</v>
      </c>
      <c r="E24" s="129">
        <f t="shared" si="3"/>
        <v>-590</v>
      </c>
      <c r="F24" s="128">
        <f t="shared" si="4"/>
        <v>-4.6803109630334759E-3</v>
      </c>
      <c r="H24" s="129">
        <v>126060</v>
      </c>
    </row>
    <row r="25" spans="1:9" x14ac:dyDescent="0.25">
      <c r="A25" s="1" t="s">
        <v>266</v>
      </c>
      <c r="B25" s="132">
        <v>1625715</v>
      </c>
      <c r="C25" s="124" t="s">
        <v>189</v>
      </c>
      <c r="D25" s="123">
        <f t="shared" si="2"/>
        <v>0.53580132985078321</v>
      </c>
      <c r="E25" s="132">
        <f t="shared" si="3"/>
        <v>8815</v>
      </c>
      <c r="F25" s="131">
        <f t="shared" si="4"/>
        <v>5.4517904632321104E-3</v>
      </c>
      <c r="H25" s="132">
        <v>1616900</v>
      </c>
    </row>
    <row r="26" spans="1:9" x14ac:dyDescent="0.25">
      <c r="A26" s="1" t="s">
        <v>265</v>
      </c>
      <c r="B26" s="132">
        <v>2118540</v>
      </c>
      <c r="C26" s="124" t="s">
        <v>189</v>
      </c>
      <c r="D26" s="123">
        <f t="shared" si="2"/>
        <v>0.69822604167524949</v>
      </c>
      <c r="E26" s="132">
        <f t="shared" si="3"/>
        <v>7195</v>
      </c>
      <c r="F26" s="131">
        <f t="shared" si="4"/>
        <v>3.4077803485455952E-3</v>
      </c>
      <c r="H26" s="132">
        <v>2111345</v>
      </c>
    </row>
    <row r="27" spans="1:9" ht="15.75" thickBot="1" x14ac:dyDescent="0.3">
      <c r="A27" s="49" t="s">
        <v>32</v>
      </c>
      <c r="B27" s="129">
        <v>3034175</v>
      </c>
      <c r="C27" s="130" t="s">
        <v>189</v>
      </c>
      <c r="D27" s="130" t="s">
        <v>189</v>
      </c>
      <c r="E27" s="129">
        <f t="shared" si="3"/>
        <v>-19080</v>
      </c>
      <c r="F27" s="128">
        <f t="shared" si="4"/>
        <v>-6.2490686169350412E-3</v>
      </c>
      <c r="H27" s="129">
        <v>3053255</v>
      </c>
    </row>
    <row r="28" spans="1:9" ht="15" customHeight="1" x14ac:dyDescent="0.25">
      <c r="A28" s="135"/>
      <c r="B28" s="282" t="s">
        <v>55</v>
      </c>
      <c r="C28" s="282" t="s">
        <v>273</v>
      </c>
      <c r="D28" s="282" t="s">
        <v>272</v>
      </c>
      <c r="E28" s="284" t="s">
        <v>271</v>
      </c>
      <c r="F28" s="284"/>
      <c r="H28" s="282" t="s">
        <v>55</v>
      </c>
    </row>
    <row r="29" spans="1:9" x14ac:dyDescent="0.25">
      <c r="A29" s="134" t="s">
        <v>282</v>
      </c>
      <c r="B29" s="283"/>
      <c r="C29" s="283"/>
      <c r="D29" s="283"/>
      <c r="E29" s="133" t="s">
        <v>55</v>
      </c>
      <c r="F29" s="133" t="s">
        <v>56</v>
      </c>
      <c r="H29" s="283"/>
    </row>
    <row r="30" spans="1:9" x14ac:dyDescent="0.25">
      <c r="A30" s="29" t="s">
        <v>107</v>
      </c>
      <c r="B30" s="185">
        <v>48915</v>
      </c>
      <c r="C30" s="186">
        <f>B30/$B$36</f>
        <v>0.14042718112135044</v>
      </c>
      <c r="D30" s="186">
        <f t="shared" ref="D30:D36" si="5">B30/$B$37</f>
        <v>8.7357574025788476E-2</v>
      </c>
      <c r="E30" s="132">
        <f t="shared" ref="E30:E37" si="6">B30-H30</f>
        <v>135</v>
      </c>
      <c r="F30" s="123">
        <f>E30/H30</f>
        <v>2.7675276752767526E-3</v>
      </c>
      <c r="G30" s="73"/>
      <c r="H30" s="185">
        <v>48780</v>
      </c>
    </row>
    <row r="31" spans="1:9" x14ac:dyDescent="0.25">
      <c r="A31" s="1" t="s">
        <v>270</v>
      </c>
      <c r="B31" s="132">
        <v>174455</v>
      </c>
      <c r="C31" s="123">
        <f>B31/$B$36</f>
        <v>0.5008325438520943</v>
      </c>
      <c r="D31" s="123">
        <f t="shared" si="5"/>
        <v>0.31156016716076723</v>
      </c>
      <c r="E31" s="132">
        <f t="shared" si="6"/>
        <v>615</v>
      </c>
      <c r="F31" s="123">
        <f t="shared" ref="F31:F37" si="7">E31/H31</f>
        <v>3.5377358490566039E-3</v>
      </c>
      <c r="H31" s="132">
        <v>173840</v>
      </c>
    </row>
    <row r="32" spans="1:9" x14ac:dyDescent="0.25">
      <c r="A32" s="1" t="s">
        <v>269</v>
      </c>
      <c r="B32" s="132">
        <v>33765</v>
      </c>
      <c r="C32" s="123">
        <f>B32/$B$36</f>
        <v>9.693394195159763E-2</v>
      </c>
      <c r="D32" s="123">
        <f t="shared" si="5"/>
        <v>6.0301103689681036E-2</v>
      </c>
      <c r="E32" s="132">
        <f t="shared" si="6"/>
        <v>-55</v>
      </c>
      <c r="F32" s="123">
        <f t="shared" si="7"/>
        <v>-1.6262566528681254E-3</v>
      </c>
      <c r="H32" s="132">
        <v>33820</v>
      </c>
    </row>
    <row r="33" spans="1:8" x14ac:dyDescent="0.25">
      <c r="A33" s="1" t="s">
        <v>268</v>
      </c>
      <c r="B33" s="132">
        <v>61255</v>
      </c>
      <c r="C33" s="123">
        <f>B33/$B$36</f>
        <v>0.17585335744839664</v>
      </c>
      <c r="D33" s="123">
        <f t="shared" si="5"/>
        <v>0.10939564953387863</v>
      </c>
      <c r="E33" s="132">
        <f t="shared" si="6"/>
        <v>105</v>
      </c>
      <c r="F33" s="123">
        <f t="shared" si="7"/>
        <v>1.7170891251022077E-3</v>
      </c>
      <c r="H33" s="132">
        <v>61150</v>
      </c>
    </row>
    <row r="34" spans="1:8" x14ac:dyDescent="0.25">
      <c r="A34" s="49" t="s">
        <v>267</v>
      </c>
      <c r="B34" s="129">
        <v>29555</v>
      </c>
      <c r="C34" s="128">
        <f>B34/$B$36</f>
        <v>8.4847701891884134E-2</v>
      </c>
      <c r="D34" s="128">
        <f t="shared" si="5"/>
        <v>5.2782440975818835E-2</v>
      </c>
      <c r="E34" s="129">
        <f t="shared" si="6"/>
        <v>150</v>
      </c>
      <c r="F34" s="128">
        <f t="shared" si="7"/>
        <v>5.1011732698520657E-3</v>
      </c>
      <c r="H34" s="129">
        <v>29405</v>
      </c>
    </row>
    <row r="35" spans="1:8" x14ac:dyDescent="0.25">
      <c r="A35" s="1" t="s">
        <v>266</v>
      </c>
      <c r="B35" s="132">
        <v>237495</v>
      </c>
      <c r="C35" s="124" t="s">
        <v>189</v>
      </c>
      <c r="D35" s="123">
        <f t="shared" si="5"/>
        <v>0.42414365824909811</v>
      </c>
      <c r="E35" s="132">
        <f t="shared" si="6"/>
        <v>805</v>
      </c>
      <c r="F35" s="131">
        <f t="shared" si="7"/>
        <v>3.4010731336347119E-3</v>
      </c>
      <c r="H35" s="132">
        <v>236690</v>
      </c>
    </row>
    <row r="36" spans="1:8" x14ac:dyDescent="0.25">
      <c r="A36" s="1" t="s">
        <v>265</v>
      </c>
      <c r="B36" s="132" t="s">
        <v>393</v>
      </c>
      <c r="C36" s="124" t="s">
        <v>189</v>
      </c>
      <c r="D36" s="123">
        <f t="shared" si="5"/>
        <v>0.6220845090545416</v>
      </c>
      <c r="E36" s="132">
        <f t="shared" si="6"/>
        <v>955</v>
      </c>
      <c r="F36" s="131">
        <f t="shared" si="7"/>
        <v>2.7491903562432531E-3</v>
      </c>
      <c r="H36" s="132">
        <v>347375</v>
      </c>
    </row>
    <row r="37" spans="1:8" x14ac:dyDescent="0.25">
      <c r="A37" s="49" t="s">
        <v>32</v>
      </c>
      <c r="B37" s="129">
        <v>559940</v>
      </c>
      <c r="C37" s="130" t="s">
        <v>189</v>
      </c>
      <c r="D37" s="130" t="s">
        <v>189</v>
      </c>
      <c r="E37" s="129">
        <f t="shared" si="6"/>
        <v>-715</v>
      </c>
      <c r="F37" s="128">
        <f t="shared" si="7"/>
        <v>-1.2752940756793393E-3</v>
      </c>
      <c r="H37" s="129">
        <v>560655</v>
      </c>
    </row>
    <row r="38" spans="1:8" x14ac:dyDescent="0.25">
      <c r="A38" s="153" t="s">
        <v>284</v>
      </c>
    </row>
    <row r="39" spans="1:8" ht="15.75" x14ac:dyDescent="0.3">
      <c r="B39" s="224"/>
    </row>
    <row r="41" spans="1:8" x14ac:dyDescent="0.25">
      <c r="B41" s="147">
        <f>B30+B20</f>
        <v>353775</v>
      </c>
    </row>
  </sheetData>
  <mergeCells count="14">
    <mergeCell ref="B8:B9"/>
    <mergeCell ref="C8:C9"/>
    <mergeCell ref="D8:D9"/>
    <mergeCell ref="E8:F8"/>
    <mergeCell ref="B18:B19"/>
    <mergeCell ref="C18:C19"/>
    <mergeCell ref="D18:D19"/>
    <mergeCell ref="E18:F18"/>
    <mergeCell ref="H18:H19"/>
    <mergeCell ref="H28:H29"/>
    <mergeCell ref="B28:B29"/>
    <mergeCell ref="C28:C29"/>
    <mergeCell ref="D28:D29"/>
    <mergeCell ref="E28:F2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ignoredErrors>
    <ignoredError sqref="B36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4t trimestre 2023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-0.69570405727923623</v>
      </c>
      <c r="C9" s="175">
        <v>-583</v>
      </c>
      <c r="D9" s="125"/>
      <c r="E9" s="125"/>
      <c r="F9" s="125"/>
    </row>
    <row r="10" spans="1:6" x14ac:dyDescent="0.25">
      <c r="A10" s="176" t="s">
        <v>235</v>
      </c>
      <c r="B10" s="177">
        <v>-0.81303553869925549</v>
      </c>
      <c r="C10" s="178">
        <v>-5788</v>
      </c>
      <c r="D10" s="125"/>
      <c r="E10" s="125"/>
      <c r="F10" s="125"/>
    </row>
    <row r="11" spans="1:6" x14ac:dyDescent="0.25">
      <c r="A11" s="176" t="s">
        <v>236</v>
      </c>
      <c r="B11" s="177">
        <v>-0.62632356860749683</v>
      </c>
      <c r="C11" s="178">
        <v>-25849</v>
      </c>
      <c r="D11" s="125"/>
      <c r="E11" s="125"/>
      <c r="F11" s="125"/>
    </row>
    <row r="12" spans="1:6" x14ac:dyDescent="0.25">
      <c r="A12" s="176" t="s">
        <v>237</v>
      </c>
      <c r="B12" s="177">
        <v>-0.4861527501558372</v>
      </c>
      <c r="C12" s="178">
        <v>-16378</v>
      </c>
      <c r="D12" s="125"/>
      <c r="E12" s="125"/>
      <c r="F12" s="125"/>
    </row>
    <row r="13" spans="1:6" x14ac:dyDescent="0.25">
      <c r="A13" s="176" t="s">
        <v>238</v>
      </c>
      <c r="B13" s="177">
        <v>1.0638667317814314</v>
      </c>
      <c r="C13" s="178">
        <v>19606</v>
      </c>
      <c r="D13" s="125"/>
      <c r="E13" s="125"/>
      <c r="F13" s="125"/>
    </row>
    <row r="14" spans="1:6" x14ac:dyDescent="0.25">
      <c r="A14" s="176" t="s">
        <v>239</v>
      </c>
      <c r="B14" s="177">
        <v>0.37863908925002171</v>
      </c>
      <c r="C14" s="178">
        <v>8714</v>
      </c>
      <c r="D14" s="125"/>
      <c r="E14" s="125"/>
      <c r="F14" s="125"/>
    </row>
    <row r="15" spans="1:6" ht="15.75" thickBot="1" x14ac:dyDescent="0.3">
      <c r="A15" s="179" t="s">
        <v>291</v>
      </c>
      <c r="B15" s="180">
        <v>-0.19682391284588316</v>
      </c>
      <c r="C15" s="181">
        <v>-15158</v>
      </c>
      <c r="D15" s="125"/>
      <c r="E15" s="125"/>
      <c r="F15" s="125"/>
    </row>
    <row r="16" spans="1:6" x14ac:dyDescent="0.25">
      <c r="A16" s="156" t="s">
        <v>292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4t trimestre 2023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0.38203943024242998</v>
      </c>
      <c r="C11" s="184">
        <v>0.42289130196336516</v>
      </c>
    </row>
    <row r="12" spans="1:6" x14ac:dyDescent="0.25">
      <c r="A12" s="183" t="s">
        <v>31</v>
      </c>
      <c r="B12" s="184">
        <v>0.40520194091622663</v>
      </c>
      <c r="C12" s="184">
        <v>0.5081622112506089</v>
      </c>
    </row>
    <row r="13" spans="1:6" x14ac:dyDescent="0.25">
      <c r="A13" s="200" t="s">
        <v>32</v>
      </c>
      <c r="B13" s="201">
        <v>0.32586829212478025</v>
      </c>
      <c r="C13" s="201">
        <v>0.49340980261074557</v>
      </c>
    </row>
    <row r="14" spans="1:6" x14ac:dyDescent="0.25">
      <c r="A14" s="153" t="s">
        <v>284</v>
      </c>
    </row>
    <row r="19" spans="1:1" ht="15.75" x14ac:dyDescent="0.25">
      <c r="A19" s="7" t="s">
        <v>307</v>
      </c>
    </row>
    <row r="34" spans="1:1" x14ac:dyDescent="0.25">
      <c r="A34" s="153" t="s">
        <v>284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4t trimestre 2023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7"/>
      <c r="B8" s="121" t="s">
        <v>223</v>
      </c>
      <c r="C8" s="121" t="s">
        <v>245</v>
      </c>
      <c r="D8" s="77"/>
    </row>
    <row r="9" spans="1:6" ht="42.75" customHeight="1" x14ac:dyDescent="0.25">
      <c r="A9" s="318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0.56539611360239161</v>
      </c>
      <c r="C10" s="232">
        <v>0.28256513026052105</v>
      </c>
      <c r="D10" s="96"/>
      <c r="E10" s="96"/>
      <c r="F10" s="96"/>
    </row>
    <row r="11" spans="1:6" x14ac:dyDescent="0.25">
      <c r="A11" s="233" t="s">
        <v>78</v>
      </c>
      <c r="B11" s="237">
        <v>0.15209125475285171</v>
      </c>
      <c r="C11" s="234">
        <v>0.46798029556650245</v>
      </c>
      <c r="D11" s="96"/>
      <c r="E11" s="96"/>
      <c r="F11" s="96"/>
    </row>
    <row r="12" spans="1:6" x14ac:dyDescent="0.25">
      <c r="A12" s="233" t="s">
        <v>79</v>
      </c>
      <c r="B12" s="237">
        <v>0.38003220611916266</v>
      </c>
      <c r="C12" s="234">
        <v>0.39104588519412969</v>
      </c>
      <c r="D12" s="96"/>
      <c r="E12" s="96"/>
      <c r="F12" s="96"/>
    </row>
    <row r="13" spans="1:6" x14ac:dyDescent="0.25">
      <c r="A13" s="233" t="s">
        <v>80</v>
      </c>
      <c r="B13" s="237">
        <v>0.22822822822822822</v>
      </c>
      <c r="C13" s="234">
        <v>0.67365542388331812</v>
      </c>
      <c r="D13" s="96"/>
      <c r="E13" s="96"/>
      <c r="F13" s="96"/>
    </row>
    <row r="14" spans="1:6" x14ac:dyDescent="0.25">
      <c r="A14" s="233" t="s">
        <v>81</v>
      </c>
      <c r="B14" s="237">
        <v>0.60467836257309937</v>
      </c>
      <c r="C14" s="234">
        <v>0.41310160427807485</v>
      </c>
      <c r="D14" s="96"/>
      <c r="E14" s="96"/>
      <c r="F14" s="96"/>
    </row>
    <row r="15" spans="1:6" x14ac:dyDescent="0.25">
      <c r="A15" s="233" t="s">
        <v>82</v>
      </c>
      <c r="B15" s="237">
        <v>0.19791666666666666</v>
      </c>
      <c r="C15" s="234">
        <v>0.47037914691943128</v>
      </c>
      <c r="D15" s="96"/>
      <c r="E15" s="96"/>
      <c r="F15" s="96"/>
    </row>
    <row r="16" spans="1:6" x14ac:dyDescent="0.25">
      <c r="A16" s="233" t="s">
        <v>83</v>
      </c>
      <c r="B16" s="237">
        <v>0.57037037037037042</v>
      </c>
      <c r="C16" s="234">
        <v>0.44634459170585722</v>
      </c>
      <c r="D16" s="96"/>
      <c r="E16" s="96"/>
      <c r="F16" s="96"/>
    </row>
    <row r="17" spans="1:6" x14ac:dyDescent="0.25">
      <c r="A17" s="233" t="s">
        <v>84</v>
      </c>
      <c r="B17" s="237">
        <v>0.40525776715602596</v>
      </c>
      <c r="C17" s="234">
        <v>0.39681060646397953</v>
      </c>
      <c r="D17" s="96"/>
      <c r="E17" s="96"/>
      <c r="F17" s="96"/>
    </row>
    <row r="18" spans="1:6" x14ac:dyDescent="0.25">
      <c r="A18" s="233" t="s">
        <v>85</v>
      </c>
      <c r="B18" s="237">
        <v>0.29145728643216079</v>
      </c>
      <c r="C18" s="234">
        <v>0.17280813214739518</v>
      </c>
      <c r="D18" s="96"/>
      <c r="E18" s="96"/>
      <c r="F18" s="96"/>
    </row>
    <row r="19" spans="1:6" x14ac:dyDescent="0.25">
      <c r="A19" s="233" t="s">
        <v>86</v>
      </c>
      <c r="B19" s="237">
        <v>0.27674418604651163</v>
      </c>
      <c r="C19" s="234">
        <v>0.37077723131500445</v>
      </c>
      <c r="D19" s="96"/>
      <c r="E19" s="96"/>
      <c r="F19" s="96"/>
    </row>
    <row r="20" spans="1:6" x14ac:dyDescent="0.25">
      <c r="A20" s="233" t="s">
        <v>87</v>
      </c>
      <c r="B20" s="237">
        <v>0.34184308841843086</v>
      </c>
      <c r="C20" s="234">
        <v>0.40040650406504064</v>
      </c>
      <c r="D20" s="96"/>
      <c r="E20" s="96"/>
      <c r="F20" s="96"/>
    </row>
    <row r="21" spans="1:6" x14ac:dyDescent="0.25">
      <c r="A21" s="233" t="s">
        <v>88</v>
      </c>
      <c r="B21" s="237">
        <v>0.25219426565242831</v>
      </c>
      <c r="C21" s="234">
        <v>0.46247011952191236</v>
      </c>
      <c r="D21" s="96"/>
      <c r="E21" s="96"/>
      <c r="F21" s="96"/>
    </row>
    <row r="22" spans="1:6" x14ac:dyDescent="0.25">
      <c r="A22" s="233" t="s">
        <v>89</v>
      </c>
      <c r="B22" s="237">
        <v>0.49900596421471172</v>
      </c>
      <c r="C22" s="234">
        <v>0.3135600097378885</v>
      </c>
      <c r="D22" s="96"/>
      <c r="E22" s="96"/>
      <c r="F22" s="96"/>
    </row>
    <row r="23" spans="1:6" x14ac:dyDescent="0.25">
      <c r="A23" s="233" t="s">
        <v>90</v>
      </c>
      <c r="B23" s="237">
        <v>0.36470588235294116</v>
      </c>
      <c r="C23" s="234">
        <v>0.38723404255319149</v>
      </c>
      <c r="D23" s="96"/>
      <c r="E23" s="96"/>
      <c r="F23" s="96"/>
    </row>
    <row r="24" spans="1:6" x14ac:dyDescent="0.25">
      <c r="A24" s="233" t="s">
        <v>91</v>
      </c>
      <c r="B24" s="237">
        <v>0.44707309675462542</v>
      </c>
      <c r="C24" s="234">
        <v>0.55510204081632653</v>
      </c>
      <c r="D24" s="96"/>
      <c r="E24" s="96"/>
      <c r="F24" s="96"/>
    </row>
    <row r="25" spans="1:6" x14ac:dyDescent="0.25">
      <c r="A25" s="233" t="s">
        <v>92</v>
      </c>
      <c r="B25" s="237">
        <v>0.30727923627684967</v>
      </c>
      <c r="C25" s="234">
        <v>0.34984163547365388</v>
      </c>
      <c r="D25" s="96"/>
      <c r="E25" s="96"/>
      <c r="F25" s="96"/>
    </row>
    <row r="26" spans="1:6" x14ac:dyDescent="0.25">
      <c r="A26" s="233" t="s">
        <v>93</v>
      </c>
      <c r="B26" s="237">
        <v>0.46798029556650245</v>
      </c>
      <c r="C26" s="234">
        <v>0.40708418891170434</v>
      </c>
      <c r="D26" s="96"/>
      <c r="E26" s="96"/>
      <c r="F26" s="96"/>
    </row>
    <row r="27" spans="1:6" x14ac:dyDescent="0.25">
      <c r="A27" s="233" t="s">
        <v>94</v>
      </c>
      <c r="B27" s="237">
        <v>0.15924657534246575</v>
      </c>
      <c r="C27" s="234">
        <v>0.34108245550308752</v>
      </c>
      <c r="D27" s="96"/>
      <c r="E27" s="96"/>
      <c r="F27" s="96"/>
    </row>
    <row r="28" spans="1:6" x14ac:dyDescent="0.25">
      <c r="A28" s="233" t="s">
        <v>95</v>
      </c>
      <c r="B28" s="237">
        <v>0.49653979238754326</v>
      </c>
      <c r="C28" s="234">
        <v>0.46973985712360156</v>
      </c>
      <c r="D28" s="96"/>
      <c r="E28" s="96"/>
      <c r="F28" s="96"/>
    </row>
    <row r="29" spans="1:6" x14ac:dyDescent="0.25">
      <c r="A29" s="233" t="s">
        <v>96</v>
      </c>
      <c r="B29" s="237">
        <v>0.31385390428211585</v>
      </c>
      <c r="C29" s="234">
        <v>0.3790102839061264</v>
      </c>
      <c r="D29" s="96"/>
      <c r="E29" s="96"/>
      <c r="F29" s="96"/>
    </row>
    <row r="30" spans="1:6" x14ac:dyDescent="0.25">
      <c r="A30" s="233" t="s">
        <v>97</v>
      </c>
      <c r="B30" s="237">
        <v>0.33969465648854963</v>
      </c>
      <c r="C30" s="234">
        <v>0.43593749999999998</v>
      </c>
      <c r="D30" s="96"/>
      <c r="E30" s="96"/>
      <c r="F30" s="96"/>
    </row>
    <row r="31" spans="1:6" x14ac:dyDescent="0.25">
      <c r="A31" s="233" t="s">
        <v>98</v>
      </c>
      <c r="B31" s="237">
        <v>0.29528718703976436</v>
      </c>
      <c r="C31" s="234">
        <v>0.57453885697006346</v>
      </c>
      <c r="D31" s="96"/>
      <c r="E31" s="96"/>
      <c r="F31" s="96"/>
    </row>
    <row r="32" spans="1:6" x14ac:dyDescent="0.25">
      <c r="A32" s="233" t="s">
        <v>99</v>
      </c>
      <c r="B32" s="237">
        <v>0.34501347708894881</v>
      </c>
      <c r="C32" s="234">
        <v>0.64392362143834392</v>
      </c>
      <c r="D32" s="96"/>
      <c r="E32" s="96"/>
      <c r="F32" s="96"/>
    </row>
    <row r="33" spans="1:6" x14ac:dyDescent="0.25">
      <c r="A33" s="233" t="s">
        <v>100</v>
      </c>
      <c r="B33" s="237">
        <v>0.55126831011075383</v>
      </c>
      <c r="C33" s="234">
        <v>0.54039565086076713</v>
      </c>
      <c r="D33" s="96"/>
      <c r="E33" s="96"/>
      <c r="F33" s="96"/>
    </row>
    <row r="34" spans="1:6" x14ac:dyDescent="0.25">
      <c r="A34" s="233" t="s">
        <v>101</v>
      </c>
      <c r="B34" s="237">
        <v>0.42656950672645738</v>
      </c>
      <c r="C34" s="234">
        <v>0.37787728258588121</v>
      </c>
      <c r="D34" s="96"/>
      <c r="E34" s="96"/>
      <c r="F34" s="96"/>
    </row>
    <row r="35" spans="1:6" x14ac:dyDescent="0.25">
      <c r="A35" s="233" t="s">
        <v>102</v>
      </c>
      <c r="B35" s="237">
        <v>0.23071428571428571</v>
      </c>
      <c r="C35" s="234">
        <v>0.38964521452145212</v>
      </c>
      <c r="D35" s="96"/>
      <c r="E35" s="96"/>
      <c r="F35" s="96"/>
    </row>
    <row r="36" spans="1:6" x14ac:dyDescent="0.25">
      <c r="A36" s="233" t="s">
        <v>103</v>
      </c>
      <c r="B36" s="237">
        <v>0.13069908814589665</v>
      </c>
      <c r="C36" s="234">
        <v>0.46873573710634414</v>
      </c>
      <c r="D36" s="96"/>
      <c r="E36" s="96"/>
      <c r="F36" s="96"/>
    </row>
    <row r="37" spans="1:6" x14ac:dyDescent="0.25">
      <c r="A37" s="233" t="s">
        <v>104</v>
      </c>
      <c r="B37" s="237">
        <v>0.15432098765432098</v>
      </c>
      <c r="C37" s="234">
        <v>0.42141453831041259</v>
      </c>
      <c r="D37" s="96"/>
      <c r="E37" s="96"/>
      <c r="F37" s="96"/>
    </row>
    <row r="38" spans="1:6" x14ac:dyDescent="0.25">
      <c r="A38" s="233" t="s">
        <v>105</v>
      </c>
      <c r="B38" s="237">
        <v>0.22308892355694226</v>
      </c>
      <c r="C38" s="234">
        <v>0.37326549491211841</v>
      </c>
      <c r="D38" s="96"/>
      <c r="E38" s="96"/>
      <c r="F38" s="96"/>
    </row>
    <row r="39" spans="1:6" x14ac:dyDescent="0.25">
      <c r="A39" s="235" t="s">
        <v>106</v>
      </c>
      <c r="B39" s="238">
        <v>0.24903623747108714</v>
      </c>
      <c r="C39" s="230">
        <v>0.41788997815817547</v>
      </c>
      <c r="D39" s="96"/>
      <c r="E39" s="96"/>
      <c r="F39" s="96"/>
    </row>
    <row r="40" spans="1:6" x14ac:dyDescent="0.25">
      <c r="A40" s="226" t="s">
        <v>292</v>
      </c>
      <c r="B40" s="226"/>
      <c r="C40" s="226"/>
      <c r="D40" s="96"/>
      <c r="E40" s="96"/>
      <c r="F40" s="96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">
        <v>363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364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365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366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367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368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369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370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371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372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373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374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375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376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377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378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379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380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381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382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383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384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385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386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387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388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389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390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391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392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4t trimestre 2023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39" t="s">
        <v>33</v>
      </c>
      <c r="C31" s="142" t="s">
        <v>313</v>
      </c>
      <c r="D31" s="142" t="s">
        <v>314</v>
      </c>
      <c r="E31" s="142" t="s">
        <v>315</v>
      </c>
      <c r="F31" s="142" t="s">
        <v>316</v>
      </c>
      <c r="G31" s="142" t="s">
        <v>317</v>
      </c>
    </row>
    <row r="32" spans="1:7" x14ac:dyDescent="0.25">
      <c r="A32" s="140" t="s">
        <v>29</v>
      </c>
      <c r="B32" s="143">
        <v>20923</v>
      </c>
      <c r="C32" s="47">
        <v>4.7817147228996316E-4</v>
      </c>
      <c r="D32" s="47">
        <v>-7.1652272942962893E-3</v>
      </c>
      <c r="E32" s="47">
        <v>1.7111467600019446E-2</v>
      </c>
      <c r="F32" s="47">
        <v>-6.5186310428022518E-2</v>
      </c>
      <c r="G32" s="47">
        <v>-9.0066973993215615E-2</v>
      </c>
    </row>
    <row r="33" spans="1:7" x14ac:dyDescent="0.25">
      <c r="A33" s="140" t="s">
        <v>30</v>
      </c>
      <c r="B33" s="144">
        <v>110927</v>
      </c>
      <c r="C33" s="47">
        <v>6.4692325838822656E-3</v>
      </c>
      <c r="D33" s="47">
        <v>8.0332233763165308E-3</v>
      </c>
      <c r="E33" s="47">
        <v>3.0230700646407607E-2</v>
      </c>
      <c r="F33" s="47">
        <v>-6.3045332837800172E-2</v>
      </c>
      <c r="G33" s="47">
        <v>-7.51150613660619E-2</v>
      </c>
    </row>
    <row r="34" spans="1:7" x14ac:dyDescent="0.25">
      <c r="A34" s="140" t="s">
        <v>31</v>
      </c>
      <c r="B34" s="144">
        <v>154049</v>
      </c>
      <c r="C34" s="47">
        <v>3.5307836124736981E-3</v>
      </c>
      <c r="D34" s="47">
        <v>3.9493492697614098E-3</v>
      </c>
      <c r="E34" s="47">
        <v>2.7246720857811595E-2</v>
      </c>
      <c r="F34" s="47">
        <v>-6.0613821658769794E-2</v>
      </c>
      <c r="G34" s="47">
        <v>-0.12902204456405589</v>
      </c>
    </row>
    <row r="35" spans="1:7" x14ac:dyDescent="0.25">
      <c r="A35" s="140" t="s">
        <v>32</v>
      </c>
      <c r="B35" s="144">
        <v>244783</v>
      </c>
      <c r="C35" s="47">
        <v>3.0610237833762232E-3</v>
      </c>
      <c r="D35" s="47">
        <v>5.9382422802850355E-3</v>
      </c>
      <c r="E35" s="47">
        <v>3.0448326668069878E-2</v>
      </c>
      <c r="F35" s="47">
        <v>-5.1338991590125178E-2</v>
      </c>
      <c r="G35" s="47">
        <v>-9.518581767910872E-2</v>
      </c>
    </row>
    <row r="37" spans="1:7" x14ac:dyDescent="0.25">
      <c r="C37" s="145"/>
    </row>
    <row r="38" spans="1:7" x14ac:dyDescent="0.25">
      <c r="C38" s="145"/>
    </row>
    <row r="39" spans="1:7" x14ac:dyDescent="0.25">
      <c r="C39" s="145"/>
    </row>
    <row r="40" spans="1:7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4t trimestre 2023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x14ac:dyDescent="0.25">
      <c r="A32" s="146">
        <v>2016</v>
      </c>
      <c r="B32" s="144">
        <v>21840</v>
      </c>
      <c r="C32" s="47">
        <f>(B32-B40)/B40</f>
        <v>3.0480324620175522E-2</v>
      </c>
      <c r="E32" s="73"/>
    </row>
    <row r="33" spans="1:5" x14ac:dyDescent="0.25">
      <c r="A33" s="146">
        <v>2017</v>
      </c>
      <c r="B33" s="144">
        <v>22022</v>
      </c>
      <c r="C33" s="47">
        <f t="shared" ref="C33:C35" si="0">(B33-B32)/B32</f>
        <v>8.3333333333333332E-3</v>
      </c>
      <c r="E33" s="187"/>
    </row>
    <row r="34" spans="1:5" x14ac:dyDescent="0.25">
      <c r="A34" s="146">
        <v>2018</v>
      </c>
      <c r="B34" s="144">
        <v>22146</v>
      </c>
      <c r="C34" s="47">
        <f t="shared" si="0"/>
        <v>5.6307329034601759E-3</v>
      </c>
    </row>
    <row r="35" spans="1:5" x14ac:dyDescent="0.25">
      <c r="A35" s="146">
        <v>2019</v>
      </c>
      <c r="B35" s="143">
        <v>22382</v>
      </c>
      <c r="C35" s="47">
        <f t="shared" si="0"/>
        <v>1.065655197326831E-2</v>
      </c>
      <c r="D35" s="73"/>
    </row>
    <row r="36" spans="1:5" x14ac:dyDescent="0.25">
      <c r="A36" s="146">
        <v>2020</v>
      </c>
      <c r="B36" s="143">
        <v>20571</v>
      </c>
      <c r="C36" s="47">
        <f>(B36-B35)/B35</f>
        <v>-8.0913233848628363E-2</v>
      </c>
      <c r="D36" s="73"/>
    </row>
    <row r="37" spans="1:5" x14ac:dyDescent="0.25">
      <c r="A37" s="146">
        <v>2021</v>
      </c>
      <c r="B37" s="143">
        <v>21074</v>
      </c>
      <c r="C37" s="47">
        <f>(B37-B36)/B36</f>
        <v>2.4451898303436876E-2</v>
      </c>
      <c r="D37" s="73"/>
    </row>
    <row r="38" spans="1:5" x14ac:dyDescent="0.25">
      <c r="A38" s="146">
        <v>2022</v>
      </c>
      <c r="B38" s="143">
        <v>20913</v>
      </c>
      <c r="C38" s="47">
        <f>(B38-B37)/B37</f>
        <v>-7.6397456581569706E-3</v>
      </c>
      <c r="D38" s="252"/>
      <c r="E38" s="73"/>
    </row>
    <row r="39" spans="1:5" x14ac:dyDescent="0.25">
      <c r="A39" s="146">
        <v>2023</v>
      </c>
      <c r="B39" s="143">
        <v>20923</v>
      </c>
      <c r="C39" s="47">
        <f>(B39-B38)/B38</f>
        <v>4.7817147228996316E-4</v>
      </c>
      <c r="D39" s="73"/>
    </row>
    <row r="40" spans="1:5" ht="15.75" hidden="1" x14ac:dyDescent="0.3">
      <c r="A40" s="203">
        <v>2015</v>
      </c>
      <c r="B40" s="225">
        <v>21194</v>
      </c>
      <c r="C40" s="37"/>
    </row>
    <row r="41" spans="1:5" x14ac:dyDescent="0.25">
      <c r="A41" s="37"/>
      <c r="B41" s="37"/>
      <c r="C41" s="37"/>
    </row>
    <row r="42" spans="1:5" x14ac:dyDescent="0.25">
      <c r="A42" s="37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zoomScaleNormal="100" workbookViewId="0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7" width="12.140625" style="1"/>
    <col min="8" max="8" width="12" style="1" customWidth="1"/>
    <col min="9" max="16384" width="12.140625" style="1"/>
  </cols>
  <sheetData>
    <row r="1" spans="1:9" ht="21.75" customHeight="1" x14ac:dyDescent="0.25">
      <c r="A1" s="2" t="s">
        <v>28</v>
      </c>
      <c r="B1" s="210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4t trimestre 2023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7" spans="1:9" ht="21.75" customHeight="1" x14ac:dyDescent="0.25">
      <c r="A7" s="29"/>
    </row>
    <row r="8" spans="1:9" ht="21.75" customHeight="1" x14ac:dyDescent="0.25">
      <c r="A8" s="7"/>
      <c r="B8" s="137"/>
      <c r="C8" s="137"/>
      <c r="D8" s="287" t="s">
        <v>130</v>
      </c>
      <c r="E8" s="287"/>
      <c r="F8" s="287"/>
      <c r="G8" s="287"/>
      <c r="H8" s="287"/>
    </row>
    <row r="9" spans="1:9" ht="21.75" customHeight="1" x14ac:dyDescent="0.25">
      <c r="A9" s="9"/>
      <c r="B9" s="10">
        <v>2023</v>
      </c>
      <c r="C9" s="10" t="s">
        <v>131</v>
      </c>
      <c r="D9" s="10" t="s">
        <v>325</v>
      </c>
      <c r="E9" s="10" t="s">
        <v>324</v>
      </c>
      <c r="F9" s="10" t="s">
        <v>328</v>
      </c>
      <c r="G9" s="10" t="s">
        <v>327</v>
      </c>
      <c r="H9" s="10" t="s">
        <v>326</v>
      </c>
      <c r="I9" s="37"/>
    </row>
    <row r="10" spans="1:9" ht="21.75" customHeight="1" x14ac:dyDescent="0.25">
      <c r="A10" s="11" t="s">
        <v>132</v>
      </c>
      <c r="B10" s="12">
        <v>20923</v>
      </c>
      <c r="C10" s="13">
        <v>1</v>
      </c>
      <c r="D10" s="13">
        <v>4.7817147228996316E-4</v>
      </c>
      <c r="E10" s="13">
        <v>-7.1652272942962893E-3</v>
      </c>
      <c r="F10" s="13">
        <v>1.7111467600019446E-2</v>
      </c>
      <c r="G10" s="13">
        <v>-6.5186310428022518E-2</v>
      </c>
      <c r="H10" s="13">
        <v>-9.0066973993215615E-2</v>
      </c>
    </row>
    <row r="11" spans="1:9" ht="30" x14ac:dyDescent="0.25">
      <c r="A11" s="14" t="s">
        <v>332</v>
      </c>
      <c r="B11" s="15">
        <v>2869</v>
      </c>
      <c r="C11" s="16">
        <v>0.13712182765377814</v>
      </c>
      <c r="D11" s="16">
        <v>-2.1820661438799863E-2</v>
      </c>
      <c r="E11" s="16">
        <v>-6.3336598106431607E-2</v>
      </c>
      <c r="F11" s="16">
        <v>-4.3985338220593133E-2</v>
      </c>
      <c r="G11" s="16">
        <v>-9.9215070643642073E-2</v>
      </c>
      <c r="H11" s="16">
        <v>-0.13139570087798971</v>
      </c>
    </row>
    <row r="12" spans="1:9" ht="15" x14ac:dyDescent="0.25">
      <c r="A12" s="14" t="s">
        <v>333</v>
      </c>
      <c r="B12" s="15">
        <v>2037</v>
      </c>
      <c r="C12" s="16">
        <v>9.7356975577116089E-2</v>
      </c>
      <c r="D12" s="16">
        <v>3.9428289797930017E-3</v>
      </c>
      <c r="E12" s="16">
        <v>-1.2124151309408341E-2</v>
      </c>
      <c r="F12" s="16">
        <v>7.1541294055760124E-2</v>
      </c>
      <c r="G12" s="16">
        <v>-5.0349650349650353E-2</v>
      </c>
      <c r="H12" s="16">
        <v>7.4934036939313983E-2</v>
      </c>
    </row>
    <row r="13" spans="1:9" ht="45" x14ac:dyDescent="0.25">
      <c r="A13" s="14" t="s">
        <v>334</v>
      </c>
      <c r="B13" s="15">
        <v>1969</v>
      </c>
      <c r="C13" s="16">
        <v>9.4106963628542747E-2</v>
      </c>
      <c r="D13" s="16">
        <v>-4.5500505561172902E-3</v>
      </c>
      <c r="E13" s="16">
        <v>-5.053057099545225E-3</v>
      </c>
      <c r="F13" s="16">
        <v>2.0356234096692112E-3</v>
      </c>
      <c r="G13" s="16">
        <v>-0.11664423508299686</v>
      </c>
      <c r="H13" s="16">
        <v>-0.11346240432237731</v>
      </c>
    </row>
    <row r="14" spans="1:9" ht="30" x14ac:dyDescent="0.25">
      <c r="A14" s="14" t="s">
        <v>335</v>
      </c>
      <c r="B14" s="15">
        <v>1492</v>
      </c>
      <c r="C14" s="16">
        <v>7.1309085695168001E-2</v>
      </c>
      <c r="D14" s="16">
        <v>3.3624747814391394E-3</v>
      </c>
      <c r="E14" s="16">
        <v>-2.356020942408377E-2</v>
      </c>
      <c r="F14" s="16">
        <v>-1.3386880856760374E-3</v>
      </c>
      <c r="G14" s="16">
        <v>-6.2814070351758788E-2</v>
      </c>
      <c r="H14" s="16">
        <v>-0.29556185080264402</v>
      </c>
    </row>
    <row r="15" spans="1:9" ht="30" x14ac:dyDescent="0.25">
      <c r="A15" s="14" t="s">
        <v>336</v>
      </c>
      <c r="B15" s="15">
        <v>1071</v>
      </c>
      <c r="C15" s="16">
        <v>5.1187688190030112E-2</v>
      </c>
      <c r="D15" s="16">
        <v>2.1946564885496182E-2</v>
      </c>
      <c r="E15" s="16">
        <v>3.2786885245901641E-2</v>
      </c>
      <c r="F15" s="16">
        <v>6.7796610169491525E-2</v>
      </c>
      <c r="G15" s="16">
        <v>-6.1349693251533742E-2</v>
      </c>
      <c r="H15" s="16">
        <v>-0.25313807531380755</v>
      </c>
    </row>
    <row r="16" spans="1:9" ht="15" x14ac:dyDescent="0.25">
      <c r="A16" s="14" t="s">
        <v>338</v>
      </c>
      <c r="B16" s="15">
        <v>885</v>
      </c>
      <c r="C16" s="16">
        <v>4.2297949624814798E-2</v>
      </c>
      <c r="D16" s="16">
        <v>1.9585253456221197E-2</v>
      </c>
      <c r="E16" s="16">
        <v>4.1176470588235294E-2</v>
      </c>
      <c r="F16" s="16">
        <v>7.2727272727272724E-2</v>
      </c>
      <c r="G16" s="16">
        <v>-1.3377926421404682E-2</v>
      </c>
      <c r="H16" s="16">
        <v>5.2318668252080855E-2</v>
      </c>
    </row>
    <row r="17" spans="1:8" ht="15" x14ac:dyDescent="0.25">
      <c r="A17" s="14" t="s">
        <v>337</v>
      </c>
      <c r="B17" s="15">
        <v>863</v>
      </c>
      <c r="C17" s="16">
        <v>4.1246475170864598E-2</v>
      </c>
      <c r="D17" s="16">
        <v>-1.2585812356979404E-2</v>
      </c>
      <c r="E17" s="16">
        <v>1.6489988221436984E-2</v>
      </c>
      <c r="F17" s="16">
        <v>6.6749072929542644E-2</v>
      </c>
      <c r="G17" s="16">
        <v>4.9878345498783457E-2</v>
      </c>
      <c r="H17" s="16">
        <v>-0.26677994902293967</v>
      </c>
    </row>
    <row r="18" spans="1:8" ht="15" x14ac:dyDescent="0.25">
      <c r="A18" s="14" t="s">
        <v>339</v>
      </c>
      <c r="B18" s="15">
        <v>701</v>
      </c>
      <c r="C18" s="16">
        <v>3.3503799646322226E-2</v>
      </c>
      <c r="D18" s="16">
        <v>5.7388809182209472E-3</v>
      </c>
      <c r="E18" s="16">
        <v>3.6982248520710061E-2</v>
      </c>
      <c r="F18" s="16">
        <v>8.1790123456790126E-2</v>
      </c>
      <c r="G18" s="16">
        <v>-5.6737588652482273E-3</v>
      </c>
      <c r="H18" s="16">
        <v>0.29097605893186002</v>
      </c>
    </row>
    <row r="19" spans="1:8" ht="15" x14ac:dyDescent="0.25">
      <c r="A19" s="14" t="s">
        <v>341</v>
      </c>
      <c r="B19" s="15">
        <v>647</v>
      </c>
      <c r="C19" s="16">
        <v>3.0922907804808105E-2</v>
      </c>
      <c r="D19" s="16">
        <v>2.2116903633491312E-2</v>
      </c>
      <c r="E19" s="16">
        <v>3.1007751937984496E-3</v>
      </c>
      <c r="F19" s="16">
        <v>3.0254777070063694E-2</v>
      </c>
      <c r="G19" s="16">
        <v>-4.9926578560939794E-2</v>
      </c>
      <c r="H19" s="16">
        <v>0.26614481409001955</v>
      </c>
    </row>
    <row r="20" spans="1:8" ht="30" x14ac:dyDescent="0.25">
      <c r="A20" s="17" t="s">
        <v>340</v>
      </c>
      <c r="B20" s="18">
        <v>584</v>
      </c>
      <c r="C20" s="19">
        <v>2.7911867323041628E-2</v>
      </c>
      <c r="D20" s="19">
        <v>-1.1844331641285956E-2</v>
      </c>
      <c r="E20" s="19">
        <v>-3.6303630363036306E-2</v>
      </c>
      <c r="F20" s="19">
        <v>-6.8580542264752797E-2</v>
      </c>
      <c r="G20" s="19">
        <v>-0.14117647058823529</v>
      </c>
      <c r="H20" s="19">
        <v>-0.1751412429378531</v>
      </c>
    </row>
    <row r="22" spans="1:8" ht="21.75" customHeight="1" x14ac:dyDescent="0.25">
      <c r="A22" s="44" t="s">
        <v>34</v>
      </c>
    </row>
    <row r="23" spans="1:8" ht="21.75" customHeight="1" x14ac:dyDescent="0.25">
      <c r="A23" s="44"/>
    </row>
  </sheetData>
  <mergeCells count="1">
    <mergeCell ref="D8:H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G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/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4t trimestre 2023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8" t="s">
        <v>123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336</v>
      </c>
      <c r="B9" s="35">
        <v>1071</v>
      </c>
      <c r="C9" s="35">
        <v>23</v>
      </c>
      <c r="D9" s="36">
        <v>2.1946564885496182E-2</v>
      </c>
    </row>
    <row r="10" spans="1:4" x14ac:dyDescent="0.25">
      <c r="A10" s="34" t="s">
        <v>345</v>
      </c>
      <c r="B10" s="38">
        <v>575</v>
      </c>
      <c r="C10" s="38">
        <v>19</v>
      </c>
      <c r="D10" s="39">
        <v>3.41726618705036E-2</v>
      </c>
    </row>
    <row r="11" spans="1:4" x14ac:dyDescent="0.25">
      <c r="A11" s="34" t="s">
        <v>348</v>
      </c>
      <c r="B11" s="38">
        <v>348</v>
      </c>
      <c r="C11" s="38">
        <v>19</v>
      </c>
      <c r="D11" s="39">
        <v>5.7750759878419454E-2</v>
      </c>
    </row>
    <row r="12" spans="1:4" ht="13.5" customHeight="1" x14ac:dyDescent="0.25">
      <c r="A12" s="34" t="s">
        <v>338</v>
      </c>
      <c r="B12" s="38">
        <v>885</v>
      </c>
      <c r="C12" s="38">
        <v>17</v>
      </c>
      <c r="D12" s="39">
        <v>1.9585253456221197E-2</v>
      </c>
    </row>
    <row r="13" spans="1:4" x14ac:dyDescent="0.25">
      <c r="A13" s="34" t="s">
        <v>347</v>
      </c>
      <c r="B13" s="38">
        <v>148</v>
      </c>
      <c r="C13" s="38">
        <v>16</v>
      </c>
      <c r="D13" s="39">
        <v>0.12121212121212122</v>
      </c>
    </row>
    <row r="14" spans="1:4" x14ac:dyDescent="0.25">
      <c r="A14" s="34" t="s">
        <v>341</v>
      </c>
      <c r="B14" s="35">
        <v>647</v>
      </c>
      <c r="C14" s="35">
        <v>14</v>
      </c>
      <c r="D14" s="36">
        <v>2.2116903633491312E-2</v>
      </c>
    </row>
    <row r="15" spans="1:4" x14ac:dyDescent="0.25">
      <c r="A15" s="34" t="s">
        <v>400</v>
      </c>
      <c r="B15" s="35">
        <v>426</v>
      </c>
      <c r="C15" s="35">
        <v>12</v>
      </c>
      <c r="D15" s="36">
        <v>2.8985507246376812E-2</v>
      </c>
    </row>
    <row r="16" spans="1:4" x14ac:dyDescent="0.25">
      <c r="A16" s="34" t="s">
        <v>349</v>
      </c>
      <c r="B16" s="35">
        <v>67</v>
      </c>
      <c r="C16" s="35">
        <v>10</v>
      </c>
      <c r="D16" s="36">
        <v>0.17543859649122806</v>
      </c>
    </row>
    <row r="17" spans="1:4" x14ac:dyDescent="0.25">
      <c r="A17" s="34" t="s">
        <v>333</v>
      </c>
      <c r="B17" s="38">
        <v>2037</v>
      </c>
      <c r="C17" s="38">
        <v>8</v>
      </c>
      <c r="D17" s="39">
        <v>3.9428289797930017E-3</v>
      </c>
    </row>
    <row r="18" spans="1:4" x14ac:dyDescent="0.25">
      <c r="A18" s="34" t="s">
        <v>401</v>
      </c>
      <c r="B18" s="38">
        <v>76</v>
      </c>
      <c r="C18" s="38">
        <v>7</v>
      </c>
      <c r="D18" s="39">
        <v>0.10144927536231885</v>
      </c>
    </row>
    <row r="19" spans="1:4" ht="15" customHeight="1" x14ac:dyDescent="0.25">
      <c r="A19" s="293" t="s">
        <v>124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34" t="s">
        <v>332</v>
      </c>
      <c r="B21" s="38">
        <v>2869</v>
      </c>
      <c r="C21" s="38">
        <v>-64</v>
      </c>
      <c r="D21" s="39">
        <v>-2.1820661438799863E-2</v>
      </c>
    </row>
    <row r="22" spans="1:4" x14ac:dyDescent="0.25">
      <c r="A22" s="34" t="s">
        <v>350</v>
      </c>
      <c r="B22" s="38">
        <v>487</v>
      </c>
      <c r="C22" s="38">
        <v>-16</v>
      </c>
      <c r="D22" s="39">
        <v>-3.1809145129224649E-2</v>
      </c>
    </row>
    <row r="23" spans="1:4" x14ac:dyDescent="0.25">
      <c r="A23" s="34" t="s">
        <v>353</v>
      </c>
      <c r="B23" s="38">
        <v>452</v>
      </c>
      <c r="C23" s="38">
        <v>-13</v>
      </c>
      <c r="D23" s="39">
        <v>-2.7956989247311829E-2</v>
      </c>
    </row>
    <row r="24" spans="1:4" x14ac:dyDescent="0.25">
      <c r="A24" s="34" t="s">
        <v>337</v>
      </c>
      <c r="B24" s="38">
        <v>863</v>
      </c>
      <c r="C24" s="38">
        <v>-11</v>
      </c>
      <c r="D24" s="39">
        <v>-1.2585812356979404E-2</v>
      </c>
    </row>
    <row r="25" spans="1:4" x14ac:dyDescent="0.25">
      <c r="A25" s="40" t="s">
        <v>358</v>
      </c>
      <c r="B25" s="35">
        <v>87</v>
      </c>
      <c r="C25" s="35">
        <v>-10</v>
      </c>
      <c r="D25" s="36">
        <v>-0.10309278350515463</v>
      </c>
    </row>
    <row r="26" spans="1:4" ht="30" x14ac:dyDescent="0.25">
      <c r="A26" s="34" t="s">
        <v>334</v>
      </c>
      <c r="B26" s="38">
        <v>1969</v>
      </c>
      <c r="C26" s="38">
        <v>-9</v>
      </c>
      <c r="D26" s="39">
        <v>-4.5500505561172902E-3</v>
      </c>
    </row>
    <row r="27" spans="1:4" x14ac:dyDescent="0.25">
      <c r="A27" s="34" t="s">
        <v>357</v>
      </c>
      <c r="B27" s="38">
        <v>176</v>
      </c>
      <c r="C27" s="38">
        <v>-9</v>
      </c>
      <c r="D27" s="39">
        <v>-4.8648648648648651E-2</v>
      </c>
    </row>
    <row r="28" spans="1:4" x14ac:dyDescent="0.25">
      <c r="A28" s="78" t="s">
        <v>352</v>
      </c>
      <c r="B28" s="38">
        <v>126</v>
      </c>
      <c r="C28" s="38">
        <v>-9</v>
      </c>
      <c r="D28" s="39">
        <v>-6.6666666666666666E-2</v>
      </c>
    </row>
    <row r="29" spans="1:4" x14ac:dyDescent="0.25">
      <c r="A29" s="34" t="s">
        <v>340</v>
      </c>
      <c r="B29" s="38">
        <v>584</v>
      </c>
      <c r="C29" s="38">
        <v>-7</v>
      </c>
      <c r="D29" s="39">
        <v>-1.1844331641285956E-2</v>
      </c>
    </row>
    <row r="30" spans="1:4" x14ac:dyDescent="0.25">
      <c r="A30" s="41" t="s">
        <v>351</v>
      </c>
      <c r="B30" s="42">
        <v>59</v>
      </c>
      <c r="C30" s="42">
        <v>-7</v>
      </c>
      <c r="D30" s="43">
        <v>-0.10606060606060606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E88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7" width="11.42578125" style="1"/>
    <col min="8" max="8" width="13.5703125" style="1" customWidth="1"/>
    <col min="9" max="16384" width="11.42578125" style="1"/>
  </cols>
  <sheetData>
    <row r="1" spans="1:9" x14ac:dyDescent="0.25">
      <c r="A1" s="2" t="s">
        <v>28</v>
      </c>
      <c r="B1" s="210" t="s">
        <v>258</v>
      </c>
      <c r="C1" s="37"/>
    </row>
    <row r="3" spans="1:9" ht="18.75" x14ac:dyDescent="0.3">
      <c r="A3" s="30" t="s">
        <v>3</v>
      </c>
    </row>
    <row r="5" spans="1:9" x14ac:dyDescent="0.25">
      <c r="A5" s="29" t="str">
        <f>Índex!A18</f>
        <v>GE2</v>
      </c>
      <c r="C5" s="29" t="str">
        <f>Índex!A7</f>
        <v>4t trimestre 2023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97" t="s">
        <v>33</v>
      </c>
      <c r="C8" s="297" t="s">
        <v>75</v>
      </c>
      <c r="D8" s="298" t="s">
        <v>76</v>
      </c>
      <c r="E8" s="298"/>
      <c r="F8" s="298"/>
      <c r="G8" s="298"/>
      <c r="H8" s="298"/>
    </row>
    <row r="9" spans="1:9" x14ac:dyDescent="0.25">
      <c r="B9" s="297" t="s">
        <v>33</v>
      </c>
      <c r="C9" s="297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378</v>
      </c>
      <c r="C10" s="58">
        <v>1.8066242890598862E-2</v>
      </c>
      <c r="D10" s="59">
        <v>-5.7356608478802994E-2</v>
      </c>
      <c r="E10" s="59">
        <v>-4.7858942065491183E-2</v>
      </c>
      <c r="F10" s="59">
        <v>-5.2631578947368418E-2</v>
      </c>
      <c r="G10" s="59">
        <v>-0.13302752293577982</v>
      </c>
      <c r="H10" s="59">
        <v>-7.125307125307126E-2</v>
      </c>
    </row>
    <row r="11" spans="1:9" x14ac:dyDescent="0.25">
      <c r="A11" s="56" t="s">
        <v>78</v>
      </c>
      <c r="B11" s="57">
        <v>139</v>
      </c>
      <c r="C11" s="58">
        <v>6.643406777230799E-3</v>
      </c>
      <c r="D11" s="59">
        <v>-2.1126760563380281E-2</v>
      </c>
      <c r="E11" s="59">
        <v>-2.1126760563380281E-2</v>
      </c>
      <c r="F11" s="59">
        <v>3.7313432835820892E-2</v>
      </c>
      <c r="G11" s="59">
        <v>-4.7945205479452052E-2</v>
      </c>
      <c r="H11" s="59">
        <v>-6.0810810810810814E-2</v>
      </c>
    </row>
    <row r="12" spans="1:9" x14ac:dyDescent="0.25">
      <c r="A12" s="56" t="s">
        <v>79</v>
      </c>
      <c r="B12" s="57">
        <v>1754</v>
      </c>
      <c r="C12" s="58">
        <v>8.3831190555847632E-2</v>
      </c>
      <c r="D12" s="59">
        <v>1.2117714945181766E-2</v>
      </c>
      <c r="E12" s="59">
        <v>4.0068689181453924E-3</v>
      </c>
      <c r="F12" s="59">
        <v>5.9818731117824771E-2</v>
      </c>
      <c r="G12" s="59">
        <v>-1.7366946778711485E-2</v>
      </c>
      <c r="H12" s="59">
        <v>7.4669730040206779E-3</v>
      </c>
    </row>
    <row r="13" spans="1:9" x14ac:dyDescent="0.25">
      <c r="A13" s="56" t="s">
        <v>80</v>
      </c>
      <c r="B13" s="57">
        <v>68</v>
      </c>
      <c r="C13" s="58">
        <v>3.2500119485733402E-3</v>
      </c>
      <c r="D13" s="59">
        <v>0</v>
      </c>
      <c r="E13" s="59">
        <v>7.9365079365079361E-2</v>
      </c>
      <c r="F13" s="59">
        <v>0.19298245614035087</v>
      </c>
      <c r="G13" s="59">
        <v>3.0303030303030304E-2</v>
      </c>
      <c r="H13" s="59">
        <v>-0.2608695652173913</v>
      </c>
    </row>
    <row r="14" spans="1:9" x14ac:dyDescent="0.25">
      <c r="A14" s="56" t="s">
        <v>81</v>
      </c>
      <c r="B14" s="57">
        <v>241</v>
      </c>
      <c r="C14" s="58">
        <v>1.1518424700090809E-2</v>
      </c>
      <c r="D14" s="59">
        <v>0</v>
      </c>
      <c r="E14" s="59">
        <v>4.1666666666666666E-3</v>
      </c>
      <c r="F14" s="59">
        <v>-2.032520325203252E-2</v>
      </c>
      <c r="G14" s="59">
        <v>-7.3076923076923081E-2</v>
      </c>
      <c r="H14" s="59">
        <v>1.6877637130801686E-2</v>
      </c>
    </row>
    <row r="15" spans="1:9" x14ac:dyDescent="0.25">
      <c r="A15" s="56" t="s">
        <v>82</v>
      </c>
      <c r="B15" s="57">
        <v>83</v>
      </c>
      <c r="C15" s="58">
        <v>3.9669263489939301E-3</v>
      </c>
      <c r="D15" s="59">
        <v>6.4102564102564097E-2</v>
      </c>
      <c r="E15" s="59">
        <v>-1.1904761904761904E-2</v>
      </c>
      <c r="F15" s="59">
        <v>-1.1904761904761904E-2</v>
      </c>
      <c r="G15" s="59">
        <v>-9.7826086956521743E-2</v>
      </c>
      <c r="H15" s="59">
        <v>-3.4883720930232558E-2</v>
      </c>
    </row>
    <row r="16" spans="1:9" x14ac:dyDescent="0.25">
      <c r="A16" s="56" t="s">
        <v>83</v>
      </c>
      <c r="B16" s="57">
        <v>255</v>
      </c>
      <c r="C16" s="58">
        <v>1.2187544807150025E-2</v>
      </c>
      <c r="D16" s="59">
        <v>9.9137931034482762E-2</v>
      </c>
      <c r="E16" s="59">
        <v>0.10869565217391304</v>
      </c>
      <c r="F16" s="59">
        <v>0.15909090909090909</v>
      </c>
      <c r="G16" s="59">
        <v>8.9743589743589744E-2</v>
      </c>
      <c r="H16" s="59">
        <v>-0.10526315789473684</v>
      </c>
    </row>
    <row r="17" spans="1:8" x14ac:dyDescent="0.25">
      <c r="A17" s="56" t="s">
        <v>84</v>
      </c>
      <c r="B17" s="57">
        <v>2433</v>
      </c>
      <c r="C17" s="58">
        <v>0.11628351574821966</v>
      </c>
      <c r="D17" s="59">
        <v>2.5284450063211124E-2</v>
      </c>
      <c r="E17" s="59">
        <v>1.0382059800664452E-2</v>
      </c>
      <c r="F17" s="59">
        <v>3.8412291933418691E-2</v>
      </c>
      <c r="G17" s="59">
        <v>-4.1371158392434985E-2</v>
      </c>
      <c r="H17" s="59">
        <v>-5.661108956960062E-2</v>
      </c>
    </row>
    <row r="18" spans="1:8" x14ac:dyDescent="0.25">
      <c r="A18" s="56" t="s">
        <v>87</v>
      </c>
      <c r="B18" s="57">
        <v>577</v>
      </c>
      <c r="C18" s="58">
        <v>2.7577307269512019E-2</v>
      </c>
      <c r="D18" s="59">
        <v>1.5845070422535211E-2</v>
      </c>
      <c r="E18" s="59">
        <v>1.9434628975265017E-2</v>
      </c>
      <c r="F18" s="59">
        <v>3.5906642728904849E-2</v>
      </c>
      <c r="G18" s="59">
        <v>-1.1986301369863013E-2</v>
      </c>
      <c r="H18" s="59">
        <v>-0.13493253373313344</v>
      </c>
    </row>
    <row r="19" spans="1:8" x14ac:dyDescent="0.25">
      <c r="A19" s="56" t="s">
        <v>88</v>
      </c>
      <c r="B19" s="57">
        <v>1162</v>
      </c>
      <c r="C19" s="58">
        <v>5.5536968885915021E-2</v>
      </c>
      <c r="D19" s="59">
        <v>-3.5684647302904562E-2</v>
      </c>
      <c r="E19" s="59">
        <v>-4.046242774566474E-2</v>
      </c>
      <c r="F19" s="59">
        <v>-9.3776641091219103E-3</v>
      </c>
      <c r="G19" s="59">
        <v>-9.5015576323987536E-2</v>
      </c>
      <c r="H19" s="59">
        <v>-0.2013745704467354</v>
      </c>
    </row>
    <row r="20" spans="1:8" x14ac:dyDescent="0.25">
      <c r="A20" s="56" t="s">
        <v>89</v>
      </c>
      <c r="B20" s="57">
        <v>1245</v>
      </c>
      <c r="C20" s="58">
        <v>5.9503895234908954E-2</v>
      </c>
      <c r="D20" s="59">
        <v>1.4669926650366748E-2</v>
      </c>
      <c r="E20" s="59">
        <v>-7.1770334928229667E-3</v>
      </c>
      <c r="F20" s="59">
        <v>4.8426150121065378E-3</v>
      </c>
      <c r="G20" s="59">
        <v>-8.9912280701754388E-2</v>
      </c>
      <c r="H20" s="59">
        <v>-0.12508784258608574</v>
      </c>
    </row>
    <row r="21" spans="1:8" x14ac:dyDescent="0.25">
      <c r="A21" s="56" t="s">
        <v>91</v>
      </c>
      <c r="B21" s="57">
        <v>724</v>
      </c>
      <c r="C21" s="58">
        <v>3.46030683936338E-2</v>
      </c>
      <c r="D21" s="59">
        <v>-6.8587105624142658E-3</v>
      </c>
      <c r="E21" s="59">
        <v>3.1339031339031341E-2</v>
      </c>
      <c r="F21" s="59">
        <v>8.356545961002786E-3</v>
      </c>
      <c r="G21" s="59">
        <v>-9.1593475533249688E-2</v>
      </c>
      <c r="H21" s="59">
        <v>-0.12029161603888214</v>
      </c>
    </row>
    <row r="22" spans="1:8" x14ac:dyDescent="0.25">
      <c r="A22" s="56" t="s">
        <v>92</v>
      </c>
      <c r="B22" s="57">
        <v>858</v>
      </c>
      <c r="C22" s="58">
        <v>4.1007503704057736E-2</v>
      </c>
      <c r="D22" s="59">
        <v>7.0422535211267607E-3</v>
      </c>
      <c r="E22" s="59">
        <v>-1.7182130584192441E-2</v>
      </c>
      <c r="F22" s="59">
        <v>2.1428571428571429E-2</v>
      </c>
      <c r="G22" s="59">
        <v>-4.6666666666666669E-2</v>
      </c>
      <c r="H22" s="59">
        <v>-8.0385852090032156E-2</v>
      </c>
    </row>
    <row r="23" spans="1:8" x14ac:dyDescent="0.25">
      <c r="A23" s="56" t="s">
        <v>93</v>
      </c>
      <c r="B23" s="57">
        <v>491</v>
      </c>
      <c r="C23" s="58">
        <v>2.3466998040433971E-2</v>
      </c>
      <c r="D23" s="59">
        <v>8.2135523613963042E-3</v>
      </c>
      <c r="E23" s="59">
        <v>-2.3856858846918488E-2</v>
      </c>
      <c r="F23" s="59">
        <v>-6.0728744939271256E-3</v>
      </c>
      <c r="G23" s="59">
        <v>-6.1185468451242828E-2</v>
      </c>
      <c r="H23" s="59">
        <v>-0.1761744966442953</v>
      </c>
    </row>
    <row r="24" spans="1:8" x14ac:dyDescent="0.25">
      <c r="A24" s="56" t="s">
        <v>94</v>
      </c>
      <c r="B24" s="57">
        <v>308</v>
      </c>
      <c r="C24" s="58">
        <v>1.4720642355302778E-2</v>
      </c>
      <c r="D24" s="59">
        <v>-2.8391167192429023E-2</v>
      </c>
      <c r="E24" s="59">
        <v>6.5359477124183009E-3</v>
      </c>
      <c r="F24" s="59">
        <v>4.4067796610169491E-2</v>
      </c>
      <c r="G24" s="59">
        <v>-1.5974440894568689E-2</v>
      </c>
      <c r="H24" s="59">
        <v>9.6085409252669035E-2</v>
      </c>
    </row>
    <row r="25" spans="1:8" x14ac:dyDescent="0.25">
      <c r="A25" s="56" t="s">
        <v>190</v>
      </c>
      <c r="B25" s="57">
        <v>107</v>
      </c>
      <c r="C25" s="58">
        <v>5.1139893896668736E-3</v>
      </c>
      <c r="D25" s="59">
        <v>-4.4642857142857144E-2</v>
      </c>
      <c r="E25" s="59">
        <v>-6.1403508771929821E-2</v>
      </c>
      <c r="F25" s="59">
        <v>-3.6036036036036036E-2</v>
      </c>
      <c r="G25" s="59">
        <v>-0.12295081967213115</v>
      </c>
      <c r="H25" s="59">
        <v>-0.13709677419354838</v>
      </c>
    </row>
    <row r="26" spans="1:8" x14ac:dyDescent="0.25">
      <c r="A26" s="56" t="s">
        <v>191</v>
      </c>
      <c r="B26" s="57">
        <v>196</v>
      </c>
      <c r="C26" s="58">
        <v>9.3676814988290398E-3</v>
      </c>
      <c r="D26" s="59">
        <v>-2.4875621890547265E-2</v>
      </c>
      <c r="E26" s="59">
        <v>-3.9215686274509803E-2</v>
      </c>
      <c r="F26" s="59">
        <v>-6.6666666666666666E-2</v>
      </c>
      <c r="G26" s="59">
        <v>-0.13274336283185842</v>
      </c>
      <c r="H26" s="59">
        <v>-0.234375</v>
      </c>
    </row>
    <row r="27" spans="1:8" x14ac:dyDescent="0.25">
      <c r="A27" s="56" t="s">
        <v>192</v>
      </c>
      <c r="B27" s="57">
        <v>1731</v>
      </c>
      <c r="C27" s="58">
        <v>8.2731921808536057E-2</v>
      </c>
      <c r="D27" s="59">
        <v>-1.3675213675213675E-2</v>
      </c>
      <c r="E27" s="59">
        <v>1.736111111111111E-3</v>
      </c>
      <c r="F27" s="59">
        <v>2.4866785079928951E-2</v>
      </c>
      <c r="G27" s="59">
        <v>-8.4611316763617134E-2</v>
      </c>
      <c r="H27" s="59">
        <v>-3.0795072788353865E-2</v>
      </c>
    </row>
    <row r="28" spans="1:8" x14ac:dyDescent="0.25">
      <c r="A28" s="56" t="s">
        <v>95</v>
      </c>
      <c r="B28" s="57">
        <v>772</v>
      </c>
      <c r="C28" s="58">
        <v>3.6897194474979689E-2</v>
      </c>
      <c r="D28" s="59">
        <v>-1.40485312899106E-2</v>
      </c>
      <c r="E28" s="59">
        <v>-3.2581453634085211E-2</v>
      </c>
      <c r="F28" s="59">
        <v>-1.5306122448979591E-2</v>
      </c>
      <c r="G28" s="59">
        <v>-9.2831962397179793E-2</v>
      </c>
      <c r="H28" s="59">
        <v>-4.6913580246913583E-2</v>
      </c>
    </row>
    <row r="29" spans="1:8" x14ac:dyDescent="0.25">
      <c r="A29" s="56" t="s">
        <v>96</v>
      </c>
      <c r="B29" s="57">
        <v>1891</v>
      </c>
      <c r="C29" s="58">
        <v>9.0379008746355682E-2</v>
      </c>
      <c r="D29" s="59">
        <v>5.3163211057947902E-3</v>
      </c>
      <c r="E29" s="59">
        <v>-4.7368421052631582E-3</v>
      </c>
      <c r="F29" s="59">
        <v>1.830910070005385E-2</v>
      </c>
      <c r="G29" s="59">
        <v>-5.7797708021923272E-2</v>
      </c>
      <c r="H29" s="59">
        <v>-0.11220657276995305</v>
      </c>
    </row>
    <row r="30" spans="1:8" x14ac:dyDescent="0.25">
      <c r="A30" s="56" t="s">
        <v>97</v>
      </c>
      <c r="B30" s="57">
        <v>78</v>
      </c>
      <c r="C30" s="58">
        <v>3.7279548821870668E-3</v>
      </c>
      <c r="D30" s="59">
        <v>-8.2352941176470587E-2</v>
      </c>
      <c r="E30" s="59">
        <v>-7.1428571428571425E-2</v>
      </c>
      <c r="F30" s="59">
        <v>-8.2352941176470587E-2</v>
      </c>
      <c r="G30" s="59">
        <v>-0.21212121212121213</v>
      </c>
      <c r="H30" s="59">
        <v>-0.33898305084745761</v>
      </c>
    </row>
    <row r="31" spans="1:8" x14ac:dyDescent="0.25">
      <c r="A31" s="56" t="s">
        <v>98</v>
      </c>
      <c r="B31" s="57">
        <v>256</v>
      </c>
      <c r="C31" s="58">
        <v>1.2235339100511399E-2</v>
      </c>
      <c r="D31" s="59">
        <v>-1.1583011583011582E-2</v>
      </c>
      <c r="E31" s="59">
        <v>-2.6615969581749048E-2</v>
      </c>
      <c r="F31" s="59">
        <v>3.9215686274509803E-3</v>
      </c>
      <c r="G31" s="59">
        <v>-5.8823529411764705E-2</v>
      </c>
      <c r="H31" s="59">
        <v>-7.9136690647482008E-2</v>
      </c>
    </row>
    <row r="32" spans="1:8" x14ac:dyDescent="0.25">
      <c r="A32" s="56" t="s">
        <v>99</v>
      </c>
      <c r="B32" s="57">
        <v>1026</v>
      </c>
      <c r="C32" s="58">
        <v>4.9036944988768344E-2</v>
      </c>
      <c r="D32" s="59">
        <v>6.8694798822374874E-3</v>
      </c>
      <c r="E32" s="59">
        <v>-2.0992366412213741E-2</v>
      </c>
      <c r="F32" s="59">
        <v>-1.9455252918287938E-3</v>
      </c>
      <c r="G32" s="59">
        <v>-4.5581395348837206E-2</v>
      </c>
      <c r="H32" s="59">
        <v>-0.11168831168831168</v>
      </c>
    </row>
    <row r="33" spans="1:11" x14ac:dyDescent="0.25">
      <c r="A33" s="56" t="s">
        <v>100</v>
      </c>
      <c r="B33" s="57">
        <v>835</v>
      </c>
      <c r="C33" s="58">
        <v>3.9908234956746162E-2</v>
      </c>
      <c r="D33" s="59">
        <v>1.5815085158150853E-2</v>
      </c>
      <c r="E33" s="59">
        <v>2.9593094944512947E-2</v>
      </c>
      <c r="F33" s="59">
        <v>3.0864197530864196E-2</v>
      </c>
      <c r="G33" s="59">
        <v>-6.3901345291479825E-2</v>
      </c>
      <c r="H33" s="59">
        <v>-0.10311493018259936</v>
      </c>
    </row>
    <row r="34" spans="1:11" x14ac:dyDescent="0.25">
      <c r="A34" s="56" t="s">
        <v>101</v>
      </c>
      <c r="B34" s="57">
        <v>731</v>
      </c>
      <c r="C34" s="58">
        <v>3.4937628447163409E-2</v>
      </c>
      <c r="D34" s="59">
        <v>-1.366120218579235E-3</v>
      </c>
      <c r="E34" s="59">
        <v>-2.7285129604365621E-3</v>
      </c>
      <c r="F34" s="59">
        <v>-2.7285129604365621E-3</v>
      </c>
      <c r="G34" s="59">
        <v>-0.1117861482381531</v>
      </c>
      <c r="H34" s="59">
        <v>-2.0107238605898123E-2</v>
      </c>
    </row>
    <row r="35" spans="1:11" x14ac:dyDescent="0.25">
      <c r="A35" s="56" t="s">
        <v>102</v>
      </c>
      <c r="B35" s="57">
        <v>600</v>
      </c>
      <c r="C35" s="58">
        <v>2.867657601682359E-2</v>
      </c>
      <c r="D35" s="59">
        <v>1.8675721561969439E-2</v>
      </c>
      <c r="E35" s="59">
        <v>-1.1532125205930808E-2</v>
      </c>
      <c r="F35" s="59">
        <v>8.4033613445378148E-3</v>
      </c>
      <c r="G35" s="59">
        <v>-7.8341013824884786E-2</v>
      </c>
      <c r="H35" s="59">
        <v>-0.18256130790190736</v>
      </c>
    </row>
    <row r="36" spans="1:11" x14ac:dyDescent="0.25">
      <c r="A36" s="56" t="s">
        <v>103</v>
      </c>
      <c r="B36" s="57">
        <v>160</v>
      </c>
      <c r="C36" s="58">
        <v>7.647086937819624E-3</v>
      </c>
      <c r="D36" s="59">
        <v>-3.614457831325301E-2</v>
      </c>
      <c r="E36" s="59">
        <v>-0.1111111111111111</v>
      </c>
      <c r="F36" s="59">
        <v>-5.3254437869822487E-2</v>
      </c>
      <c r="G36" s="59">
        <v>-0.12087912087912088</v>
      </c>
      <c r="H36" s="59">
        <v>-0.18781725888324874</v>
      </c>
    </row>
    <row r="37" spans="1:11" x14ac:dyDescent="0.25">
      <c r="A37" s="56" t="s">
        <v>104</v>
      </c>
      <c r="B37" s="57">
        <v>113</v>
      </c>
      <c r="C37" s="58">
        <v>5.4007551498351097E-3</v>
      </c>
      <c r="D37" s="59">
        <v>3.669724770642202E-2</v>
      </c>
      <c r="E37" s="59">
        <v>-2.5862068965517241E-2</v>
      </c>
      <c r="F37" s="59">
        <v>5.6074766355140186E-2</v>
      </c>
      <c r="G37" s="59">
        <v>-5.8333333333333334E-2</v>
      </c>
      <c r="H37" s="59">
        <v>3.669724770642202E-2</v>
      </c>
    </row>
    <row r="38" spans="1:11" x14ac:dyDescent="0.25">
      <c r="A38" s="56" t="s">
        <v>105</v>
      </c>
      <c r="B38" s="57">
        <v>294</v>
      </c>
      <c r="C38" s="58">
        <v>1.405152224824356E-2</v>
      </c>
      <c r="D38" s="59">
        <v>-3.2894736842105261E-2</v>
      </c>
      <c r="E38" s="59">
        <v>1.7301038062283738E-2</v>
      </c>
      <c r="F38" s="59">
        <v>0.10943396226415095</v>
      </c>
      <c r="G38" s="59">
        <v>0</v>
      </c>
      <c r="H38" s="59">
        <v>-0.12238805970149254</v>
      </c>
    </row>
    <row r="39" spans="1:11" x14ac:dyDescent="0.25">
      <c r="A39" s="56" t="s">
        <v>106</v>
      </c>
      <c r="B39" s="57">
        <v>1417</v>
      </c>
      <c r="C39" s="58">
        <v>6.772451369306505E-2</v>
      </c>
      <c r="D39" s="59">
        <v>-1.8018018018018018E-2</v>
      </c>
      <c r="E39" s="59">
        <v>-3.8017651052274268E-2</v>
      </c>
      <c r="F39" s="59">
        <v>-1.4094432699083862E-3</v>
      </c>
      <c r="G39" s="59">
        <v>-8.6395873629916187E-2</v>
      </c>
      <c r="H39" s="59">
        <v>-7.5065274151436032E-2</v>
      </c>
    </row>
    <row r="40" spans="1:11" x14ac:dyDescent="0.25">
      <c r="A40" s="60" t="s">
        <v>29</v>
      </c>
      <c r="B40" s="202">
        <v>20923</v>
      </c>
      <c r="C40" s="62">
        <v>1</v>
      </c>
      <c r="D40" s="59">
        <v>4.7817147228996316E-4</v>
      </c>
      <c r="E40" s="59">
        <v>-7.1652272942962893E-3</v>
      </c>
      <c r="F40" s="59">
        <v>1.7111467600019446E-2</v>
      </c>
      <c r="G40" s="59">
        <v>-6.5186310428022518E-2</v>
      </c>
      <c r="H40" s="59">
        <v>-9.0066973993215615E-2</v>
      </c>
    </row>
    <row r="42" spans="1:11" x14ac:dyDescent="0.25">
      <c r="A42" s="44" t="s">
        <v>34</v>
      </c>
    </row>
    <row r="43" spans="1:11" hidden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s="37" customFormat="1" hidden="1" x14ac:dyDescent="0.25">
      <c r="B44" s="37" t="s">
        <v>181</v>
      </c>
    </row>
    <row r="45" spans="1:11" s="37" customFormat="1" hidden="1" x14ac:dyDescent="0.25">
      <c r="B45" s="37">
        <v>2023</v>
      </c>
      <c r="C45" s="37">
        <v>2022</v>
      </c>
      <c r="D45" s="37">
        <v>2021</v>
      </c>
      <c r="E45" s="37">
        <v>2020</v>
      </c>
      <c r="F45" s="37">
        <v>2019</v>
      </c>
      <c r="G45" s="37">
        <v>2008</v>
      </c>
    </row>
    <row r="46" spans="1:11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400</v>
      </c>
      <c r="F46">
        <v>429</v>
      </c>
      <c r="G46">
        <v>418</v>
      </c>
    </row>
    <row r="47" spans="1:11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134</v>
      </c>
      <c r="F47">
        <v>143</v>
      </c>
      <c r="G47">
        <v>160</v>
      </c>
    </row>
    <row r="48" spans="1:11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1612</v>
      </c>
      <c r="F48">
        <v>1788</v>
      </c>
      <c r="G48">
        <v>1863</v>
      </c>
    </row>
    <row r="49" spans="1:7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62</v>
      </c>
      <c r="F49">
        <v>68</v>
      </c>
      <c r="G49">
        <v>96</v>
      </c>
    </row>
    <row r="50" spans="1:7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240</v>
      </c>
      <c r="F50">
        <v>250</v>
      </c>
      <c r="G50">
        <v>232</v>
      </c>
    </row>
    <row r="51" spans="1:7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84</v>
      </c>
      <c r="F51">
        <v>93</v>
      </c>
      <c r="G51">
        <v>92</v>
      </c>
    </row>
    <row r="52" spans="1:7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212</v>
      </c>
      <c r="F52">
        <v>233</v>
      </c>
      <c r="G52">
        <v>291</v>
      </c>
    </row>
    <row r="53" spans="1:7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2285</v>
      </c>
      <c r="F53">
        <v>2520</v>
      </c>
      <c r="G53">
        <v>2675</v>
      </c>
    </row>
    <row r="54" spans="1:7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548</v>
      </c>
      <c r="F54">
        <v>584</v>
      </c>
      <c r="G54">
        <v>689</v>
      </c>
    </row>
    <row r="55" spans="1:7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1156</v>
      </c>
      <c r="F55">
        <v>1280</v>
      </c>
      <c r="G55">
        <v>1500</v>
      </c>
    </row>
    <row r="56" spans="1:7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1213</v>
      </c>
      <c r="F56">
        <v>1372</v>
      </c>
      <c r="G56">
        <v>1500</v>
      </c>
    </row>
    <row r="57" spans="1:7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712</v>
      </c>
      <c r="F57">
        <v>798</v>
      </c>
      <c r="G57">
        <v>865</v>
      </c>
    </row>
    <row r="58" spans="1:7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835</v>
      </c>
      <c r="F58">
        <v>910</v>
      </c>
      <c r="G58">
        <v>949</v>
      </c>
    </row>
    <row r="59" spans="1:7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474</v>
      </c>
      <c r="F59">
        <v>524</v>
      </c>
      <c r="G59">
        <v>662</v>
      </c>
    </row>
    <row r="60" spans="1:7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281</v>
      </c>
      <c r="F60">
        <v>316</v>
      </c>
      <c r="G60">
        <v>292</v>
      </c>
    </row>
    <row r="61" spans="1:7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110</v>
      </c>
      <c r="F61">
        <v>118</v>
      </c>
      <c r="G61">
        <v>127</v>
      </c>
    </row>
    <row r="62" spans="1:7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206</v>
      </c>
      <c r="F62">
        <v>224</v>
      </c>
      <c r="G62">
        <v>268</v>
      </c>
    </row>
    <row r="63" spans="1:7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1685</v>
      </c>
      <c r="F63">
        <v>1881</v>
      </c>
      <c r="G63">
        <v>1830</v>
      </c>
    </row>
    <row r="64" spans="1:7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783</v>
      </c>
      <c r="F64">
        <v>868</v>
      </c>
      <c r="G64">
        <v>865</v>
      </c>
    </row>
    <row r="65" spans="1:31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1844</v>
      </c>
      <c r="F65">
        <v>2010</v>
      </c>
      <c r="G65">
        <v>2239</v>
      </c>
    </row>
    <row r="66" spans="1:31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89</v>
      </c>
      <c r="F66">
        <v>100</v>
      </c>
      <c r="G66">
        <v>119</v>
      </c>
    </row>
    <row r="67" spans="1:31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253</v>
      </c>
      <c r="F67">
        <v>273</v>
      </c>
      <c r="G67">
        <v>274</v>
      </c>
    </row>
    <row r="68" spans="1:31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996</v>
      </c>
      <c r="F68">
        <v>1074</v>
      </c>
      <c r="G68">
        <v>1198</v>
      </c>
    </row>
    <row r="69" spans="1:31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795</v>
      </c>
      <c r="F69">
        <v>903</v>
      </c>
      <c r="G69">
        <v>955</v>
      </c>
    </row>
    <row r="70" spans="1:31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732</v>
      </c>
      <c r="F70">
        <v>819</v>
      </c>
      <c r="G70">
        <v>747</v>
      </c>
    </row>
    <row r="71" spans="1:31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597</v>
      </c>
      <c r="F71">
        <v>632</v>
      </c>
      <c r="G71">
        <v>796</v>
      </c>
    </row>
    <row r="72" spans="1:31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166</v>
      </c>
      <c r="F72">
        <v>183</v>
      </c>
      <c r="G72">
        <v>206</v>
      </c>
    </row>
    <row r="73" spans="1:31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112</v>
      </c>
      <c r="F73">
        <v>124</v>
      </c>
      <c r="G73">
        <v>125</v>
      </c>
    </row>
    <row r="74" spans="1:31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256</v>
      </c>
      <c r="F74">
        <v>300</v>
      </c>
      <c r="G74">
        <v>366</v>
      </c>
    </row>
    <row r="75" spans="1:31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1399</v>
      </c>
      <c r="F75">
        <v>1545</v>
      </c>
      <c r="G75">
        <v>1636</v>
      </c>
    </row>
    <row r="76" spans="1:31" hidden="1" x14ac:dyDescent="0.25">
      <c r="A76" t="s">
        <v>29</v>
      </c>
      <c r="B76">
        <v>20800</v>
      </c>
      <c r="C76">
        <v>21012</v>
      </c>
      <c r="D76">
        <v>20631</v>
      </c>
      <c r="E76">
        <v>20271</v>
      </c>
      <c r="F76">
        <v>22362</v>
      </c>
      <c r="G76">
        <v>24035</v>
      </c>
      <c r="H76" s="37"/>
      <c r="I76" s="37"/>
      <c r="J76" s="37"/>
      <c r="K76" s="37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</row>
    <row r="77" spans="1:31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</row>
    <row r="78" spans="1:31" s="37" customFormat="1" hidden="1" x14ac:dyDescent="0.25">
      <c r="A78" s="253" t="s">
        <v>211</v>
      </c>
      <c r="B78" s="254" t="s">
        <v>318</v>
      </c>
      <c r="C78" s="254" t="s">
        <v>319</v>
      </c>
      <c r="D78" s="254" t="s">
        <v>320</v>
      </c>
      <c r="E78" s="254" t="s">
        <v>321</v>
      </c>
      <c r="F78" s="254" t="s">
        <v>322</v>
      </c>
      <c r="G78" s="254" t="s">
        <v>323</v>
      </c>
      <c r="H78" s="254" t="s">
        <v>326</v>
      </c>
      <c r="I78" s="254" t="s">
        <v>327</v>
      </c>
      <c r="J78" s="254" t="s">
        <v>328</v>
      </c>
      <c r="K78" s="254" t="s">
        <v>324</v>
      </c>
      <c r="L78" s="254" t="s">
        <v>325</v>
      </c>
      <c r="M78" s="37" t="s">
        <v>216</v>
      </c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</row>
    <row r="79" spans="1:31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G79" si="0">+D53+D57+D69+D70+D68</f>
        <v>5661</v>
      </c>
      <c r="E79" s="187">
        <f t="shared" si="0"/>
        <v>5520</v>
      </c>
      <c r="F79" s="187">
        <f t="shared" si="0"/>
        <v>6114</v>
      </c>
      <c r="G79" s="187">
        <f t="shared" si="0"/>
        <v>6440</v>
      </c>
      <c r="H79" s="255">
        <f>($B79-G79)/G79</f>
        <v>-0.12189440993788819</v>
      </c>
      <c r="I79" s="255">
        <f>($B79-F79)/F79</f>
        <v>-7.5073601570166834E-2</v>
      </c>
      <c r="J79" s="255">
        <f>($B79-E79)/E79</f>
        <v>2.4456521739130436E-2</v>
      </c>
      <c r="K79" s="255">
        <f>($B79-D79)/D79</f>
        <v>-1.0598834128245894E-3</v>
      </c>
      <c r="L79" s="255">
        <f>($B79-C79)/C79</f>
        <v>-7.37230121116377E-3</v>
      </c>
      <c r="M79" s="37" t="s">
        <v>209</v>
      </c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</row>
    <row r="80" spans="1:31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G80" si="1">+D47+D48+D55+D58+D65+D66+D75</f>
        <v>7170</v>
      </c>
      <c r="E80" s="187">
        <f t="shared" si="1"/>
        <v>7069</v>
      </c>
      <c r="F80" s="187">
        <f t="shared" si="1"/>
        <v>7776</v>
      </c>
      <c r="G80" s="187">
        <f t="shared" si="1"/>
        <v>8466</v>
      </c>
      <c r="H80" s="255">
        <f t="shared" ref="H80:H83" si="2">($B80-G80)/G80</f>
        <v>-0.14197968343964093</v>
      </c>
      <c r="I80" s="255">
        <f t="shared" ref="I80:I83" si="3">($B80-F80)/F80</f>
        <v>-6.584362139917696E-2</v>
      </c>
      <c r="J80" s="255">
        <f t="shared" ref="J80:J83" si="4">($B80-E80)/E80</f>
        <v>2.7585231291554674E-2</v>
      </c>
      <c r="K80" s="255">
        <f t="shared" ref="K80:K83" si="5">($B80-D80)/D80</f>
        <v>1.3110181311018132E-2</v>
      </c>
      <c r="L80" s="255">
        <f t="shared" ref="L80:L83" si="6">($B80-C80)/C80</f>
        <v>-1.3579576317218903E-2</v>
      </c>
      <c r="M80" s="37" t="s">
        <v>210</v>
      </c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</row>
    <row r="81" spans="1:31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G81" si="7">+D46+D49+D51+D56+D60+D62+D67+D64</f>
        <v>3335</v>
      </c>
      <c r="E81" s="187">
        <f t="shared" si="7"/>
        <v>3282</v>
      </c>
      <c r="F81" s="187">
        <f t="shared" si="7"/>
        <v>3643</v>
      </c>
      <c r="G81" s="187">
        <f t="shared" si="7"/>
        <v>3805</v>
      </c>
      <c r="H81" s="255">
        <f t="shared" si="2"/>
        <v>-0.12851511169513799</v>
      </c>
      <c r="I81" s="255">
        <f t="shared" si="3"/>
        <v>-8.9761185835849577E-2</v>
      </c>
      <c r="J81" s="255">
        <f t="shared" si="4"/>
        <v>1.0359536867763558E-2</v>
      </c>
      <c r="K81" s="255">
        <f t="shared" si="5"/>
        <v>-5.6971514242878558E-3</v>
      </c>
      <c r="L81" s="255">
        <f t="shared" si="6"/>
        <v>-1.4854426619132501E-2</v>
      </c>
      <c r="M81" s="37" t="s">
        <v>217</v>
      </c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</row>
    <row r="82" spans="1:31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G82" si="8">+D50+D52+D54+D59+D61+D63+D71+D72+D73+D74</f>
        <v>4465</v>
      </c>
      <c r="E82" s="187">
        <f t="shared" si="8"/>
        <v>4400</v>
      </c>
      <c r="F82" s="187">
        <f t="shared" si="8"/>
        <v>4829</v>
      </c>
      <c r="G82" s="187">
        <f t="shared" si="8"/>
        <v>5324</v>
      </c>
      <c r="H82" s="255">
        <f t="shared" si="2"/>
        <v>-0.14256198347107438</v>
      </c>
      <c r="I82" s="255">
        <f t="shared" si="3"/>
        <v>-5.4669703872437359E-2</v>
      </c>
      <c r="J82" s="255">
        <f t="shared" si="4"/>
        <v>3.7499999999999999E-2</v>
      </c>
      <c r="K82" s="255">
        <f t="shared" si="5"/>
        <v>2.2396416573348264E-2</v>
      </c>
      <c r="L82" s="255">
        <f t="shared" si="6"/>
        <v>-4.3620501635768813E-3</v>
      </c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</row>
    <row r="83" spans="1:31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:G83" si="9">SUM(E79:E82)</f>
        <v>20271</v>
      </c>
      <c r="F83" s="257">
        <f t="shared" si="9"/>
        <v>22362</v>
      </c>
      <c r="G83" s="257">
        <f t="shared" si="9"/>
        <v>24035</v>
      </c>
      <c r="H83" s="255">
        <f t="shared" si="2"/>
        <v>-0.13459538173496985</v>
      </c>
      <c r="I83" s="255">
        <f t="shared" si="3"/>
        <v>-6.9850639477685356E-2</v>
      </c>
      <c r="J83" s="255">
        <f t="shared" si="4"/>
        <v>2.6096393863154259E-2</v>
      </c>
      <c r="K83" s="255">
        <f t="shared" si="5"/>
        <v>8.1915563957151855E-3</v>
      </c>
      <c r="L83" s="255">
        <f t="shared" si="6"/>
        <v>-1.0089472682276794E-2</v>
      </c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</row>
    <row r="84" spans="1:31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</row>
    <row r="85" spans="1:31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</row>
    <row r="86" spans="1:31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</row>
    <row r="87" spans="1:3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</row>
    <row r="88" spans="1:31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J79:J83">
    <cfRule type="colorScale" priority="2">
      <colorScale>
        <cfvo type="min"/>
        <cfvo type="max"/>
        <color rgb="FF63BE7B"/>
        <color rgb="FFFFEF9C"/>
      </colorScale>
    </cfRule>
  </conditionalFormatting>
  <conditionalFormatting sqref="K79:L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2024-01-23T13:04:59Z</dcterms:modified>
</cp:coreProperties>
</file>