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Mercat de treball\Notes informatives\Nota estructura productiva\Nota estructura productiva 2024\4T 2024\"/>
    </mc:Choice>
  </mc:AlternateContent>
  <xr:revisionPtr revIDLastSave="0" documentId="13_ncr:1_{F9A61151-36D1-44EC-A65E-58115637DD6C}" xr6:coauthVersionLast="47" xr6:coauthVersionMax="47" xr10:uidLastSave="{00000000-0000-0000-0000-000000000000}"/>
  <bookViews>
    <workbookView xWindow="28680" yWindow="-120" windowWidth="21840" windowHeight="13020" tabRatio="812" activeTab="8" xr2:uid="{3CB88808-E5ED-4393-B5A9-6B1B783BCF94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8" hidden="1">'TE3'!$A$8:$F$40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5" hidden="1">TRGSS3!$A$8:$F$40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42" l="1"/>
  <c r="B47" i="42"/>
  <c r="C30" i="41"/>
  <c r="B33" i="39" l="1"/>
  <c r="B34" i="39"/>
  <c r="B35" i="39"/>
  <c r="B36" i="39"/>
  <c r="C28" i="41"/>
  <c r="C33" i="19" l="1"/>
  <c r="C10" i="47" l="1"/>
  <c r="M10" i="42"/>
  <c r="E66" i="39" l="1"/>
  <c r="D66" i="39"/>
  <c r="B66" i="39"/>
  <c r="C40" i="21" l="1"/>
  <c r="C40" i="20"/>
  <c r="C40" i="19"/>
  <c r="H41" i="47" l="1"/>
  <c r="E11" i="50"/>
  <c r="E41" i="50" l="1"/>
  <c r="E40" i="50" l="1"/>
  <c r="A5" i="24" l="1"/>
  <c r="A3" i="24"/>
  <c r="A3" i="27" s="1"/>
  <c r="B13" i="1"/>
  <c r="A6" i="27"/>
  <c r="A5" i="27"/>
  <c r="A6" i="6"/>
  <c r="A5" i="6"/>
  <c r="A6" i="22"/>
  <c r="C5" i="22"/>
  <c r="A5" i="22"/>
  <c r="D39" i="21"/>
  <c r="C38" i="20"/>
  <c r="E33" i="39" l="1"/>
  <c r="E34" i="39"/>
  <c r="E35" i="39"/>
  <c r="E36" i="39"/>
  <c r="D33" i="39"/>
  <c r="D34" i="39"/>
  <c r="D35" i="39"/>
  <c r="D36" i="39"/>
  <c r="C32" i="19" l="1"/>
  <c r="C38" i="21"/>
  <c r="C33" i="20" l="1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C39" i="21" l="1"/>
  <c r="C37" i="19"/>
  <c r="C38" i="19"/>
  <c r="B79" i="6"/>
  <c r="C79" i="6"/>
  <c r="D79" i="6"/>
  <c r="E79" i="6"/>
  <c r="C80" i="6"/>
  <c r="D80" i="6"/>
  <c r="E80" i="6"/>
  <c r="C81" i="6"/>
  <c r="D81" i="6"/>
  <c r="E81" i="6"/>
  <c r="C82" i="6"/>
  <c r="D82" i="6"/>
  <c r="E82" i="6"/>
  <c r="C13" i="47"/>
  <c r="E10" i="47"/>
  <c r="C39" i="19"/>
  <c r="C39" i="20"/>
  <c r="B5" i="47"/>
  <c r="I79" i="6" l="1"/>
  <c r="H79" i="6"/>
  <c r="C83" i="6"/>
  <c r="G79" i="6"/>
  <c r="F79" i="6"/>
  <c r="D83" i="6"/>
  <c r="J79" i="6"/>
  <c r="E83" i="6"/>
  <c r="C5" i="43" l="1"/>
  <c r="C5" i="45"/>
  <c r="C5" i="44"/>
  <c r="C5" i="42"/>
  <c r="C5" i="41"/>
  <c r="B5" i="40"/>
  <c r="C5" i="32"/>
  <c r="C5" i="27"/>
  <c r="A6" i="24"/>
  <c r="C5" i="24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B49" i="42" l="1"/>
  <c r="E65" i="39" l="1"/>
  <c r="D65" i="39"/>
  <c r="B65" i="39"/>
  <c r="D15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E11" i="47" l="1"/>
  <c r="A6" i="43" l="1"/>
  <c r="A5" i="43"/>
  <c r="A3" i="43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82" i="6" l="1"/>
  <c r="J82" i="6" s="1"/>
  <c r="B81" i="6"/>
  <c r="J81" i="6" s="1"/>
  <c r="B80" i="6"/>
  <c r="J80" i="6" s="1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H82" i="6" l="1"/>
  <c r="I82" i="6"/>
  <c r="F82" i="6"/>
  <c r="G82" i="6"/>
  <c r="I80" i="6"/>
  <c r="G80" i="6"/>
  <c r="F80" i="6"/>
  <c r="H80" i="6"/>
  <c r="F81" i="6"/>
  <c r="G81" i="6"/>
  <c r="H81" i="6"/>
  <c r="I81" i="6"/>
  <c r="B83" i="6"/>
  <c r="J83" i="6" s="1"/>
  <c r="H83" i="6" l="1"/>
  <c r="F83" i="6"/>
  <c r="G83" i="6"/>
  <c r="I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<sst xmlns="http://schemas.openxmlformats.org/spreadsheetml/2006/main" count="1609" uniqueCount="393">
  <si>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</si>
  <si>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</si>
  <si>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</si>
  <si>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</si>
  <si>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</si>
  <si>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</si>
  <si>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</si>
  <si>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</si>
  <si>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</si>
  <si>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</si>
  <si>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</si>
  <si>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</si>
  <si>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</si>
  <si>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</si>
  <si>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</si>
  <si>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</si>
  <si>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</si>
  <si>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</si>
  <si>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</si>
  <si>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</si>
  <si>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</si>
  <si>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</si>
  <si>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</si>
  <si>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</si>
  <si>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</si>
  <si>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</si>
  <si>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</si>
  <si>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</si>
  <si>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</si>
  <si>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</si>
  <si>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</si>
  <si>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</si>
  <si>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</si>
  <si>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</si>
  <si>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</si>
  <si>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</si>
  <si>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</si>
  <si>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</si>
  <si>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</si>
  <si>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</si>
  <si>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</si>
  <si>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</si>
  <si>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</si>
  <si>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</si>
  <si>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</si>
  <si>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</si>
  <si>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</si>
  <si>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</si>
  <si>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</si>
  <si>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</si>
  <si>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</si>
  <si>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</si>
  <si>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</si>
  <si>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</si>
  <si>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</si>
  <si>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</si>
  <si>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</si>
  <si>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</si>
  <si>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</si>
  <si>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</si>
  <si>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</si>
  <si>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</si>
  <si>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</si>
  <si>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</si>
  <si>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</si>
  <si>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</si>
  <si>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</si>
  <si>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</si>
  <si>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</si>
  <si>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</si>
  <si>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</si>
  <si>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</si>
  <si>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</si>
  <si>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</si>
  <si>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</si>
  <si>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</si>
  <si>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</si>
  <si>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</si>
  <si>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</si>
  <si>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</si>
  <si>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</si>
  <si>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</si>
  <si>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</si>
  <si>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</si>
  <si>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</si>
  <si>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</si>
  <si>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</si>
  <si>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</si>
  <si>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</si>
  <si>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</si>
  <si>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</si>
  <si>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</si>
  <si>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</si>
  <si>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</si>
  <si>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</si>
  <si>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</si>
  <si>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</si>
  <si>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</si>
  <si>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</si>
  <si>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</si>
  <si>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</si>
  <si>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</si>
  <si>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</si>
  <si>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</si>
  <si>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</si>
  <si>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</si>
  <si>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</si>
  <si>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</si>
  <si>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</si>
  <si>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</si>
  <si>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</si>
  <si>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</si>
  <si>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</si>
  <si>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</si>
  <si>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</si>
  <si>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</si>
  <si>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</si>
  <si>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</si>
  <si>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</si>
  <si>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</si>
  <si>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</si>
  <si>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</si>
  <si>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</si>
  <si>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</si>
  <si>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</si>
  <si>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</si>
  <si>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</si>
  <si>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</si>
  <si>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</si>
  <si>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</si>
  <si>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</si>
  <si>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</si>
  <si>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</si>
  <si>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</si>
  <si>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</si>
  <si>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</si>
  <si>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</si>
  <si>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</si>
  <si>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</si>
  <si>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</si>
  <si>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</si>
  <si>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</si>
  <si>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</si>
  <si>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</si>
  <si>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</si>
  <si>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</si>
  <si>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</si>
  <si>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</si>
  <si>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</si>
  <si>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</si>
  <si>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</si>
  <si>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</si>
  <si>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</si>
  <si>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</si>
  <si>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</si>
  <si>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</si>
  <si>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</si>
  <si>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</si>
  <si>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</si>
  <si>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</si>
  <si>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</si>
  <si>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</si>
  <si>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</si>
  <si>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</si>
  <si>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</si>
  <si>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</si>
  <si>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</si>
  <si>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</si>
  <si>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</si>
  <si>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</si>
  <si>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</si>
  <si>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</si>
  <si>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</si>
  <si>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</si>
  <si>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</si>
  <si>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</si>
  <si>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</si>
  <si>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</si>
  <si>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</si>
  <si>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</si>
  <si>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</si>
  <si>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</si>
  <si>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</si>
  <si>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</si>
  <si>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</si>
  <si>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</si>
  <si>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</si>
  <si>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</si>
  <si>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</si>
  <si>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</si>
  <si>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</si>
  <si>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</si>
  <si>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</si>
  <si>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</si>
  <si>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</si>
  <si>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</si>
  <si>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</si>
  <si>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</si>
  <si>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</si>
  <si>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</si>
  <si>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</si>
  <si>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</si>
  <si>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</si>
  <si>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</si>
  <si>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</si>
  <si>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</si>
  <si>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</si>
  <si>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</si>
  <si>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</si>
  <si>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</si>
  <si>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</si>
  <si>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</si>
  <si>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</si>
  <si>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</si>
  <si>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</si>
  <si>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</si>
  <si>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</si>
  <si>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</si>
  <si>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</si>
  <si>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</si>
  <si>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</si>
  <si>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</si>
  <si>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</si>
  <si>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</si>
  <si>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</si>
  <si>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</si>
  <si>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</si>
  <si>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</si>
  <si>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</si>
  <si>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</si>
  <si>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</si>
  <si>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</si>
  <si>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</si>
  <si>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</si>
  <si>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</si>
  <si>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</si>
  <si>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</si>
  <si>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</si>
  <si>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</si>
  <si>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</si>
  <si>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</si>
  <si>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</si>
  <si>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</si>
  <si>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</si>
  <si>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</si>
  <si>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</si>
  <si>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</si>
  <si>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</si>
  <si>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</si>
  <si>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</si>
  <si>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</si>
  <si>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</si>
  <si>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</si>
  <si>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</si>
  <si>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</si>
  <si>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</si>
  <si>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</si>
  <si>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</si>
  <si>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</si>
  <si>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</si>
  <si>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</si>
  <si>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</si>
  <si>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</si>
  <si>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</si>
  <si>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</si>
  <si>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</si>
  <si>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</si>
  <si>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</si>
  <si>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</si>
  <si>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</si>
  <si>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</si>
  <si>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</si>
  <si>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</si>
  <si>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</si>
  <si>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</si>
  <si>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</si>
  <si>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</si>
  <si>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</si>
  <si>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</si>
  <si>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</si>
  <si>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</si>
  <si>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</si>
  <si>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</si>
  <si>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</si>
  <si>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</si>
  <si>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</si>
  <si>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</si>
  <si>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</si>
  <si>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</si>
  <si>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</si>
  <si>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</si>
  <si>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</si>
  <si>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</si>
  <si>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</si>
  <si>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</si>
  <si>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</si>
  <si>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</si>
  <si>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</si>
  <si>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</si>
  <si>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</si>
  <si>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</si>
  <si>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</si>
  <si>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</si>
  <si>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</si>
  <si>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</si>
  <si>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</si>
  <si>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</si>
  <si>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</si>
  <si>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</si>
  <si>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</si>
  <si>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2023 1T</t>
  </si>
  <si>
    <t>2022 1T</t>
  </si>
  <si>
    <t>2021 1T</t>
  </si>
  <si>
    <t>2008 1T</t>
  </si>
  <si>
    <t>2021-2023</t>
  </si>
  <si>
    <t>2022-2023</t>
  </si>
  <si>
    <t>2008-2023</t>
  </si>
  <si>
    <t>2019-2023</t>
  </si>
  <si>
    <t>2020-2023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</si>
  <si>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</si>
  <si>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</si>
  <si>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</si>
  <si>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</si>
  <si>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</si>
  <si>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</si>
  <si>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</si>
  <si>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</si>
  <si>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</si>
  <si>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</si>
  <si>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</si>
  <si>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</si>
  <si>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</si>
  <si>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</si>
  <si>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</si>
  <si>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</si>
  <si>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</si>
  <si>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70 Activitats de les seus centrals; activitats de consultoria de gestió empresarial</t>
  </si>
  <si>
    <t>69 Activitats jurídiques i de comptabilitat</t>
  </si>
  <si>
    <t>95 Reparació d'ordinadors, d'efectes personals i efectes domèstics</t>
  </si>
  <si>
    <t>01 Agricultura, ramaderia, caça i activitats dels serveis que s'hi relacionen</t>
  </si>
  <si>
    <t>18 Arts gràfiques i reproducció de suports enregistrats</t>
  </si>
  <si>
    <t>62 Serveis de tecnologies de la informació</t>
  </si>
  <si>
    <t>08001</t>
  </si>
  <si>
    <t>08020</t>
  </si>
  <si>
    <t>08056</t>
  </si>
  <si>
    <t>08066</t>
  </si>
  <si>
    <t>08068</t>
  </si>
  <si>
    <t>08069</t>
  </si>
  <si>
    <t>08072</t>
  </si>
  <si>
    <t>08073</t>
  </si>
  <si>
    <t>08158</t>
  </si>
  <si>
    <t>08169</t>
  </si>
  <si>
    <t>08076</t>
  </si>
  <si>
    <t>08077</t>
  </si>
  <si>
    <t>08089</t>
  </si>
  <si>
    <t>08905</t>
  </si>
  <si>
    <t>08114</t>
  </si>
  <si>
    <t>08123</t>
  </si>
  <si>
    <t>08147</t>
  </si>
  <si>
    <t>08157</t>
  </si>
  <si>
    <t>08196</t>
  </si>
  <si>
    <t>08200</t>
  </si>
  <si>
    <t>08204</t>
  </si>
  <si>
    <t>08208</t>
  </si>
  <si>
    <t>08211</t>
  </si>
  <si>
    <t>08217</t>
  </si>
  <si>
    <t>08221</t>
  </si>
  <si>
    <t>08263</t>
  </si>
  <si>
    <t>08244</t>
  </si>
  <si>
    <t>08289</t>
  </si>
  <si>
    <t>08295</t>
  </si>
  <si>
    <t>08301</t>
  </si>
  <si>
    <t>Font: OCBL a partir de dades d'IDESCAT, afiliats segons residència padronal i afiliacions segons compte de cotització. Les dades corresponen al quart trimestre.</t>
  </si>
  <si>
    <t>10 Indústries de productes alimentaris</t>
  </si>
  <si>
    <t>93 Activitats esportives, recreatives i d'entreteniment</t>
  </si>
  <si>
    <t>variació 2024-2023</t>
  </si>
  <si>
    <t>variació 2024-2019</t>
  </si>
  <si>
    <t>variació 2024-2008</t>
  </si>
  <si>
    <t>2023-2024</t>
  </si>
  <si>
    <t>2019-2024</t>
  </si>
  <si>
    <t>2008-2024</t>
  </si>
  <si>
    <t>Distribució municipal dels llocs de treball segons sectors productius</t>
  </si>
  <si>
    <t>82 Activitats administratives d'oficina i altres activitats auxiliars a les empreses</t>
  </si>
  <si>
    <t>53 Activitats postals i de correus</t>
  </si>
  <si>
    <t>16 Indústria de la fusta i del suro, excepte mobles; cistelleria i esparteria</t>
  </si>
  <si>
    <t>42 Construcció d'obres d'enginyeria civil</t>
  </si>
  <si>
    <t>73 Publicitat i estudis de mercat</t>
  </si>
  <si>
    <t>4t trimestre 2024</t>
  </si>
  <si>
    <t>3r 2024</t>
  </si>
  <si>
    <t>72 Recerca i desenvolupament</t>
  </si>
  <si>
    <t>94 Activitats associatives</t>
  </si>
  <si>
    <t>3T 2024</t>
  </si>
  <si>
    <t>4T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</si>
</sst>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19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3" fontId="55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7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164" fontId="59" fillId="2" borderId="9" xfId="0" applyNumberFormat="1" applyFont="1" applyFill="1" applyBorder="1"/>
    <xf numFmtId="0" fontId="60" fillId="2" borderId="0" xfId="0" applyFont="1" applyFill="1"/>
    <xf numFmtId="0" fontId="22" fillId="2" borderId="2" xfId="0" applyFont="1" applyFill="1" applyBorder="1" applyAlignment="1">
      <alignment horizontal="center" vertical="center"/>
    </xf>
    <xf numFmtId="0" fontId="61" fillId="2" borderId="0" xfId="3" applyFont="1" applyFill="1" applyAlignment="1">
      <alignment horizontal="center"/>
    </xf>
    <xf numFmtId="164" fontId="43" fillId="2" borderId="0" xfId="2" applyNumberFormat="1" applyFont="1" applyFill="1" applyBorder="1" applyAlignment="1">
      <alignment horizontal="center"/>
    </xf>
    <xf numFmtId="0" fontId="12" fillId="2" borderId="58" xfId="0" applyFont="1" applyFill="1" applyBorder="1"/>
    <xf numFmtId="0" fontId="38" fillId="2" borderId="0" xfId="0" applyFont="1" applyFill="1" applyAlignment="1">
      <alignment horizontal="center"/>
    </xf>
    <xf numFmtId="164" fontId="38" fillId="2" borderId="0" xfId="2" applyNumberFormat="1" applyFont="1" applyFill="1" applyAlignment="1">
      <alignment horizontal="center"/>
    </xf>
    <xf numFmtId="9" fontId="38" fillId="2" borderId="0" xfId="2" applyFont="1" applyFill="1" applyAlignment="1">
      <alignment horizontal="center"/>
    </xf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-5.2573722697509917E-4</c:v>
                </c:pt>
                <c:pt idx="1">
                  <c:v>1.8783124867500531E-2</c:v>
                </c:pt>
                <c:pt idx="2">
                  <c:v>2.0747228235911568E-2</c:v>
                </c:pt>
                <c:pt idx="3">
                  <c:v>6.5419605438004702E-3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6.4456804925761991E-3</c:v>
                </c:pt>
                <c:pt idx="1">
                  <c:v>2.5171612432307686E-2</c:v>
                </c:pt>
                <c:pt idx="2">
                  <c:v>2.605315199773638E-2</c:v>
                </c:pt>
                <c:pt idx="3">
                  <c:v>1.9137244994631465E-2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4.5894488117417184E-3</c:v>
                </c:pt>
                <c:pt idx="1">
                  <c:v>2.2998779830311285E-2</c:v>
                </c:pt>
                <c:pt idx="2">
                  <c:v>2.4061381895078688E-2</c:v>
                </c:pt>
                <c:pt idx="3">
                  <c:v>1.6536043407113944E-2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3.3785025920917713E-3</c:v>
                </c:pt>
                <c:pt idx="1">
                  <c:v>2.278168617309129E-2</c:v>
                </c:pt>
                <c:pt idx="2">
                  <c:v>2.4581640808456994E-2</c:v>
                </c:pt>
                <c:pt idx="3">
                  <c:v>1.3028181590884738E-2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0</c:v>
                </c:pt>
                <c:pt idx="1">
                  <c:v>1.6756548536209559E-2</c:v>
                </c:pt>
                <c:pt idx="2">
                  <c:v>1.8231021222048227E-2</c:v>
                </c:pt>
                <c:pt idx="3">
                  <c:v>-6.4029051987767316E-3</c:v>
                </c:pt>
                <c:pt idx="4">
                  <c:v>3.0039023504855322E-2</c:v>
                </c:pt>
                <c:pt idx="5">
                  <c:v>9.653407769248723E-3</c:v>
                </c:pt>
                <c:pt idx="6">
                  <c:v>1.3553383735939617E-2</c:v>
                </c:pt>
                <c:pt idx="7">
                  <c:v>1.3839857100662378E-2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2.9504132452671571E-3</c:v>
                </c:pt>
                <c:pt idx="1">
                  <c:v>7.1473894732896573E-2</c:v>
                </c:pt>
                <c:pt idx="2">
                  <c:v>0.19242745115888055</c:v>
                </c:pt>
                <c:pt idx="3">
                  <c:v>0.14536809216427002</c:v>
                </c:pt>
                <c:pt idx="4">
                  <c:v>0.15308414567866199</c:v>
                </c:pt>
                <c:pt idx="5">
                  <c:v>0.1313683545422174</c:v>
                </c:pt>
                <c:pt idx="6">
                  <c:v>0.3033276484778063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0.24773960216998192</c:v>
                </c:pt>
                <c:pt idx="1">
                  <c:v>0.12732812797562368</c:v>
                </c:pt>
                <c:pt idx="2">
                  <c:v>0.46370059897197718</c:v>
                </c:pt>
                <c:pt idx="3">
                  <c:v>0.32842267079040316</c:v>
                </c:pt>
                <c:pt idx="4">
                  <c:v>0.71181924565667476</c:v>
                </c:pt>
                <c:pt idx="5">
                  <c:v>0.5511665606467897</c:v>
                </c:pt>
                <c:pt idx="6">
                  <c:v>0.40627094260720381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0.75226039783001808</c:v>
                </c:pt>
                <c:pt idx="1">
                  <c:v>0.87267187202437635</c:v>
                </c:pt>
                <c:pt idx="2">
                  <c:v>0.53629940102802287</c:v>
                </c:pt>
                <c:pt idx="3">
                  <c:v>0.67157732920959679</c:v>
                </c:pt>
                <c:pt idx="4">
                  <c:v>0.28818075434332524</c:v>
                </c:pt>
                <c:pt idx="5">
                  <c:v>0.44883343935321035</c:v>
                </c:pt>
                <c:pt idx="6">
                  <c:v>0.59372905739279624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0.38079565483256</c:v>
                </c:pt>
                <c:pt idx="1">
                  <c:v>0.41661016949152541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0.42586766731102099</c:v>
                </c:pt>
                <c:pt idx="1">
                  <c:v>0.52212982681160147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0.31649291737291846</c:v>
                </c:pt>
                <c:pt idx="1">
                  <c:v>0.48698985201127404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-5.2573722697509917E-4</c:v>
                </c:pt>
                <c:pt idx="1">
                  <c:v>1.8783124867500531E-2</c:v>
                </c:pt>
                <c:pt idx="2">
                  <c:v>2.0747228235911568E-2</c:v>
                </c:pt>
                <c:pt idx="3">
                  <c:v>6.5419605438004702E-3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-6.5677776784916445E-2</c:v>
                </c:pt>
                <c:pt idx="1">
                  <c:v>9.6928527080822474E-2</c:v>
                </c:pt>
                <c:pt idx="2">
                  <c:v>0.11881914308416355</c:v>
                </c:pt>
                <c:pt idx="3">
                  <c:v>-2.3793000892237532E-2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'GE1'!$C$32:$E$32</c:f>
              <c:numCache>
                <c:formatCode>0.0%</c:formatCode>
                <c:ptCount val="3"/>
                <c:pt idx="0">
                  <c:v>-5.2573722697509917E-4</c:v>
                </c:pt>
                <c:pt idx="1">
                  <c:v>-6.5677776784916445E-2</c:v>
                </c:pt>
                <c:pt idx="2">
                  <c:v>-9.0545359659041494E-2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'GE1'!$C$33:$E$33</c:f>
              <c:numCache>
                <c:formatCode>0.0%</c:formatCode>
                <c:ptCount val="3"/>
                <c:pt idx="0">
                  <c:v>6.4456804925761991E-3</c:v>
                </c:pt>
                <c:pt idx="1">
                  <c:v>-5.7006022417244555E-2</c:v>
                </c:pt>
                <c:pt idx="2">
                  <c:v>-6.9153548559231587E-2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'GE1'!$C$34:$E$34</c:f>
              <c:numCache>
                <c:formatCode>0.0%</c:formatCode>
                <c:ptCount val="3"/>
                <c:pt idx="0">
                  <c:v>4.5894488117417184E-3</c:v>
                </c:pt>
                <c:pt idx="1">
                  <c:v>-5.6302556878815045E-2</c:v>
                </c:pt>
                <c:pt idx="2">
                  <c:v>-0.12502473582142715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'GE1'!$C$35:$E$35</c:f>
              <c:numCache>
                <c:formatCode>0.0%</c:formatCode>
                <c:ptCount val="3"/>
                <c:pt idx="0">
                  <c:v>3.3785025920917713E-3</c:v>
                </c:pt>
                <c:pt idx="1">
                  <c:v>-4.8133937914196026E-2</c:v>
                </c:pt>
                <c:pt idx="2">
                  <c:v>-9.2128900618776197E-2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'GE2'!$C$33:$C$40</c:f>
              <c:numCache>
                <c:formatCode>0.0%</c:formatCode>
                <c:ptCount val="8"/>
                <c:pt idx="0">
                  <c:v>8.3333333333333332E-3</c:v>
                </c:pt>
                <c:pt idx="1">
                  <c:v>5.6307329034601759E-3</c:v>
                </c:pt>
                <c:pt idx="2">
                  <c:v>1.065655197326831E-2</c:v>
                </c:pt>
                <c:pt idx="3">
                  <c:v>-8.0913233848628363E-2</c:v>
                </c:pt>
                <c:pt idx="4">
                  <c:v>2.4451898303436876E-2</c:v>
                </c:pt>
                <c:pt idx="5">
                  <c:v>-7.6397456581569706E-3</c:v>
                </c:pt>
                <c:pt idx="6">
                  <c:v>4.7817147228996316E-4</c:v>
                </c:pt>
                <c:pt idx="7">
                  <c:v>-5.2573722697509917E-4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GRGSS1!$C$32:$E$32</c:f>
              <c:numCache>
                <c:formatCode>0.0%</c:formatCode>
                <c:ptCount val="3"/>
                <c:pt idx="0">
                  <c:v>2.0747228235911568E-2</c:v>
                </c:pt>
                <c:pt idx="1">
                  <c:v>0.11881914308416355</c:v>
                </c:pt>
                <c:pt idx="2">
                  <c:v>0.30560194003675328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90086402910413E-3"/>
                  <c:y val="1.006289175286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-1.8190086402910413E-3"/>
                  <c:y val="2.012578350573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GRGSS1!$C$33:$E$33</c:f>
              <c:numCache>
                <c:formatCode>0.0%</c:formatCode>
                <c:ptCount val="3"/>
                <c:pt idx="0">
                  <c:v>2.605315199773638E-2</c:v>
                </c:pt>
                <c:pt idx="1">
                  <c:v>0.10508829404184981</c:v>
                </c:pt>
                <c:pt idx="2">
                  <c:v>0.21128041054002106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6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1.8190086402910413E-3"/>
                  <c:y val="1.3417189003821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GRGSS1!$C$34:$E$34</c:f>
              <c:numCache>
                <c:formatCode>0.0%</c:formatCode>
                <c:ptCount val="3"/>
                <c:pt idx="0">
                  <c:v>2.4061381895078688E-2</c:v>
                </c:pt>
                <c:pt idx="1">
                  <c:v>0.1085877012255443</c:v>
                </c:pt>
                <c:pt idx="2">
                  <c:v>0.16472207652485196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492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GRGSS1!$C$35:$E$35</c:f>
              <c:numCache>
                <c:formatCode>0.0%</c:formatCode>
                <c:ptCount val="3"/>
                <c:pt idx="0">
                  <c:v>2.4581640808456994E-2</c:v>
                </c:pt>
                <c:pt idx="1">
                  <c:v>0.11448577693076534</c:v>
                </c:pt>
                <c:pt idx="2">
                  <c:v>0.20076493356657807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GRGSS2!$C$33:$C$40</c:f>
              <c:numCache>
                <c:formatCode>0.0%</c:formatCode>
                <c:ptCount val="8"/>
                <c:pt idx="0">
                  <c:v>5.6600830505259166E-2</c:v>
                </c:pt>
                <c:pt idx="1">
                  <c:v>4.284386209207959E-2</c:v>
                </c:pt>
                <c:pt idx="2">
                  <c:v>6.4154509524848011E-2</c:v>
                </c:pt>
                <c:pt idx="3">
                  <c:v>-2.1111898093385633E-2</c:v>
                </c:pt>
                <c:pt idx="4">
                  <c:v>4.165059776320864E-2</c:v>
                </c:pt>
                <c:pt idx="5">
                  <c:v>4.2806015408755137E-2</c:v>
                </c:pt>
                <c:pt idx="6">
                  <c:v>3.0820470337621936E-2</c:v>
                </c:pt>
                <c:pt idx="7">
                  <c:v>2.0747228235911568E-2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GRGSS3!$B$32:$D$32</c:f>
              <c:numCache>
                <c:formatCode>0.0%</c:formatCode>
                <c:ptCount val="3"/>
                <c:pt idx="0">
                  <c:v>1.2156136956338857E-2</c:v>
                </c:pt>
                <c:pt idx="1">
                  <c:v>8.98158397906813E-3</c:v>
                </c:pt>
                <c:pt idx="2">
                  <c:v>-9.7286352749450609E-3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GRGSS3!$B$33:$D$33</c:f>
              <c:numCache>
                <c:formatCode>0.0%</c:formatCode>
                <c:ptCount val="3"/>
                <c:pt idx="0">
                  <c:v>6.7300568041491725E-3</c:v>
                </c:pt>
                <c:pt idx="1">
                  <c:v>0.12041834448827014</c:v>
                </c:pt>
                <c:pt idx="2">
                  <c:v>0.22617955389775446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GRGSS3!$B$34:$D$34</c:f>
              <c:numCache>
                <c:formatCode>0.0%</c:formatCode>
                <c:ptCount val="3"/>
                <c:pt idx="0">
                  <c:v>4.1232204923106225E-2</c:v>
                </c:pt>
                <c:pt idx="1">
                  <c:v>0.26953442470683853</c:v>
                </c:pt>
                <c:pt idx="2">
                  <c:v>1.1711806520789485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GRGSS3!$B$35:$D$35</c:f>
              <c:numCache>
                <c:formatCode>0.0%</c:formatCode>
                <c:ptCount val="3"/>
                <c:pt idx="0">
                  <c:v>2.0747228235911568E-2</c:v>
                </c:pt>
                <c:pt idx="1">
                  <c:v>0.11881914308416355</c:v>
                </c:pt>
                <c:pt idx="2">
                  <c:v>0.30560194003675328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GRETA1!$C$32:$E$32</c:f>
              <c:numCache>
                <c:formatCode>0.0%</c:formatCode>
                <c:ptCount val="3"/>
                <c:pt idx="0">
                  <c:v>6.5419605438004702E-3</c:v>
                </c:pt>
                <c:pt idx="1">
                  <c:v>-2.3793000892237532E-2</c:v>
                </c:pt>
                <c:pt idx="2">
                  <c:v>-8.6311843521508363E-2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531383481591019E-3"/>
                  <c:y val="6.8114063703811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GRETA1!$C$33:$E$33</c:f>
              <c:numCache>
                <c:formatCode>0.0%</c:formatCode>
                <c:ptCount val="3"/>
                <c:pt idx="0">
                  <c:v>1.9137244994631465E-2</c:v>
                </c:pt>
                <c:pt idx="1">
                  <c:v>7.9475515119079479E-2</c:v>
                </c:pt>
                <c:pt idx="2">
                  <c:v>7.8696152097761859E-2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019E-3"/>
                  <c:y val="6.8116745359863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GRETA1!$C$34:$E$34</c:f>
              <c:numCache>
                <c:formatCode>0.0%</c:formatCode>
                <c:ptCount val="3"/>
                <c:pt idx="0">
                  <c:v>1.6536043407113944E-2</c:v>
                </c:pt>
                <c:pt idx="1">
                  <c:v>5.2889804729663425E-2</c:v>
                </c:pt>
                <c:pt idx="2">
                  <c:v>-1.9070625585222205E-2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GRETA1!$C$35:$E$35</c:f>
              <c:numCache>
                <c:formatCode>0.0%</c:formatCode>
                <c:ptCount val="3"/>
                <c:pt idx="0">
                  <c:v>1.3028181590884738E-2</c:v>
                </c:pt>
                <c:pt idx="1">
                  <c:v>3.1690890142248879E-2</c:v>
                </c:pt>
                <c:pt idx="2">
                  <c:v>-1.6115491755792452E-2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-7.2029286633026619E-3</c:v>
                </c:pt>
                <c:pt idx="1">
                  <c:v>7.2352554264415699E-3</c:v>
                </c:pt>
                <c:pt idx="2">
                  <c:v>-1.95907705703091E-3</c:v>
                </c:pt>
                <c:pt idx="3">
                  <c:v>-3.8564488946168332E-2</c:v>
                </c:pt>
                <c:pt idx="4">
                  <c:v>1.4229738090327902E-2</c:v>
                </c:pt>
                <c:pt idx="5">
                  <c:v>-7.5233834892232615E-3</c:v>
                </c:pt>
                <c:pt idx="6">
                  <c:v>2.1511985248924403E-3</c:v>
                </c:pt>
                <c:pt idx="7">
                  <c:v>6.5419605438004702E-3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  <xdr:twoCellAnchor editAs="oneCell">
    <xdr:from>
      <xdr:col>3</xdr:col>
      <xdr:colOff>481853</xdr:colOff>
      <xdr:row>60</xdr:row>
      <xdr:rowOff>114555</xdr:rowOff>
    </xdr:from>
    <xdr:to>
      <xdr:col>6</xdr:col>
      <xdr:colOff>187827</xdr:colOff>
      <xdr:row>62</xdr:row>
      <xdr:rowOff>169207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0CAAF7-0DF2-62C6-BD13-65CF4F5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12015202"/>
          <a:ext cx="1521327" cy="435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180974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400675"/>
          <a:ext cx="71151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7094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4t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4t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3654"/>
          <a:ext cx="8765031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4t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387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278</v>
      </c>
      <c r="B12" s="1" t="s">
        <v>279</v>
      </c>
    </row>
    <row r="13" spans="1:11" x14ac:dyDescent="0.25">
      <c r="A13" s="2" t="s">
        <v>277</v>
      </c>
      <c r="B13" s="1" t="str">
        <f>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296</v>
      </c>
      <c r="B34" s="1" t="s">
        <v>299</v>
      </c>
    </row>
    <row r="35" spans="1:2" x14ac:dyDescent="0.25">
      <c r="A35" s="2" t="s">
        <v>298</v>
      </c>
      <c r="B35" s="1" t="s">
        <v>297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291</v>
      </c>
    </row>
    <row r="56" spans="1:2" x14ac:dyDescent="0.25">
      <c r="A56" s="2" t="s">
        <v>292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4t trimestre 2024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39" t="s">
        <v>36</v>
      </c>
      <c r="C31" s="142" t="s">
        <v>375</v>
      </c>
      <c r="D31" s="142" t="s">
        <v>376</v>
      </c>
      <c r="E31" s="142" t="s">
        <v>377</v>
      </c>
    </row>
    <row r="32" spans="1:8" x14ac:dyDescent="0.25">
      <c r="A32" s="140" t="s">
        <v>29</v>
      </c>
      <c r="B32" s="143">
        <v>311185</v>
      </c>
      <c r="C32" s="47">
        <v>2.0747228235911568E-2</v>
      </c>
      <c r="D32" s="47">
        <v>0.11881914308416355</v>
      </c>
      <c r="E32" s="47">
        <v>0.30560194003675328</v>
      </c>
      <c r="H32" s="73"/>
    </row>
    <row r="33" spans="1:5" x14ac:dyDescent="0.25">
      <c r="A33" s="140" t="s">
        <v>30</v>
      </c>
      <c r="B33" s="143">
        <v>1668070</v>
      </c>
      <c r="C33" s="47">
        <v>2.605315199773638E-2</v>
      </c>
      <c r="D33" s="47">
        <v>0.10508829404184981</v>
      </c>
      <c r="E33" s="47">
        <v>0.21128041054002106</v>
      </c>
    </row>
    <row r="34" spans="1:5" x14ac:dyDescent="0.25">
      <c r="A34" s="140" t="s">
        <v>31</v>
      </c>
      <c r="B34" s="144">
        <v>2169515</v>
      </c>
      <c r="C34" s="47">
        <v>2.4061381895078688E-2</v>
      </c>
      <c r="D34" s="47">
        <v>0.1085877012255443</v>
      </c>
      <c r="E34" s="47">
        <v>0.16472207652485196</v>
      </c>
    </row>
    <row r="35" spans="1:5" x14ac:dyDescent="0.25">
      <c r="A35" s="140" t="s">
        <v>32</v>
      </c>
      <c r="B35" s="144">
        <v>3108760</v>
      </c>
      <c r="C35" s="47">
        <v>2.4581640808456994E-2</v>
      </c>
      <c r="D35" s="47">
        <v>0.11448577693076534</v>
      </c>
      <c r="E35" s="47">
        <v>0.20076493356657807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topLeftCell="A16" workbookViewId="0">
      <selection activeCell="B1" sqref="B1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3" t="s">
        <v>28</v>
      </c>
      <c r="B1" s="210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4t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2" t="s">
        <v>40</v>
      </c>
      <c r="C31" s="142" t="s">
        <v>39</v>
      </c>
    </row>
    <row r="32" spans="1:3" hidden="1" x14ac:dyDescent="0.25">
      <c r="A32" s="273">
        <v>2016</v>
      </c>
      <c r="B32" s="143">
        <v>237205</v>
      </c>
      <c r="C32" s="47"/>
    </row>
    <row r="33" spans="1:5" x14ac:dyDescent="0.25">
      <c r="A33" s="273">
        <v>2017</v>
      </c>
      <c r="B33" s="143">
        <v>250631</v>
      </c>
      <c r="C33" s="47">
        <f>(B33-B32)/B32</f>
        <v>5.6600830505259166E-2</v>
      </c>
      <c r="D33" s="211"/>
    </row>
    <row r="34" spans="1:5" x14ac:dyDescent="0.25">
      <c r="A34" s="273">
        <v>2018</v>
      </c>
      <c r="B34" s="144">
        <v>261369</v>
      </c>
      <c r="C34" s="47">
        <f>(B34-B33)/B33</f>
        <v>4.284386209207959E-2</v>
      </c>
      <c r="D34" s="147">
        <f>B34-B33</f>
        <v>10738</v>
      </c>
    </row>
    <row r="35" spans="1:5" x14ac:dyDescent="0.25">
      <c r="A35" s="146">
        <v>2019</v>
      </c>
      <c r="B35" s="144">
        <v>278137</v>
      </c>
      <c r="C35" s="47">
        <f>(B35-B34)/B34</f>
        <v>6.4154509524848011E-2</v>
      </c>
      <c r="D35" s="147"/>
    </row>
    <row r="36" spans="1:5" x14ac:dyDescent="0.25">
      <c r="A36" s="146">
        <v>2020</v>
      </c>
      <c r="B36" s="144">
        <v>272265</v>
      </c>
      <c r="C36" s="47">
        <f>(B36-B35)/B35</f>
        <v>-2.1111898093385633E-2</v>
      </c>
      <c r="D36" s="187"/>
      <c r="E36" s="73"/>
    </row>
    <row r="37" spans="1:5" x14ac:dyDescent="0.25">
      <c r="A37" s="146">
        <v>2021</v>
      </c>
      <c r="B37" s="143">
        <v>283605</v>
      </c>
      <c r="C37" s="47">
        <f t="shared" ref="C37" si="0">(B37-B36)/B36</f>
        <v>4.165059776320864E-2</v>
      </c>
      <c r="D37" s="187"/>
    </row>
    <row r="38" spans="1:5" x14ac:dyDescent="0.25">
      <c r="A38" s="146">
        <v>2022</v>
      </c>
      <c r="B38" s="143">
        <v>295745</v>
      </c>
      <c r="C38" s="47">
        <f>(B38-B37)/B37</f>
        <v>4.2806015408755137E-2</v>
      </c>
      <c r="D38" s="187"/>
    </row>
    <row r="39" spans="1:5" x14ac:dyDescent="0.25">
      <c r="A39" s="146">
        <v>2023</v>
      </c>
      <c r="B39" s="143">
        <v>304860</v>
      </c>
      <c r="C39" s="47">
        <f>(B39-B38)/B38</f>
        <v>3.0820470337621936E-2</v>
      </c>
      <c r="D39" s="187"/>
      <c r="E39" s="73"/>
    </row>
    <row r="40" spans="1:5" x14ac:dyDescent="0.25">
      <c r="A40" s="146">
        <v>2024</v>
      </c>
      <c r="B40" s="143">
        <v>311185</v>
      </c>
      <c r="C40" s="47">
        <f>(B40-B39)/B39</f>
        <v>2.0747228235911568E-2</v>
      </c>
      <c r="D40" s="187"/>
    </row>
    <row r="41" spans="1:5" x14ac:dyDescent="0.25">
      <c r="C41" s="37"/>
      <c r="D41" s="211"/>
      <c r="E41" s="73"/>
    </row>
    <row r="42" spans="1:5" x14ac:dyDescent="0.25">
      <c r="A42" s="203"/>
      <c r="B42" s="187"/>
      <c r="C42" s="37"/>
      <c r="D42" s="211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topLeftCell="A10" workbookViewId="0">
      <selection activeCell="B1" sqref="B1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4t trimestre 2024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4" x14ac:dyDescent="0.25">
      <c r="A29" s="44" t="s">
        <v>34</v>
      </c>
    </row>
    <row r="30" spans="1:4" x14ac:dyDescent="0.25">
      <c r="A30" s="44"/>
    </row>
    <row r="31" spans="1:4" ht="30" x14ac:dyDescent="0.25">
      <c r="B31" s="142" t="s">
        <v>375</v>
      </c>
      <c r="C31" s="142" t="s">
        <v>376</v>
      </c>
      <c r="D31" s="142" t="s">
        <v>377</v>
      </c>
    </row>
    <row r="32" spans="1:4" x14ac:dyDescent="0.25">
      <c r="A32" s="148" t="s">
        <v>186</v>
      </c>
      <c r="B32" s="47">
        <v>1.2156136956338857E-2</v>
      </c>
      <c r="C32" s="47">
        <v>8.98158397906813E-3</v>
      </c>
      <c r="D32" s="47">
        <v>-9.7286352749450609E-3</v>
      </c>
    </row>
    <row r="33" spans="1:4" x14ac:dyDescent="0.25">
      <c r="A33" s="148" t="s">
        <v>187</v>
      </c>
      <c r="B33" s="47">
        <v>6.7300568041491725E-3</v>
      </c>
      <c r="C33" s="47">
        <v>0.12041834448827014</v>
      </c>
      <c r="D33" s="47">
        <v>0.22617955389775446</v>
      </c>
    </row>
    <row r="34" spans="1:4" x14ac:dyDescent="0.25">
      <c r="A34" s="148" t="s">
        <v>188</v>
      </c>
      <c r="B34" s="47">
        <v>4.1232204923106225E-2</v>
      </c>
      <c r="C34" s="47">
        <v>0.26953442470683853</v>
      </c>
      <c r="D34" s="47">
        <v>1.1711806520789485</v>
      </c>
    </row>
    <row r="35" spans="1:4" x14ac:dyDescent="0.25">
      <c r="A35" s="148" t="s">
        <v>132</v>
      </c>
      <c r="B35" s="47">
        <v>2.0747228235911568E-2</v>
      </c>
      <c r="C35" s="47">
        <v>0.11881914308416355</v>
      </c>
      <c r="D35" s="47">
        <v>0.30560194003675328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P2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5" width="11.42578125" style="1"/>
    <col min="16" max="16" width="11.42578125" style="127"/>
    <col min="17" max="16384" width="11.42578125" style="1"/>
  </cols>
  <sheetData>
    <row r="1" spans="1:7" x14ac:dyDescent="0.25">
      <c r="A1" s="2" t="s">
        <v>28</v>
      </c>
      <c r="C1" s="210" t="s">
        <v>258</v>
      </c>
    </row>
    <row r="3" spans="1:7" ht="18.75" x14ac:dyDescent="0.3">
      <c r="A3" s="30" t="s">
        <v>41</v>
      </c>
    </row>
    <row r="5" spans="1:7" x14ac:dyDescent="0.25">
      <c r="A5" s="29" t="str">
        <f>Índex!A30</f>
        <v>TRGSS1</v>
      </c>
      <c r="C5" s="29" t="str">
        <f>Índex!A7</f>
        <v>4t trimestre 2024</v>
      </c>
    </row>
    <row r="6" spans="1:7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</row>
    <row r="8" spans="1:7" x14ac:dyDescent="0.25">
      <c r="B8" s="54"/>
      <c r="C8" s="54"/>
      <c r="D8" s="299" t="s">
        <v>130</v>
      </c>
      <c r="E8" s="299"/>
      <c r="F8" s="299"/>
    </row>
    <row r="9" spans="1:7" ht="15.75" x14ac:dyDescent="0.25">
      <c r="A9" s="9"/>
      <c r="B9" s="27">
        <v>2024</v>
      </c>
      <c r="C9" s="27" t="s">
        <v>131</v>
      </c>
      <c r="D9" s="27" t="s">
        <v>378</v>
      </c>
      <c r="E9" s="27" t="s">
        <v>379</v>
      </c>
      <c r="F9" s="27" t="s">
        <v>380</v>
      </c>
    </row>
    <row r="10" spans="1:7" x14ac:dyDescent="0.25">
      <c r="A10" s="11" t="s">
        <v>132</v>
      </c>
      <c r="B10" s="12">
        <v>311185</v>
      </c>
      <c r="C10" s="13">
        <v>1</v>
      </c>
      <c r="D10" s="13">
        <v>2.0747228235911568E-2</v>
      </c>
      <c r="E10" s="13">
        <v>0.11881914308416355</v>
      </c>
      <c r="F10" s="13">
        <v>0.30560194003675328</v>
      </c>
      <c r="G10" s="73"/>
    </row>
    <row r="11" spans="1:7" ht="45" x14ac:dyDescent="0.25">
      <c r="A11" s="14" t="s">
        <v>321</v>
      </c>
      <c r="B11" s="15">
        <v>30370</v>
      </c>
      <c r="C11" s="16">
        <v>9.7594678406735538E-2</v>
      </c>
      <c r="D11" s="16">
        <v>2.204273935722699E-2</v>
      </c>
      <c r="E11" s="16">
        <v>0.11404570632038444</v>
      </c>
      <c r="F11" s="16">
        <v>0.21674679487179488</v>
      </c>
    </row>
    <row r="12" spans="1:7" ht="30" x14ac:dyDescent="0.25">
      <c r="A12" s="14" t="s">
        <v>319</v>
      </c>
      <c r="B12" s="15">
        <v>26080</v>
      </c>
      <c r="C12" s="16">
        <v>8.3808666870189757E-2</v>
      </c>
      <c r="D12" s="16">
        <v>8.7023786501643791E-3</v>
      </c>
      <c r="E12" s="16">
        <v>0.16642068071022853</v>
      </c>
      <c r="F12" s="16">
        <v>0.32171092641394688</v>
      </c>
    </row>
    <row r="13" spans="1:7" x14ac:dyDescent="0.25">
      <c r="A13" s="14" t="s">
        <v>328</v>
      </c>
      <c r="B13" s="15">
        <v>20750</v>
      </c>
      <c r="C13" s="16">
        <v>6.6680591930844996E-2</v>
      </c>
      <c r="D13" s="16">
        <v>3.3109285536470003E-2</v>
      </c>
      <c r="E13" s="16">
        <v>0.72514133688061189</v>
      </c>
      <c r="F13" s="16">
        <v>1.3563479445832387</v>
      </c>
    </row>
    <row r="14" spans="1:7" x14ac:dyDescent="0.25">
      <c r="A14" s="14" t="s">
        <v>320</v>
      </c>
      <c r="B14" s="15">
        <v>17370</v>
      </c>
      <c r="C14" s="16">
        <v>5.5818885871748318E-2</v>
      </c>
      <c r="D14" s="16">
        <v>-1.1101622544833475E-2</v>
      </c>
      <c r="E14" s="16">
        <v>6.0763358778625952E-2</v>
      </c>
      <c r="F14" s="16">
        <v>0.35872966207759699</v>
      </c>
    </row>
    <row r="15" spans="1:7" ht="30" x14ac:dyDescent="0.25">
      <c r="A15" s="14" t="s">
        <v>330</v>
      </c>
      <c r="B15" s="15">
        <v>16060</v>
      </c>
      <c r="C15" s="16">
        <v>5.1609171393222679E-2</v>
      </c>
      <c r="D15" s="16">
        <v>0.14837325706113694</v>
      </c>
      <c r="E15" s="16">
        <v>0.37429402704090364</v>
      </c>
      <c r="F15" s="16">
        <v>1.0082530949105915</v>
      </c>
    </row>
    <row r="16" spans="1:7" x14ac:dyDescent="0.25">
      <c r="A16" s="14" t="s">
        <v>331</v>
      </c>
      <c r="B16" s="15">
        <v>13300</v>
      </c>
      <c r="C16" s="16">
        <v>4.2739849285794621E-2</v>
      </c>
      <c r="D16" s="16">
        <v>4.354648881914476E-2</v>
      </c>
      <c r="E16" s="16">
        <v>0.29239140996987661</v>
      </c>
      <c r="F16" s="16">
        <v>0.83473582563112159</v>
      </c>
    </row>
    <row r="17" spans="1:6" ht="30" x14ac:dyDescent="0.25">
      <c r="A17" s="14" t="s">
        <v>322</v>
      </c>
      <c r="B17" s="15">
        <v>13175</v>
      </c>
      <c r="C17" s="16">
        <v>4.2338158972958208E-2</v>
      </c>
      <c r="D17" s="16">
        <v>1.424172440338722E-2</v>
      </c>
      <c r="E17" s="16">
        <v>8.3203157115843127E-2</v>
      </c>
      <c r="F17" s="16">
        <v>-0.14353507118247416</v>
      </c>
    </row>
    <row r="18" spans="1:6" x14ac:dyDescent="0.25">
      <c r="A18" s="14" t="s">
        <v>332</v>
      </c>
      <c r="B18" s="15">
        <v>10455</v>
      </c>
      <c r="C18" s="16">
        <v>3.3597377765637801E-2</v>
      </c>
      <c r="D18" s="16">
        <v>2.3996082272282077E-2</v>
      </c>
      <c r="E18" s="16">
        <v>0.1386408189936833</v>
      </c>
      <c r="F18" s="16">
        <v>0.61044362292051757</v>
      </c>
    </row>
    <row r="19" spans="1:6" ht="30" x14ac:dyDescent="0.25">
      <c r="A19" s="14" t="s">
        <v>329</v>
      </c>
      <c r="B19" s="15">
        <v>9880</v>
      </c>
      <c r="C19" s="16">
        <v>3.1749602326590291E-2</v>
      </c>
      <c r="D19" s="16">
        <v>-1.8867924528301886E-2</v>
      </c>
      <c r="E19" s="16">
        <v>-0.35873304342182127</v>
      </c>
      <c r="F19" s="16">
        <v>2.8630921395106715E-2</v>
      </c>
    </row>
    <row r="20" spans="1:6" ht="30" x14ac:dyDescent="0.25">
      <c r="A20" s="259" t="s">
        <v>323</v>
      </c>
      <c r="B20" s="18">
        <v>8125</v>
      </c>
      <c r="C20" s="19">
        <v>2.6109870334367017E-2</v>
      </c>
      <c r="D20" s="19">
        <v>0.14436619718309859</v>
      </c>
      <c r="E20" s="19">
        <v>0.12800222129668193</v>
      </c>
      <c r="F20" s="19">
        <v>0.11454046639231824</v>
      </c>
    </row>
    <row r="23" spans="1:6" x14ac:dyDescent="0.25">
      <c r="A23" s="44" t="s">
        <v>208</v>
      </c>
    </row>
  </sheetData>
  <mergeCells count="1">
    <mergeCell ref="D8:F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4t trimestre 2024</v>
      </c>
    </row>
    <row r="6" spans="1:4" ht="15.75" thickBot="1" x14ac:dyDescent="0.3">
      <c r="A6" s="251" t="str">
        <f>Índex!B31</f>
        <v>Dinamisme llocs de treball.</v>
      </c>
      <c r="B6" s="32"/>
      <c r="C6" s="32"/>
      <c r="D6" s="32"/>
    </row>
    <row r="7" spans="1:4" x14ac:dyDescent="0.25">
      <c r="A7" s="288" t="s">
        <v>54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70</v>
      </c>
      <c r="B9" s="52">
        <v>16060</v>
      </c>
      <c r="C9" s="52">
        <v>2075</v>
      </c>
      <c r="D9" s="53">
        <v>0.14837325706113694</v>
      </c>
    </row>
    <row r="10" spans="1:4" x14ac:dyDescent="0.25">
      <c r="A10" s="34" t="s">
        <v>49</v>
      </c>
      <c r="B10" s="52">
        <v>8125</v>
      </c>
      <c r="C10" s="52">
        <v>1025</v>
      </c>
      <c r="D10" s="53">
        <v>0.14436619718309859</v>
      </c>
    </row>
    <row r="11" spans="1:4" x14ac:dyDescent="0.25">
      <c r="A11" s="34" t="s">
        <v>118</v>
      </c>
      <c r="B11" s="52">
        <v>7125</v>
      </c>
      <c r="C11" s="52">
        <v>800</v>
      </c>
      <c r="D11" s="53">
        <v>0.12648221343873517</v>
      </c>
    </row>
    <row r="12" spans="1:4" x14ac:dyDescent="0.25">
      <c r="A12" s="34" t="s">
        <v>53</v>
      </c>
      <c r="B12" s="52">
        <v>20750</v>
      </c>
      <c r="C12" s="52">
        <v>665</v>
      </c>
      <c r="D12" s="53">
        <v>3.3109285536470003E-2</v>
      </c>
    </row>
    <row r="13" spans="1:4" x14ac:dyDescent="0.25">
      <c r="A13" s="34" t="s">
        <v>173</v>
      </c>
      <c r="B13" s="52">
        <v>2030</v>
      </c>
      <c r="C13" s="52">
        <v>660</v>
      </c>
      <c r="D13" s="53">
        <v>0.48175182481751827</v>
      </c>
    </row>
    <row r="14" spans="1:4" ht="30" x14ac:dyDescent="0.25">
      <c r="A14" s="34" t="s">
        <v>47</v>
      </c>
      <c r="B14" s="52">
        <v>30370</v>
      </c>
      <c r="C14" s="52">
        <v>655</v>
      </c>
      <c r="D14" s="53">
        <v>2.204273935722699E-2</v>
      </c>
    </row>
    <row r="15" spans="1:4" x14ac:dyDescent="0.25">
      <c r="A15" s="34" t="s">
        <v>114</v>
      </c>
      <c r="B15" s="52">
        <v>13300</v>
      </c>
      <c r="C15" s="52">
        <v>555</v>
      </c>
      <c r="D15" s="53">
        <v>4.354648881914476E-2</v>
      </c>
    </row>
    <row r="16" spans="1:4" x14ac:dyDescent="0.25">
      <c r="A16" s="34" t="s">
        <v>68</v>
      </c>
      <c r="B16" s="52">
        <v>10455</v>
      </c>
      <c r="C16" s="52">
        <v>245</v>
      </c>
      <c r="D16" s="53">
        <v>2.3996082272282077E-2</v>
      </c>
    </row>
    <row r="17" spans="1:4" x14ac:dyDescent="0.25">
      <c r="A17" s="34" t="s">
        <v>127</v>
      </c>
      <c r="B17" s="52">
        <v>4665</v>
      </c>
      <c r="C17" s="52">
        <v>245</v>
      </c>
      <c r="D17" s="53">
        <v>5.5429864253393663E-2</v>
      </c>
    </row>
    <row r="18" spans="1:4" x14ac:dyDescent="0.25">
      <c r="A18" s="34" t="s">
        <v>149</v>
      </c>
      <c r="B18" s="52">
        <v>3665</v>
      </c>
      <c r="C18" s="52">
        <v>235</v>
      </c>
      <c r="D18" s="53">
        <v>6.8513119533527692E-2</v>
      </c>
    </row>
    <row r="19" spans="1:4" ht="15" customHeight="1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78" t="s">
        <v>109</v>
      </c>
      <c r="B21" s="35">
        <v>5440</v>
      </c>
      <c r="C21" s="35">
        <v>-1735</v>
      </c>
      <c r="D21" s="36">
        <v>-0.24181184668989547</v>
      </c>
    </row>
    <row r="22" spans="1:4" x14ac:dyDescent="0.25">
      <c r="A22" s="78" t="s">
        <v>46</v>
      </c>
      <c r="B22" s="35">
        <v>17370</v>
      </c>
      <c r="C22" s="35">
        <v>-195</v>
      </c>
      <c r="D22" s="36">
        <v>-1.1101622544833475E-2</v>
      </c>
    </row>
    <row r="23" spans="1:4" x14ac:dyDescent="0.25">
      <c r="A23" s="78" t="s">
        <v>116</v>
      </c>
      <c r="B23" s="35">
        <v>9880</v>
      </c>
      <c r="C23" s="35">
        <v>-190</v>
      </c>
      <c r="D23" s="36">
        <v>-1.8867924528301886E-2</v>
      </c>
    </row>
    <row r="24" spans="1:4" ht="16.5" customHeight="1" x14ac:dyDescent="0.25">
      <c r="A24" s="78" t="s">
        <v>140</v>
      </c>
      <c r="B24" s="35">
        <v>5680</v>
      </c>
      <c r="C24" s="35">
        <v>-185</v>
      </c>
      <c r="D24" s="36">
        <v>-3.1543052003410059E-2</v>
      </c>
    </row>
    <row r="25" spans="1:4" x14ac:dyDescent="0.25">
      <c r="A25" s="78" t="s">
        <v>154</v>
      </c>
      <c r="B25" s="35">
        <v>2220</v>
      </c>
      <c r="C25" s="35">
        <v>-185</v>
      </c>
      <c r="D25" s="36">
        <v>-7.6923076923076927E-2</v>
      </c>
    </row>
    <row r="26" spans="1:4" x14ac:dyDescent="0.25">
      <c r="A26" s="78" t="s">
        <v>126</v>
      </c>
      <c r="B26" s="35">
        <v>6760</v>
      </c>
      <c r="C26" s="35">
        <v>-170</v>
      </c>
      <c r="D26" s="36">
        <v>-2.4531024531024532E-2</v>
      </c>
    </row>
    <row r="27" spans="1:4" x14ac:dyDescent="0.25">
      <c r="A27" s="78" t="s">
        <v>122</v>
      </c>
      <c r="B27" s="35">
        <v>1395</v>
      </c>
      <c r="C27" s="35">
        <v>-125</v>
      </c>
      <c r="D27" s="36">
        <v>-8.2236842105263164E-2</v>
      </c>
    </row>
    <row r="28" spans="1:4" x14ac:dyDescent="0.25">
      <c r="A28" s="78" t="s">
        <v>112</v>
      </c>
      <c r="B28" s="35">
        <v>1210</v>
      </c>
      <c r="C28" s="35">
        <v>-125</v>
      </c>
      <c r="D28" s="36">
        <v>-9.3632958801498134E-2</v>
      </c>
    </row>
    <row r="29" spans="1:4" x14ac:dyDescent="0.25">
      <c r="A29" s="78" t="s">
        <v>164</v>
      </c>
      <c r="B29" s="35">
        <v>1295</v>
      </c>
      <c r="C29" s="35">
        <v>-110</v>
      </c>
      <c r="D29" s="36">
        <v>-7.8291814946619215E-2</v>
      </c>
    </row>
    <row r="30" spans="1:4" x14ac:dyDescent="0.25">
      <c r="A30" s="270" t="s">
        <v>147</v>
      </c>
      <c r="B30" s="46">
        <v>2955</v>
      </c>
      <c r="C30" s="46">
        <v>-40</v>
      </c>
      <c r="D30" s="204">
        <v>-1.335559265442404E-2</v>
      </c>
    </row>
    <row r="31" spans="1:4" x14ac:dyDescent="0.25">
      <c r="A31" s="227"/>
      <c r="B31" s="228"/>
      <c r="C31" s="228"/>
      <c r="D31" s="229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I56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0" t="s">
        <v>258</v>
      </c>
    </row>
    <row r="3" spans="1:7" ht="18.75" x14ac:dyDescent="0.3">
      <c r="A3" s="30" t="str">
        <f>TRGSS1!A3</f>
        <v>LLOCS DE TREBALL. RÈGIM GENERAL SEGURETAT SOCIAL.</v>
      </c>
    </row>
    <row r="5" spans="1:7" x14ac:dyDescent="0.25">
      <c r="A5" s="29" t="str">
        <f>Índex!A32</f>
        <v>TRGSS3</v>
      </c>
      <c r="C5" s="29" t="str">
        <f>Índex!A7</f>
        <v>4t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108</v>
      </c>
      <c r="C8" s="297" t="s">
        <v>75</v>
      </c>
      <c r="D8" s="300" t="s">
        <v>76</v>
      </c>
      <c r="E8" s="300"/>
      <c r="F8" s="300"/>
    </row>
    <row r="9" spans="1:7" ht="22.5" customHeight="1" x14ac:dyDescent="0.25">
      <c r="B9" s="297" t="s">
        <v>33</v>
      </c>
      <c r="C9" s="297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6545</v>
      </c>
      <c r="C10" s="58">
        <v>2.1033180686109102E-2</v>
      </c>
      <c r="D10" s="59">
        <v>3.888888888888889E-2</v>
      </c>
      <c r="E10" s="59">
        <v>-8.5638446493433926E-2</v>
      </c>
      <c r="F10" s="59">
        <v>7.4359816152330921E-2</v>
      </c>
    </row>
    <row r="11" spans="1:7" x14ac:dyDescent="0.25">
      <c r="A11" s="56" t="s">
        <v>78</v>
      </c>
      <c r="B11" s="57">
        <v>640</v>
      </c>
      <c r="C11" s="58">
        <v>2.056720494898369E-3</v>
      </c>
      <c r="D11" s="59">
        <v>7.874015748031496E-3</v>
      </c>
      <c r="E11" s="59">
        <v>0</v>
      </c>
      <c r="F11" s="59">
        <v>0.10344827586206896</v>
      </c>
    </row>
    <row r="12" spans="1:7" x14ac:dyDescent="0.25">
      <c r="A12" s="56" t="s">
        <v>79</v>
      </c>
      <c r="B12" s="57">
        <v>13400</v>
      </c>
      <c r="C12" s="58">
        <v>4.3062585361934601E-2</v>
      </c>
      <c r="D12" s="59">
        <v>5.5118110236220472E-2</v>
      </c>
      <c r="E12" s="59">
        <v>0.13723160485445132</v>
      </c>
      <c r="F12" s="59">
        <v>0.36525725929699437</v>
      </c>
    </row>
    <row r="13" spans="1:7" x14ac:dyDescent="0.25">
      <c r="A13" s="56" t="s">
        <v>80</v>
      </c>
      <c r="B13" s="57">
        <v>1175</v>
      </c>
      <c r="C13" s="58">
        <v>3.7760102836024746E-3</v>
      </c>
      <c r="D13" s="59">
        <v>2.6200873362445413E-2</v>
      </c>
      <c r="E13" s="59">
        <v>0.15877712031558186</v>
      </c>
      <c r="F13" s="59">
        <v>0.53997378768020965</v>
      </c>
    </row>
    <row r="14" spans="1:7" x14ac:dyDescent="0.25">
      <c r="A14" s="56" t="s">
        <v>81</v>
      </c>
      <c r="B14" s="57">
        <v>2340</v>
      </c>
      <c r="C14" s="58">
        <v>7.5198843094721616E-3</v>
      </c>
      <c r="D14" s="59">
        <v>2.6315789473684209E-2</v>
      </c>
      <c r="E14" s="59">
        <v>5.2158273381294966E-2</v>
      </c>
      <c r="F14" s="59">
        <v>0.35809634358676729</v>
      </c>
    </row>
    <row r="15" spans="1:7" x14ac:dyDescent="0.25">
      <c r="A15" s="56" t="s">
        <v>82</v>
      </c>
      <c r="B15" s="57">
        <v>505</v>
      </c>
      <c r="C15" s="58">
        <v>1.6228810155057443E-3</v>
      </c>
      <c r="D15" s="59">
        <v>-3.8095238095238099E-2</v>
      </c>
      <c r="E15" s="59">
        <v>9.7826086956521743E-2</v>
      </c>
      <c r="F15" s="59">
        <v>-1.976284584980237E-3</v>
      </c>
    </row>
    <row r="16" spans="1:7" x14ac:dyDescent="0.25">
      <c r="A16" s="56" t="s">
        <v>83</v>
      </c>
      <c r="B16" s="57">
        <v>1460</v>
      </c>
      <c r="C16" s="58">
        <v>4.6918936289869042E-3</v>
      </c>
      <c r="D16" s="59">
        <v>6.569343065693431E-2</v>
      </c>
      <c r="E16" s="59">
        <v>3.9886039886039885E-2</v>
      </c>
      <c r="F16" s="59">
        <v>0.12480739599383667</v>
      </c>
    </row>
    <row r="17" spans="1:6" x14ac:dyDescent="0.25">
      <c r="A17" s="56" t="s">
        <v>84</v>
      </c>
      <c r="B17" s="57">
        <v>45015</v>
      </c>
      <c r="C17" s="58">
        <v>0.14466136418414074</v>
      </c>
      <c r="D17" s="59">
        <v>3.3283599219556981E-2</v>
      </c>
      <c r="E17" s="59">
        <v>0.22233687240339967</v>
      </c>
      <c r="F17" s="59">
        <v>0.52841912264022817</v>
      </c>
    </row>
    <row r="18" spans="1:6" x14ac:dyDescent="0.25">
      <c r="A18" s="56" t="s">
        <v>87</v>
      </c>
      <c r="B18" s="57">
        <v>5475</v>
      </c>
      <c r="C18" s="58">
        <v>1.7594601108700893E-2</v>
      </c>
      <c r="D18" s="59">
        <v>-3.6396724294813468E-3</v>
      </c>
      <c r="E18" s="59">
        <v>0.17514488087572441</v>
      </c>
      <c r="F18" s="59">
        <v>8.7820385455990468E-2</v>
      </c>
    </row>
    <row r="19" spans="1:6" x14ac:dyDescent="0.25">
      <c r="A19" s="56" t="s">
        <v>88</v>
      </c>
      <c r="B19" s="57">
        <v>19170</v>
      </c>
      <c r="C19" s="58">
        <v>6.1605206073752715E-2</v>
      </c>
      <c r="D19" s="59">
        <v>-1.0325245224574084E-2</v>
      </c>
      <c r="E19" s="59">
        <v>6.0522239433502989E-2</v>
      </c>
      <c r="F19" s="59">
        <v>0.13944365192582026</v>
      </c>
    </row>
    <row r="20" spans="1:6" x14ac:dyDescent="0.25">
      <c r="A20" s="56" t="s">
        <v>89</v>
      </c>
      <c r="B20" s="57">
        <v>14035</v>
      </c>
      <c r="C20" s="58">
        <v>4.510323772796658E-2</v>
      </c>
      <c r="D20" s="59">
        <v>5.2493438320209973E-2</v>
      </c>
      <c r="E20" s="59">
        <v>7.729505680073688E-2</v>
      </c>
      <c r="F20" s="59">
        <v>0.13929702086208295</v>
      </c>
    </row>
    <row r="21" spans="1:6" x14ac:dyDescent="0.25">
      <c r="A21" s="56" t="s">
        <v>91</v>
      </c>
      <c r="B21" s="57">
        <v>10890</v>
      </c>
      <c r="C21" s="58">
        <v>3.4996384671005062E-2</v>
      </c>
      <c r="D21" s="59">
        <v>2.1575984990619138E-2</v>
      </c>
      <c r="E21" s="59">
        <v>0.10986547085201794</v>
      </c>
      <c r="F21" s="59">
        <v>1.7566809942066903E-2</v>
      </c>
    </row>
    <row r="22" spans="1:6" x14ac:dyDescent="0.25">
      <c r="A22" s="56" t="s">
        <v>92</v>
      </c>
      <c r="B22" s="57">
        <v>7145</v>
      </c>
      <c r="C22" s="58">
        <v>2.2961356150076325E-2</v>
      </c>
      <c r="D22" s="59">
        <v>-6.993006993006993E-4</v>
      </c>
      <c r="E22" s="59">
        <v>8.7188070602556303E-2</v>
      </c>
      <c r="F22" s="59">
        <v>-6.993006993006993E-4</v>
      </c>
    </row>
    <row r="23" spans="1:6" x14ac:dyDescent="0.25">
      <c r="A23" s="56" t="s">
        <v>93</v>
      </c>
      <c r="B23" s="57">
        <v>4130</v>
      </c>
      <c r="C23" s="58">
        <v>1.3272274443641038E-2</v>
      </c>
      <c r="D23" s="59">
        <v>3.3792240300375469E-2</v>
      </c>
      <c r="E23" s="59">
        <v>0.11863488624052004</v>
      </c>
      <c r="F23" s="59">
        <v>9.6945551128818058E-2</v>
      </c>
    </row>
    <row r="24" spans="1:6" x14ac:dyDescent="0.25">
      <c r="A24" s="56" t="s">
        <v>94</v>
      </c>
      <c r="B24" s="57">
        <v>2865</v>
      </c>
      <c r="C24" s="58">
        <v>9.2070378404434799E-3</v>
      </c>
      <c r="D24" s="59">
        <v>3.9927404718693285E-2</v>
      </c>
      <c r="E24" s="59">
        <v>0.17466174661746617</v>
      </c>
      <c r="F24" s="59">
        <v>0.43106893106893107</v>
      </c>
    </row>
    <row r="25" spans="1:6" x14ac:dyDescent="0.25">
      <c r="A25" s="56" t="s">
        <v>190</v>
      </c>
      <c r="B25" s="57">
        <v>490</v>
      </c>
      <c r="C25" s="58">
        <v>1.5746766289065639E-3</v>
      </c>
      <c r="D25" s="59">
        <v>0</v>
      </c>
      <c r="E25" s="59">
        <v>-0.29292929292929293</v>
      </c>
      <c r="F25" s="59">
        <v>-0.41874258600237246</v>
      </c>
    </row>
    <row r="26" spans="1:6" x14ac:dyDescent="0.25">
      <c r="A26" s="56" t="s">
        <v>191</v>
      </c>
      <c r="B26" s="57">
        <v>2060</v>
      </c>
      <c r="C26" s="58">
        <v>6.6200690929541254E-3</v>
      </c>
      <c r="D26" s="59">
        <v>1.9801980198019802E-2</v>
      </c>
      <c r="E26" s="59">
        <v>0.16713881019830029</v>
      </c>
      <c r="F26" s="59">
        <v>1.4778325123152709E-2</v>
      </c>
    </row>
    <row r="27" spans="1:6" x14ac:dyDescent="0.25">
      <c r="A27" s="56" t="s">
        <v>192</v>
      </c>
      <c r="B27" s="57">
        <v>54585</v>
      </c>
      <c r="C27" s="58">
        <v>0.17541576283441793</v>
      </c>
      <c r="D27" s="59">
        <v>5.3764478764478763E-2</v>
      </c>
      <c r="E27" s="59">
        <v>8.0505958272298977E-2</v>
      </c>
      <c r="F27" s="59">
        <v>0.65715413339809947</v>
      </c>
    </row>
    <row r="28" spans="1:6" x14ac:dyDescent="0.25">
      <c r="A28" s="56" t="s">
        <v>95</v>
      </c>
      <c r="B28" s="57">
        <v>9135</v>
      </c>
      <c r="C28" s="58">
        <v>2.9356471438900938E-2</v>
      </c>
      <c r="D28" s="59">
        <v>-0.17813765182186234</v>
      </c>
      <c r="E28" s="59">
        <v>-5.3760099440646365E-2</v>
      </c>
      <c r="F28" s="59">
        <v>-8.2647117895159675E-2</v>
      </c>
    </row>
    <row r="29" spans="1:6" x14ac:dyDescent="0.25">
      <c r="A29" s="56" t="s">
        <v>96</v>
      </c>
      <c r="B29" s="57">
        <v>25690</v>
      </c>
      <c r="C29" s="58">
        <v>8.2558046115529846E-2</v>
      </c>
      <c r="D29" s="59">
        <v>2.5139664804469275E-2</v>
      </c>
      <c r="E29" s="59">
        <v>0.12705097832763007</v>
      </c>
      <c r="F29" s="59">
        <v>0.21845949535192563</v>
      </c>
    </row>
    <row r="30" spans="1:6" x14ac:dyDescent="0.25">
      <c r="A30" s="56" t="s">
        <v>97</v>
      </c>
      <c r="B30" s="57">
        <v>490</v>
      </c>
      <c r="C30" s="58">
        <v>1.5746766289065639E-3</v>
      </c>
      <c r="D30" s="59">
        <v>5.3763440860215055E-2</v>
      </c>
      <c r="E30" s="59">
        <v>-0.10256410256410256</v>
      </c>
      <c r="F30" s="59">
        <v>-0.28467153284671531</v>
      </c>
    </row>
    <row r="31" spans="1:6" x14ac:dyDescent="0.25">
      <c r="A31" s="56" t="s">
        <v>98</v>
      </c>
      <c r="B31" s="57">
        <v>5475</v>
      </c>
      <c r="C31" s="58">
        <v>1.7594601108700893E-2</v>
      </c>
      <c r="D31" s="59">
        <v>1.9553072625698324E-2</v>
      </c>
      <c r="E31" s="59">
        <v>3.8505311077389984E-2</v>
      </c>
      <c r="F31" s="59">
        <v>0.10316340922828934</v>
      </c>
    </row>
    <row r="32" spans="1:6" x14ac:dyDescent="0.25">
      <c r="A32" s="56" t="s">
        <v>99</v>
      </c>
      <c r="B32" s="57">
        <v>16975</v>
      </c>
      <c r="C32" s="58">
        <v>5.4551297501405964E-2</v>
      </c>
      <c r="D32" s="59">
        <v>1.9825773505557226E-2</v>
      </c>
      <c r="E32" s="59">
        <v>0.21510379384395131</v>
      </c>
      <c r="F32" s="59">
        <v>0.69377369786469767</v>
      </c>
    </row>
    <row r="33" spans="1:9" x14ac:dyDescent="0.25">
      <c r="A33" s="56" t="s">
        <v>100</v>
      </c>
      <c r="B33" s="57">
        <v>15210</v>
      </c>
      <c r="C33" s="58">
        <v>4.8879248011569051E-2</v>
      </c>
      <c r="D33" s="59">
        <v>2.0462931902046292E-2</v>
      </c>
      <c r="E33" s="59">
        <v>0.14818449460255151</v>
      </c>
      <c r="F33" s="59">
        <v>0.18181818181818182</v>
      </c>
    </row>
    <row r="34" spans="1:9" x14ac:dyDescent="0.25">
      <c r="A34" s="56" t="s">
        <v>101</v>
      </c>
      <c r="B34" s="57">
        <v>15135</v>
      </c>
      <c r="C34" s="58">
        <v>4.8638226078573148E-2</v>
      </c>
      <c r="D34" s="59">
        <v>5.5439330543933053E-2</v>
      </c>
      <c r="E34" s="59">
        <v>9.9048725582746355E-2</v>
      </c>
      <c r="F34" s="59">
        <v>0.39596015495296072</v>
      </c>
    </row>
    <row r="35" spans="1:9" x14ac:dyDescent="0.25">
      <c r="A35" s="56" t="s">
        <v>102</v>
      </c>
      <c r="B35" s="57">
        <v>6895</v>
      </c>
      <c r="C35" s="58">
        <v>2.2157949706756649E-2</v>
      </c>
      <c r="D35" s="59">
        <v>3.45086271567892E-2</v>
      </c>
      <c r="E35" s="59">
        <v>0.10959124557450917</v>
      </c>
      <c r="F35" s="59">
        <v>-2.0596590909090908E-2</v>
      </c>
    </row>
    <row r="36" spans="1:9" x14ac:dyDescent="0.25">
      <c r="A36" s="56" t="s">
        <v>103</v>
      </c>
      <c r="B36" s="57">
        <v>1750</v>
      </c>
      <c r="C36" s="58">
        <v>5.623845103237728E-3</v>
      </c>
      <c r="D36" s="59">
        <v>-5.1490514905149054E-2</v>
      </c>
      <c r="E36" s="59">
        <v>8.6455331412103754E-3</v>
      </c>
      <c r="F36" s="59">
        <v>-0.3366186504927976</v>
      </c>
    </row>
    <row r="37" spans="1:9" x14ac:dyDescent="0.25">
      <c r="A37" s="56" t="s">
        <v>104</v>
      </c>
      <c r="B37" s="57">
        <v>635</v>
      </c>
      <c r="C37" s="58">
        <v>2.0406523660319756E-3</v>
      </c>
      <c r="D37" s="59">
        <v>7.9365079365079361E-3</v>
      </c>
      <c r="E37" s="59">
        <v>0.25</v>
      </c>
      <c r="F37" s="59">
        <v>0.31469979296066253</v>
      </c>
    </row>
    <row r="38" spans="1:9" x14ac:dyDescent="0.25">
      <c r="A38" s="56" t="s">
        <v>105</v>
      </c>
      <c r="B38" s="57">
        <v>1770</v>
      </c>
      <c r="C38" s="58">
        <v>5.6881176187033016E-3</v>
      </c>
      <c r="D38" s="59">
        <v>5.681818181818182E-3</v>
      </c>
      <c r="E38" s="59">
        <v>-5.6000000000000001E-2</v>
      </c>
      <c r="F38" s="59">
        <v>3.2069970845481049E-2</v>
      </c>
    </row>
    <row r="39" spans="1:9" x14ac:dyDescent="0.25">
      <c r="A39" s="56" t="s">
        <v>106</v>
      </c>
      <c r="B39" s="57">
        <v>20090</v>
      </c>
      <c r="C39" s="58">
        <v>6.4561741785169116E-2</v>
      </c>
      <c r="D39" s="59">
        <v>-1.904296875E-2</v>
      </c>
      <c r="E39" s="59">
        <v>0.27256603534553747</v>
      </c>
      <c r="F39" s="59">
        <v>0.64537264537264538</v>
      </c>
    </row>
    <row r="40" spans="1:9" x14ac:dyDescent="0.25">
      <c r="A40" s="60" t="s">
        <v>29</v>
      </c>
      <c r="B40" s="61">
        <v>311175</v>
      </c>
      <c r="C40" s="62">
        <v>1</v>
      </c>
      <c r="D40" s="271">
        <v>2.0680945976973793E-2</v>
      </c>
      <c r="E40" s="271">
        <v>0.11878318957923613</v>
      </c>
      <c r="F40" s="271">
        <v>0.30555998422461461</v>
      </c>
    </row>
    <row r="41" spans="1:9" ht="17.25" customHeight="1" x14ac:dyDescent="0.25"/>
    <row r="42" spans="1:9" x14ac:dyDescent="0.25">
      <c r="A42" s="44" t="s">
        <v>34</v>
      </c>
    </row>
    <row r="43" spans="1:9" x14ac:dyDescent="0.25">
      <c r="B43" s="73"/>
    </row>
    <row r="44" spans="1:9" hidden="1" x14ac:dyDescent="0.25"/>
    <row r="45" spans="1:9" hidden="1" x14ac:dyDescent="0.25">
      <c r="B45" s="76"/>
      <c r="C45" s="76"/>
      <c r="D45" s="76"/>
    </row>
    <row r="46" spans="1:9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6" t="s">
        <v>207</v>
      </c>
      <c r="F46" s="67" t="s">
        <v>206</v>
      </c>
      <c r="G46" s="68" t="s">
        <v>205</v>
      </c>
      <c r="H46" s="68" t="s">
        <v>204</v>
      </c>
      <c r="I46" s="1" t="s">
        <v>216</v>
      </c>
    </row>
    <row r="47" spans="1:9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8">
        <v>0.23092045815322246</v>
      </c>
      <c r="F47" s="28">
        <v>0.10535434279636391</v>
      </c>
      <c r="G47" s="28">
        <v>0.11417518651561205</v>
      </c>
      <c r="H47" s="28">
        <v>3.762223365928976E-2</v>
      </c>
      <c r="I47" s="1" t="s">
        <v>209</v>
      </c>
    </row>
    <row r="48" spans="1:9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8">
        <v>0.23136464849962887</v>
      </c>
      <c r="F48" s="28">
        <v>9.3544012957173531E-2</v>
      </c>
      <c r="G48" s="28">
        <v>0.12069714252627313</v>
      </c>
      <c r="H48" s="28">
        <v>5.5775262511932364E-2</v>
      </c>
      <c r="I48" s="1" t="s">
        <v>210</v>
      </c>
    </row>
    <row r="49" spans="1:9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8">
        <v>-4.0294069443468895E-2</v>
      </c>
      <c r="F49" s="28">
        <v>4.0725130757121822E-2</v>
      </c>
      <c r="G49" s="28">
        <v>7.6615974575158244E-2</v>
      </c>
      <c r="H49" s="28">
        <v>4.539658250446315E-2</v>
      </c>
      <c r="I49" s="1" t="s">
        <v>217</v>
      </c>
    </row>
    <row r="50" spans="1:9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28">
        <v>-9.7457775291114448E-2</v>
      </c>
      <c r="F50" s="28">
        <v>2.8901734104046242E-2</v>
      </c>
      <c r="G50" s="28">
        <v>6.1310086763435995E-2</v>
      </c>
      <c r="H50" s="28">
        <v>1.7543859649122806E-2</v>
      </c>
    </row>
    <row r="51" spans="1:9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28">
        <v>0.14634845987265263</v>
      </c>
      <c r="F51" s="28">
        <v>8.3520453365105551E-2</v>
      </c>
      <c r="G51" s="28">
        <v>0.10622246481344302</v>
      </c>
      <c r="H51" s="28">
        <v>4.4218312969233037E-2</v>
      </c>
    </row>
    <row r="52" spans="1:9" hidden="1" x14ac:dyDescent="0.25"/>
    <row r="53" spans="1:9" hidden="1" x14ac:dyDescent="0.25"/>
    <row r="54" spans="1:9" hidden="1" x14ac:dyDescent="0.25"/>
    <row r="56" spans="1:9" x14ac:dyDescent="0.25">
      <c r="D56" s="188"/>
      <c r="E56" s="188"/>
      <c r="F56" s="188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0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H47:H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0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4t trimestre 2024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303" t="s">
        <v>186</v>
      </c>
      <c r="C8" s="303" t="s">
        <v>187</v>
      </c>
      <c r="D8" s="303" t="s">
        <v>188</v>
      </c>
      <c r="E8" s="301" t="s">
        <v>75</v>
      </c>
      <c r="F8" s="301"/>
      <c r="G8" s="301"/>
      <c r="H8" s="302" t="s">
        <v>305</v>
      </c>
      <c r="I8" s="302"/>
      <c r="J8" s="302"/>
    </row>
    <row r="9" spans="1:13" ht="29.25" customHeight="1" x14ac:dyDescent="0.25">
      <c r="B9" s="304"/>
      <c r="C9" s="304" t="s">
        <v>187</v>
      </c>
      <c r="D9" s="304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3055</v>
      </c>
      <c r="C10" s="57">
        <v>2710</v>
      </c>
      <c r="D10" s="57">
        <v>785</v>
      </c>
      <c r="E10" s="58">
        <v>2.5391680172879523E-2</v>
      </c>
      <c r="F10" s="58">
        <v>3.3241337013186142E-2</v>
      </c>
      <c r="G10" s="58">
        <v>7.1791119850016004E-3</v>
      </c>
      <c r="H10" s="58">
        <v>3.2840722495894909E-3</v>
      </c>
      <c r="I10" s="58">
        <v>5.6530214424951264E-2</v>
      </c>
      <c r="J10" s="58">
        <v>0.13768115942028986</v>
      </c>
    </row>
    <row r="11" spans="1:13" x14ac:dyDescent="0.25">
      <c r="A11" s="56" t="s">
        <v>78</v>
      </c>
      <c r="B11" s="57">
        <v>640</v>
      </c>
      <c r="C11" s="57">
        <v>0</v>
      </c>
      <c r="D11" s="57">
        <v>0</v>
      </c>
      <c r="E11" s="58">
        <v>5.319369987117151E-3</v>
      </c>
      <c r="F11" s="58">
        <v>0</v>
      </c>
      <c r="G11" s="58">
        <v>0</v>
      </c>
      <c r="H11" s="58">
        <v>7.874015748031496E-3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8860</v>
      </c>
      <c r="C12" s="57">
        <v>2835</v>
      </c>
      <c r="D12" s="57">
        <v>1700</v>
      </c>
      <c r="E12" s="58">
        <v>7.3640028259153056E-2</v>
      </c>
      <c r="F12" s="58">
        <v>3.4774609015639377E-2</v>
      </c>
      <c r="G12" s="58">
        <v>1.554712149618181E-2</v>
      </c>
      <c r="H12" s="58">
        <v>1.4891179839633447E-2</v>
      </c>
      <c r="I12" s="58">
        <v>0.17634854771784234</v>
      </c>
      <c r="J12" s="58">
        <v>9.3247588424437297E-2</v>
      </c>
    </row>
    <row r="13" spans="1:13" x14ac:dyDescent="0.25">
      <c r="A13" s="56" t="s">
        <v>80</v>
      </c>
      <c r="B13" s="57">
        <v>555</v>
      </c>
      <c r="C13" s="57">
        <v>110</v>
      </c>
      <c r="D13" s="57">
        <v>510</v>
      </c>
      <c r="E13" s="58">
        <v>4.6128911607031539E-3</v>
      </c>
      <c r="F13" s="58">
        <v>1.3492793621588471E-3</v>
      </c>
      <c r="G13" s="58">
        <v>4.6641364488545431E-3</v>
      </c>
      <c r="H13" s="58">
        <v>-6.7226890756302518E-2</v>
      </c>
      <c r="I13" s="58">
        <v>0.83333333333333337</v>
      </c>
      <c r="J13" s="58">
        <v>5.1546391752577317E-2</v>
      </c>
    </row>
    <row r="14" spans="1:13" x14ac:dyDescent="0.25">
      <c r="A14" s="56" t="s">
        <v>81</v>
      </c>
      <c r="B14" s="57">
        <v>1365</v>
      </c>
      <c r="C14" s="57">
        <v>700</v>
      </c>
      <c r="D14" s="57">
        <v>275</v>
      </c>
      <c r="E14" s="58">
        <v>1.1345218800648298E-2</v>
      </c>
      <c r="F14" s="58">
        <v>8.5863232137381174E-3</v>
      </c>
      <c r="G14" s="58">
        <v>2.5149755361470573E-3</v>
      </c>
      <c r="H14" s="58">
        <v>2.6315789473684209E-2</v>
      </c>
      <c r="I14" s="58">
        <v>2.9411764705882353E-2</v>
      </c>
      <c r="J14" s="58">
        <v>1.8518518518518517E-2</v>
      </c>
    </row>
    <row r="15" spans="1:13" x14ac:dyDescent="0.25">
      <c r="A15" s="56" t="s">
        <v>82</v>
      </c>
      <c r="B15" s="57">
        <v>505</v>
      </c>
      <c r="C15" s="57">
        <v>0</v>
      </c>
      <c r="D15" s="57">
        <v>0</v>
      </c>
      <c r="E15" s="58">
        <v>4.1973153804596266E-3</v>
      </c>
      <c r="F15" s="58">
        <v>0</v>
      </c>
      <c r="G15" s="58">
        <v>0</v>
      </c>
      <c r="H15" s="58">
        <v>-2.8846153846153848E-2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1180</v>
      </c>
      <c r="C16" s="57">
        <v>285</v>
      </c>
      <c r="D16" s="57">
        <v>0</v>
      </c>
      <c r="E16" s="58">
        <v>9.8075884137472473E-3</v>
      </c>
      <c r="F16" s="58">
        <v>3.4958601655933762E-3</v>
      </c>
      <c r="G16" s="58">
        <v>0</v>
      </c>
      <c r="H16" s="58">
        <v>7.7625570776255703E-2</v>
      </c>
      <c r="I16" s="58">
        <v>3.6363636363636362E-2</v>
      </c>
      <c r="J16" s="58" t="s">
        <v>189</v>
      </c>
    </row>
    <row r="17" spans="1:10" x14ac:dyDescent="0.25">
      <c r="A17" s="56" t="s">
        <v>84</v>
      </c>
      <c r="B17" s="57">
        <v>14865</v>
      </c>
      <c r="C17" s="57">
        <v>11310</v>
      </c>
      <c r="D17" s="57">
        <v>18840</v>
      </c>
      <c r="E17" s="58">
        <v>0.12355067946640069</v>
      </c>
      <c r="F17" s="58">
        <v>0.13873045078196872</v>
      </c>
      <c r="G17" s="58">
        <v>0.17229868764003842</v>
      </c>
      <c r="H17" s="58">
        <v>1.7453798767967144E-2</v>
      </c>
      <c r="I17" s="58">
        <v>-1.1795543905635648E-2</v>
      </c>
      <c r="J17" s="58">
        <v>7.5649443334284902E-2</v>
      </c>
    </row>
    <row r="18" spans="1:10" x14ac:dyDescent="0.25">
      <c r="A18" s="56" t="s">
        <v>87</v>
      </c>
      <c r="B18" s="57">
        <v>3135</v>
      </c>
      <c r="C18" s="57">
        <v>1320</v>
      </c>
      <c r="D18" s="57">
        <v>1020</v>
      </c>
      <c r="E18" s="58">
        <v>2.6056601421269168E-2</v>
      </c>
      <c r="F18" s="58">
        <v>1.6191352345906164E-2</v>
      </c>
      <c r="G18" s="58">
        <v>9.3282728977090862E-3</v>
      </c>
      <c r="H18" s="58">
        <v>-1.2598425196850394E-2</v>
      </c>
      <c r="I18" s="58">
        <v>3.8022813688212928E-3</v>
      </c>
      <c r="J18" s="58">
        <v>1.4925373134328358E-2</v>
      </c>
    </row>
    <row r="19" spans="1:10" x14ac:dyDescent="0.25">
      <c r="A19" s="56" t="s">
        <v>88</v>
      </c>
      <c r="B19" s="57">
        <v>5940</v>
      </c>
      <c r="C19" s="57">
        <v>5780</v>
      </c>
      <c r="D19" s="57">
        <v>7450</v>
      </c>
      <c r="E19" s="58">
        <v>4.9370402692931054E-2</v>
      </c>
      <c r="F19" s="58">
        <v>7.0898497393437593E-2</v>
      </c>
      <c r="G19" s="58">
        <v>6.813297361562029E-2</v>
      </c>
      <c r="H19" s="58">
        <v>-3.3557046979865771E-3</v>
      </c>
      <c r="I19" s="58">
        <v>-3.0201342281879196E-2</v>
      </c>
      <c r="J19" s="58">
        <v>0</v>
      </c>
    </row>
    <row r="20" spans="1:10" x14ac:dyDescent="0.25">
      <c r="A20" s="56" t="s">
        <v>89</v>
      </c>
      <c r="B20" s="57">
        <v>7000</v>
      </c>
      <c r="C20" s="57">
        <v>5475</v>
      </c>
      <c r="D20" s="57">
        <v>1560</v>
      </c>
      <c r="E20" s="58">
        <v>5.8180609234093836E-2</v>
      </c>
      <c r="F20" s="58">
        <v>6.7157313707451705E-2</v>
      </c>
      <c r="G20" s="58">
        <v>1.4266770314143308E-2</v>
      </c>
      <c r="H20" s="58">
        <v>4.1666666666666664E-2</v>
      </c>
      <c r="I20" s="58">
        <v>0.12422997946611909</v>
      </c>
      <c r="J20" s="58">
        <v>-0.10857142857142857</v>
      </c>
    </row>
    <row r="21" spans="1:10" x14ac:dyDescent="0.25">
      <c r="A21" s="56" t="s">
        <v>91</v>
      </c>
      <c r="B21" s="57">
        <v>4230</v>
      </c>
      <c r="C21" s="57">
        <v>2610</v>
      </c>
      <c r="D21" s="57">
        <v>4045</v>
      </c>
      <c r="E21" s="58">
        <v>3.5157711008602419E-2</v>
      </c>
      <c r="F21" s="58">
        <v>3.2014719411223552E-2</v>
      </c>
      <c r="G21" s="58">
        <v>3.6993003795326718E-2</v>
      </c>
      <c r="H21" s="58">
        <v>1.1834319526627219E-3</v>
      </c>
      <c r="I21" s="58">
        <v>8.5239085239085244E-2</v>
      </c>
      <c r="J21" s="58">
        <v>3.7220843672456576E-3</v>
      </c>
    </row>
    <row r="22" spans="1:10" x14ac:dyDescent="0.25">
      <c r="A22" s="56" t="s">
        <v>92</v>
      </c>
      <c r="B22" s="57">
        <v>5210</v>
      </c>
      <c r="C22" s="57">
        <v>1935</v>
      </c>
      <c r="D22" s="57">
        <v>0</v>
      </c>
      <c r="E22" s="58">
        <v>4.3302996301375553E-2</v>
      </c>
      <c r="F22" s="58">
        <v>2.3735050597976082E-2</v>
      </c>
      <c r="G22" s="58">
        <v>0</v>
      </c>
      <c r="H22" s="58">
        <v>1.8572825024437929E-2</v>
      </c>
      <c r="I22" s="58">
        <v>-4.9140049140049137E-2</v>
      </c>
      <c r="J22" s="58" t="s">
        <v>189</v>
      </c>
    </row>
    <row r="23" spans="1:10" x14ac:dyDescent="0.25">
      <c r="A23" s="56" t="s">
        <v>93</v>
      </c>
      <c r="B23" s="57">
        <v>2425</v>
      </c>
      <c r="C23" s="57">
        <v>1700</v>
      </c>
      <c r="D23" s="57">
        <v>0</v>
      </c>
      <c r="E23" s="58">
        <v>2.0155425341811081E-2</v>
      </c>
      <c r="F23" s="58">
        <v>2.0852499233363998E-2</v>
      </c>
      <c r="G23" s="58">
        <v>0</v>
      </c>
      <c r="H23" s="58">
        <v>0</v>
      </c>
      <c r="I23" s="58">
        <v>8.6261980830670923E-2</v>
      </c>
      <c r="J23" s="58" t="s">
        <v>189</v>
      </c>
    </row>
    <row r="24" spans="1:10" x14ac:dyDescent="0.25">
      <c r="A24" s="56" t="s">
        <v>94</v>
      </c>
      <c r="B24" s="57">
        <v>1725</v>
      </c>
      <c r="C24" s="57">
        <v>845</v>
      </c>
      <c r="D24" s="57">
        <v>300</v>
      </c>
      <c r="E24" s="58">
        <v>1.4337364418401695E-2</v>
      </c>
      <c r="F24" s="58">
        <v>1.0364918736583869E-2</v>
      </c>
      <c r="G24" s="58">
        <v>2.7436096757967898E-3</v>
      </c>
      <c r="H24" s="58">
        <v>1.4705882352941176E-2</v>
      </c>
      <c r="I24" s="58">
        <v>5.6250000000000001E-2</v>
      </c>
      <c r="J24" s="58">
        <v>0.15384615384615385</v>
      </c>
    </row>
    <row r="25" spans="1:10" x14ac:dyDescent="0.25">
      <c r="A25" s="56" t="s">
        <v>90</v>
      </c>
      <c r="B25" s="57">
        <v>490</v>
      </c>
      <c r="C25" s="57">
        <v>0</v>
      </c>
      <c r="D25" s="57">
        <v>0</v>
      </c>
      <c r="E25" s="58">
        <v>4.0726426463865689E-3</v>
      </c>
      <c r="F25" s="58">
        <v>0</v>
      </c>
      <c r="G25" s="58">
        <v>0</v>
      </c>
      <c r="H25" s="58">
        <v>0</v>
      </c>
      <c r="I25" s="58" t="s">
        <v>189</v>
      </c>
      <c r="J25" s="58" t="s">
        <v>189</v>
      </c>
    </row>
    <row r="26" spans="1:10" x14ac:dyDescent="0.25">
      <c r="A26" s="56" t="s">
        <v>85</v>
      </c>
      <c r="B26" s="57">
        <v>1245</v>
      </c>
      <c r="C26" s="57">
        <v>445</v>
      </c>
      <c r="D26" s="57">
        <v>370</v>
      </c>
      <c r="E26" s="58">
        <v>1.0347836928063833E-2</v>
      </c>
      <c r="F26" s="58">
        <v>5.4584483287335173E-3</v>
      </c>
      <c r="G26" s="58">
        <v>3.3837852668160409E-3</v>
      </c>
      <c r="H26" s="58">
        <v>5.9574468085106386E-2</v>
      </c>
      <c r="I26" s="58">
        <v>-0.11</v>
      </c>
      <c r="J26" s="58">
        <v>7.2463768115942032E-2</v>
      </c>
    </row>
    <row r="27" spans="1:10" x14ac:dyDescent="0.25">
      <c r="A27" s="56" t="s">
        <v>86</v>
      </c>
      <c r="B27" s="57">
        <v>10300</v>
      </c>
      <c r="C27" s="57">
        <v>11185</v>
      </c>
      <c r="D27" s="57">
        <v>33100</v>
      </c>
      <c r="E27" s="58">
        <v>8.5608610730166651E-2</v>
      </c>
      <c r="F27" s="58">
        <v>0.13719717877951548</v>
      </c>
      <c r="G27" s="58">
        <v>0.30271160089624582</v>
      </c>
      <c r="H27" s="58">
        <v>-1.482544237207078E-2</v>
      </c>
      <c r="I27" s="58">
        <v>9.1752074182528065E-2</v>
      </c>
      <c r="J27" s="58">
        <v>6.4479819906737415E-2</v>
      </c>
    </row>
    <row r="28" spans="1:10" x14ac:dyDescent="0.25">
      <c r="A28" s="56" t="s">
        <v>95</v>
      </c>
      <c r="B28" s="57">
        <v>4900</v>
      </c>
      <c r="C28" s="57">
        <v>2135</v>
      </c>
      <c r="D28" s="57">
        <v>2100</v>
      </c>
      <c r="E28" s="58">
        <v>4.0726426463865685E-2</v>
      </c>
      <c r="F28" s="58">
        <v>2.6188285801901256E-2</v>
      </c>
      <c r="G28" s="58">
        <v>1.9205267730577531E-2</v>
      </c>
      <c r="H28" s="58">
        <v>6.2906724511930592E-2</v>
      </c>
      <c r="I28" s="58">
        <v>-4.8997772828507792E-2</v>
      </c>
      <c r="J28" s="58">
        <v>-0.50704225352112675</v>
      </c>
    </row>
    <row r="29" spans="1:10" x14ac:dyDescent="0.25">
      <c r="A29" s="56" t="s">
        <v>96</v>
      </c>
      <c r="B29" s="57">
        <v>11155</v>
      </c>
      <c r="C29" s="57">
        <v>7545</v>
      </c>
      <c r="D29" s="57">
        <v>6990</v>
      </c>
      <c r="E29" s="58">
        <v>9.2714956572330962E-2</v>
      </c>
      <c r="F29" s="58">
        <v>9.2548298068077281E-2</v>
      </c>
      <c r="G29" s="58">
        <v>6.392610544606521E-2</v>
      </c>
      <c r="H29" s="58">
        <v>3.3827618164967564E-2</v>
      </c>
      <c r="I29" s="58">
        <v>-0.12318419523532829</v>
      </c>
      <c r="J29" s="58">
        <v>0.23280423280423279</v>
      </c>
    </row>
    <row r="30" spans="1:10" x14ac:dyDescent="0.25">
      <c r="A30" s="56" t="s">
        <v>97</v>
      </c>
      <c r="B30" s="57">
        <v>430</v>
      </c>
      <c r="C30" s="57">
        <v>60</v>
      </c>
      <c r="D30" s="57">
        <v>0</v>
      </c>
      <c r="E30" s="58">
        <v>3.5739517100943359E-3</v>
      </c>
      <c r="F30" s="58">
        <v>7.3597056117755285E-4</v>
      </c>
      <c r="G30" s="58">
        <v>0</v>
      </c>
      <c r="H30" s="58">
        <v>4.878048780487805E-2</v>
      </c>
      <c r="I30" s="58">
        <v>0</v>
      </c>
      <c r="J30" s="58" t="s">
        <v>189</v>
      </c>
    </row>
    <row r="31" spans="1:10" x14ac:dyDescent="0.25">
      <c r="A31" s="56" t="s">
        <v>98</v>
      </c>
      <c r="B31" s="57">
        <v>2050</v>
      </c>
      <c r="C31" s="57">
        <v>2020</v>
      </c>
      <c r="D31" s="57">
        <v>1410</v>
      </c>
      <c r="E31" s="58">
        <v>1.7038606989984623E-2</v>
      </c>
      <c r="F31" s="58">
        <v>2.4777675559644281E-2</v>
      </c>
      <c r="G31" s="58">
        <v>1.2894965476244913E-2</v>
      </c>
      <c r="H31" s="58">
        <v>2.5000000000000001E-2</v>
      </c>
      <c r="I31" s="58">
        <v>4.9350649350649353E-2</v>
      </c>
      <c r="J31" s="58">
        <v>-2.0833333333333332E-2</v>
      </c>
    </row>
    <row r="32" spans="1:10" x14ac:dyDescent="0.25">
      <c r="A32" s="56" t="s">
        <v>99</v>
      </c>
      <c r="B32" s="57">
        <v>5560</v>
      </c>
      <c r="C32" s="57">
        <v>3890</v>
      </c>
      <c r="D32" s="57">
        <v>7525</v>
      </c>
      <c r="E32" s="58">
        <v>4.6212026763080248E-2</v>
      </c>
      <c r="F32" s="58">
        <v>4.7715424716344677E-2</v>
      </c>
      <c r="G32" s="58">
        <v>6.8818876034569487E-2</v>
      </c>
      <c r="H32" s="58">
        <v>-3.5842293906810036E-3</v>
      </c>
      <c r="I32" s="58">
        <v>4.0106951871657755E-2</v>
      </c>
      <c r="J32" s="58">
        <v>2.8005464480874317E-2</v>
      </c>
    </row>
    <row r="33" spans="1:10" x14ac:dyDescent="0.25">
      <c r="A33" s="56" t="s">
        <v>100</v>
      </c>
      <c r="B33" s="57">
        <v>4920</v>
      </c>
      <c r="C33" s="57">
        <v>3985</v>
      </c>
      <c r="D33" s="57">
        <v>6305</v>
      </c>
      <c r="E33" s="58">
        <v>4.0892656775963099E-2</v>
      </c>
      <c r="F33" s="58">
        <v>4.8880711438209136E-2</v>
      </c>
      <c r="G33" s="58">
        <v>5.7661530019662538E-2</v>
      </c>
      <c r="H33" s="58">
        <v>3.0581039755351682E-3</v>
      </c>
      <c r="I33" s="58">
        <v>-8.9142857142857149E-2</v>
      </c>
      <c r="J33" s="58">
        <v>0.12188612099644128</v>
      </c>
    </row>
    <row r="34" spans="1:10" x14ac:dyDescent="0.25">
      <c r="A34" s="56" t="s">
        <v>101</v>
      </c>
      <c r="B34" s="57">
        <v>5130</v>
      </c>
      <c r="C34" s="57">
        <v>4745</v>
      </c>
      <c r="D34" s="57">
        <v>5265</v>
      </c>
      <c r="E34" s="58">
        <v>4.2638075052985912E-2</v>
      </c>
      <c r="F34" s="58">
        <v>5.8203005213124812E-2</v>
      </c>
      <c r="G34" s="58">
        <v>4.8150349810233667E-2</v>
      </c>
      <c r="H34" s="58">
        <v>1.5841584158415842E-2</v>
      </c>
      <c r="I34" s="58">
        <v>-1.4537902388369679E-2</v>
      </c>
      <c r="J34" s="58">
        <v>0.17522321428571427</v>
      </c>
    </row>
    <row r="35" spans="1:10" x14ac:dyDescent="0.25">
      <c r="A35" s="56" t="s">
        <v>102</v>
      </c>
      <c r="B35" s="57">
        <v>3160</v>
      </c>
      <c r="C35" s="57">
        <v>2860</v>
      </c>
      <c r="D35" s="57">
        <v>880</v>
      </c>
      <c r="E35" s="58">
        <v>2.6264389311390933E-2</v>
      </c>
      <c r="F35" s="58">
        <v>3.5081263416130021E-2</v>
      </c>
      <c r="G35" s="58">
        <v>8.0479217156705831E-3</v>
      </c>
      <c r="H35" s="58">
        <v>3.4369885433715219E-2</v>
      </c>
      <c r="I35" s="58">
        <v>-5.4545454545454543E-2</v>
      </c>
      <c r="J35" s="58">
        <v>0.49152542372881358</v>
      </c>
    </row>
    <row r="36" spans="1:10" x14ac:dyDescent="0.25">
      <c r="A36" s="56" t="s">
        <v>103</v>
      </c>
      <c r="B36" s="57">
        <v>775</v>
      </c>
      <c r="C36" s="57">
        <v>670</v>
      </c>
      <c r="D36" s="57">
        <v>305</v>
      </c>
      <c r="E36" s="58">
        <v>6.4414245937746747E-3</v>
      </c>
      <c r="F36" s="58">
        <v>8.21833793314934E-3</v>
      </c>
      <c r="G36" s="58">
        <v>2.7893365037267364E-3</v>
      </c>
      <c r="H36" s="58">
        <v>-6.0606060606060608E-2</v>
      </c>
      <c r="I36" s="58">
        <v>1.5151515151515152E-2</v>
      </c>
      <c r="J36" s="58">
        <v>-0.15277777777777779</v>
      </c>
    </row>
    <row r="37" spans="1:10" x14ac:dyDescent="0.25">
      <c r="A37" s="56" t="s">
        <v>104</v>
      </c>
      <c r="B37" s="57">
        <v>550</v>
      </c>
      <c r="C37" s="57">
        <v>85</v>
      </c>
      <c r="D37" s="57">
        <v>0</v>
      </c>
      <c r="E37" s="58">
        <v>4.5713335826788014E-3</v>
      </c>
      <c r="F37" s="58">
        <v>1.0426249616682E-3</v>
      </c>
      <c r="G37" s="58">
        <v>0</v>
      </c>
      <c r="H37" s="58">
        <v>-3.5087719298245612E-2</v>
      </c>
      <c r="I37" s="58">
        <v>0.41666666666666669</v>
      </c>
      <c r="J37" s="58" t="s">
        <v>189</v>
      </c>
    </row>
    <row r="38" spans="1:10" x14ac:dyDescent="0.25">
      <c r="A38" s="56" t="s">
        <v>105</v>
      </c>
      <c r="B38" s="57">
        <v>1690</v>
      </c>
      <c r="C38" s="57">
        <v>85</v>
      </c>
      <c r="D38" s="57">
        <v>0</v>
      </c>
      <c r="E38" s="58">
        <v>1.4046461372231226E-2</v>
      </c>
      <c r="F38" s="58">
        <v>1.0426249616682E-3</v>
      </c>
      <c r="G38" s="58">
        <v>0</v>
      </c>
      <c r="H38" s="58">
        <v>4.3209876543209874E-2</v>
      </c>
      <c r="I38" s="58">
        <v>-0.39285714285714285</v>
      </c>
      <c r="J38" s="58" t="s">
        <v>189</v>
      </c>
    </row>
    <row r="39" spans="1:10" x14ac:dyDescent="0.25">
      <c r="A39" s="56" t="s">
        <v>106</v>
      </c>
      <c r="B39" s="57">
        <v>7275</v>
      </c>
      <c r="C39" s="57">
        <v>4190</v>
      </c>
      <c r="D39" s="57">
        <v>8620</v>
      </c>
      <c r="E39" s="58">
        <v>6.0466276025433238E-2</v>
      </c>
      <c r="F39" s="58">
        <v>5.1395277522232441E-2</v>
      </c>
      <c r="G39" s="58">
        <v>7.883305135122777E-2</v>
      </c>
      <c r="H39" s="58">
        <v>-2.4144869215291749E-2</v>
      </c>
      <c r="I39" s="58">
        <v>0</v>
      </c>
      <c r="J39" s="58">
        <v>-2.4335031126202604E-2</v>
      </c>
    </row>
    <row r="40" spans="1:10" x14ac:dyDescent="0.25">
      <c r="A40" s="60" t="s">
        <v>107</v>
      </c>
      <c r="B40" s="61">
        <v>120315</v>
      </c>
      <c r="C40" s="61">
        <v>81525</v>
      </c>
      <c r="D40" s="61">
        <v>109345</v>
      </c>
      <c r="E40" s="62">
        <v>1</v>
      </c>
      <c r="F40" s="62">
        <v>1</v>
      </c>
      <c r="G40" s="62">
        <v>1</v>
      </c>
      <c r="H40" s="62">
        <v>1.2156136956338857E-2</v>
      </c>
      <c r="I40" s="62">
        <v>6.7300568041491725E-3</v>
      </c>
      <c r="J40" s="62">
        <v>4.1232204923106225E-2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4t trimestre 2024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307"/>
      <c r="B9" s="305" t="s">
        <v>300</v>
      </c>
      <c r="C9" s="305" t="s">
        <v>301</v>
      </c>
      <c r="D9" s="305" t="s">
        <v>302</v>
      </c>
      <c r="E9" s="305" t="s">
        <v>303</v>
      </c>
    </row>
    <row r="10" spans="1:6" ht="37.5" customHeight="1" x14ac:dyDescent="0.25">
      <c r="A10" s="308"/>
      <c r="B10" s="306"/>
      <c r="C10" s="306"/>
      <c r="D10" s="306"/>
      <c r="E10" s="306"/>
    </row>
    <row r="11" spans="1:6" x14ac:dyDescent="0.25">
      <c r="A11" s="191" t="s">
        <v>77</v>
      </c>
      <c r="B11" s="192">
        <v>6095</v>
      </c>
      <c r="C11" s="192">
        <v>7185</v>
      </c>
      <c r="D11" s="192">
        <v>-980</v>
      </c>
      <c r="E11" s="207">
        <f>+D11/B11</f>
        <v>-0.16078753076292043</v>
      </c>
    </row>
    <row r="12" spans="1:6" x14ac:dyDescent="0.25">
      <c r="A12" s="191" t="s">
        <v>78</v>
      </c>
      <c r="B12" s="192">
        <v>3610</v>
      </c>
      <c r="C12" s="192">
        <v>1200</v>
      </c>
      <c r="D12" s="192">
        <v>2365</v>
      </c>
      <c r="E12" s="207">
        <f t="shared" ref="E12:E39" si="0">+D12/B12</f>
        <v>0.65512465373961215</v>
      </c>
    </row>
    <row r="13" spans="1:6" x14ac:dyDescent="0.25">
      <c r="A13" s="191" t="s">
        <v>79</v>
      </c>
      <c r="B13" s="192">
        <v>30400</v>
      </c>
      <c r="C13" s="192">
        <v>18315</v>
      </c>
      <c r="D13" s="192">
        <v>11925</v>
      </c>
      <c r="E13" s="207">
        <f t="shared" si="0"/>
        <v>0.39226973684210525</v>
      </c>
    </row>
    <row r="14" spans="1:6" x14ac:dyDescent="0.25">
      <c r="A14" s="191" t="s">
        <v>80</v>
      </c>
      <c r="B14" s="192">
        <v>1020</v>
      </c>
      <c r="C14" s="192">
        <v>1310</v>
      </c>
      <c r="D14" s="192">
        <v>-305</v>
      </c>
      <c r="E14" s="207">
        <f t="shared" si="0"/>
        <v>-0.29901960784313725</v>
      </c>
    </row>
    <row r="15" spans="1:6" x14ac:dyDescent="0.25">
      <c r="A15" s="191" t="s">
        <v>81</v>
      </c>
      <c r="B15" s="192">
        <v>4570</v>
      </c>
      <c r="C15" s="192">
        <v>2975</v>
      </c>
      <c r="D15" s="192">
        <v>1595</v>
      </c>
      <c r="E15" s="207">
        <f t="shared" si="0"/>
        <v>0.34901531728665208</v>
      </c>
    </row>
    <row r="16" spans="1:6" x14ac:dyDescent="0.25">
      <c r="A16" s="191" t="s">
        <v>82</v>
      </c>
      <c r="B16" s="192">
        <v>2360</v>
      </c>
      <c r="C16" s="192">
        <v>805</v>
      </c>
      <c r="D16" s="192">
        <v>1530</v>
      </c>
      <c r="E16" s="207">
        <f t="shared" si="0"/>
        <v>0.64830508474576276</v>
      </c>
    </row>
    <row r="17" spans="1:5" x14ac:dyDescent="0.25">
      <c r="A17" s="191" t="s">
        <v>83</v>
      </c>
      <c r="B17" s="192">
        <v>7545</v>
      </c>
      <c r="C17" s="192">
        <v>2460</v>
      </c>
      <c r="D17" s="192">
        <v>5060</v>
      </c>
      <c r="E17" s="207">
        <f t="shared" si="0"/>
        <v>0.67064280980781976</v>
      </c>
    </row>
    <row r="18" spans="1:5" x14ac:dyDescent="0.25">
      <c r="A18" s="191" t="s">
        <v>84</v>
      </c>
      <c r="B18" s="192">
        <v>40325</v>
      </c>
      <c r="C18" s="192">
        <v>49915</v>
      </c>
      <c r="D18" s="192">
        <v>-9055</v>
      </c>
      <c r="E18" s="207">
        <f t="shared" si="0"/>
        <v>-0.2245505269683819</v>
      </c>
    </row>
    <row r="19" spans="1:5" x14ac:dyDescent="0.25">
      <c r="A19" s="191" t="s">
        <v>87</v>
      </c>
      <c r="B19" s="192">
        <v>10070</v>
      </c>
      <c r="C19" s="192">
        <v>6805</v>
      </c>
      <c r="D19" s="192">
        <v>3385</v>
      </c>
      <c r="E19" s="207">
        <f t="shared" si="0"/>
        <v>0.33614697120158887</v>
      </c>
    </row>
    <row r="20" spans="1:5" x14ac:dyDescent="0.25">
      <c r="A20" s="191" t="s">
        <v>88</v>
      </c>
      <c r="B20" s="192">
        <v>19935</v>
      </c>
      <c r="C20" s="192">
        <v>22095</v>
      </c>
      <c r="D20" s="192">
        <v>-1930</v>
      </c>
      <c r="E20" s="207">
        <f t="shared" si="0"/>
        <v>-9.6814647604715323E-2</v>
      </c>
    </row>
    <row r="21" spans="1:5" x14ac:dyDescent="0.25">
      <c r="A21" s="191" t="s">
        <v>89</v>
      </c>
      <c r="B21" s="192">
        <v>21015</v>
      </c>
      <c r="C21" s="192">
        <v>17000</v>
      </c>
      <c r="D21" s="192">
        <v>3880</v>
      </c>
      <c r="E21" s="207">
        <f t="shared" si="0"/>
        <v>0.18463002617178206</v>
      </c>
    </row>
    <row r="22" spans="1:5" x14ac:dyDescent="0.25">
      <c r="A22" s="191" t="s">
        <v>91</v>
      </c>
      <c r="B22" s="192">
        <v>12275</v>
      </c>
      <c r="C22" s="192">
        <v>12350</v>
      </c>
      <c r="D22" s="192">
        <v>305</v>
      </c>
      <c r="E22" s="207">
        <f t="shared" si="0"/>
        <v>2.4847250509164968E-2</v>
      </c>
    </row>
    <row r="23" spans="1:5" x14ac:dyDescent="0.25">
      <c r="A23" s="191" t="s">
        <v>92</v>
      </c>
      <c r="B23" s="192">
        <v>12755</v>
      </c>
      <c r="C23" s="192">
        <v>9010</v>
      </c>
      <c r="D23" s="192">
        <v>3715</v>
      </c>
      <c r="E23" s="207">
        <f t="shared" si="0"/>
        <v>0.29125833006664054</v>
      </c>
    </row>
    <row r="24" spans="1:5" x14ac:dyDescent="0.25">
      <c r="A24" s="191" t="s">
        <v>93</v>
      </c>
      <c r="B24" s="192">
        <v>11030</v>
      </c>
      <c r="C24" s="192">
        <v>5480</v>
      </c>
      <c r="D24" s="192">
        <v>5675</v>
      </c>
      <c r="E24" s="207">
        <f t="shared" si="0"/>
        <v>0.51450589301903904</v>
      </c>
    </row>
    <row r="25" spans="1:5" x14ac:dyDescent="0.25">
      <c r="A25" s="191" t="s">
        <v>94</v>
      </c>
      <c r="B25" s="192">
        <v>5600</v>
      </c>
      <c r="C25" s="192">
        <v>3570</v>
      </c>
      <c r="D25" s="192">
        <v>2005</v>
      </c>
      <c r="E25" s="207">
        <f t="shared" si="0"/>
        <v>0.35803571428571429</v>
      </c>
    </row>
    <row r="26" spans="1:5" x14ac:dyDescent="0.25">
      <c r="A26" s="191" t="s">
        <v>190</v>
      </c>
      <c r="B26" s="192">
        <v>1460</v>
      </c>
      <c r="C26" s="192">
        <v>725</v>
      </c>
      <c r="D26" s="192">
        <v>730</v>
      </c>
      <c r="E26" s="207">
        <f t="shared" si="0"/>
        <v>0.5</v>
      </c>
    </row>
    <row r="27" spans="1:5" x14ac:dyDescent="0.25">
      <c r="A27" s="191" t="s">
        <v>191</v>
      </c>
      <c r="B27" s="192">
        <v>2105</v>
      </c>
      <c r="C27" s="192">
        <v>2440</v>
      </c>
      <c r="D27" s="192">
        <v>-280</v>
      </c>
      <c r="E27" s="207">
        <f t="shared" si="0"/>
        <v>-0.1330166270783848</v>
      </c>
    </row>
    <row r="28" spans="1:5" x14ac:dyDescent="0.25">
      <c r="A28" s="191" t="s">
        <v>192</v>
      </c>
      <c r="B28" s="192">
        <v>28910</v>
      </c>
      <c r="C28" s="192">
        <v>57690</v>
      </c>
      <c r="D28" s="192">
        <v>-27990</v>
      </c>
      <c r="E28" s="207">
        <f t="shared" si="0"/>
        <v>-0.96817710134901414</v>
      </c>
    </row>
    <row r="29" spans="1:5" x14ac:dyDescent="0.25">
      <c r="A29" s="191" t="s">
        <v>95</v>
      </c>
      <c r="B29" s="192">
        <v>12255</v>
      </c>
      <c r="C29" s="192">
        <v>10625</v>
      </c>
      <c r="D29" s="192">
        <v>1675</v>
      </c>
      <c r="E29" s="207">
        <f t="shared" si="0"/>
        <v>0.13667890656874745</v>
      </c>
    </row>
    <row r="30" spans="1:5" x14ac:dyDescent="0.25">
      <c r="A30" s="191" t="s">
        <v>96</v>
      </c>
      <c r="B30" s="192">
        <v>37385</v>
      </c>
      <c r="C30" s="192">
        <v>30010</v>
      </c>
      <c r="D30" s="192">
        <v>7875</v>
      </c>
      <c r="E30" s="207">
        <f t="shared" si="0"/>
        <v>0.21064598100842583</v>
      </c>
    </row>
    <row r="31" spans="1:5" x14ac:dyDescent="0.25">
      <c r="A31" s="191" t="s">
        <v>97</v>
      </c>
      <c r="B31" s="192">
        <v>2065</v>
      </c>
      <c r="C31" s="192">
        <v>745</v>
      </c>
      <c r="D31" s="192">
        <v>1290</v>
      </c>
      <c r="E31" s="207">
        <f t="shared" si="0"/>
        <v>0.62469733656174331</v>
      </c>
    </row>
    <row r="32" spans="1:5" x14ac:dyDescent="0.25">
      <c r="A32" s="191" t="s">
        <v>98</v>
      </c>
      <c r="B32" s="192">
        <v>4130</v>
      </c>
      <c r="C32" s="192">
        <v>5980</v>
      </c>
      <c r="D32" s="192">
        <v>-1930</v>
      </c>
      <c r="E32" s="207">
        <f t="shared" si="0"/>
        <v>-0.46731234866828086</v>
      </c>
    </row>
    <row r="33" spans="1:5" x14ac:dyDescent="0.25">
      <c r="A33" s="191" t="s">
        <v>99</v>
      </c>
      <c r="B33" s="192">
        <v>21045</v>
      </c>
      <c r="C33" s="192">
        <v>19570</v>
      </c>
      <c r="D33" s="192">
        <v>1730</v>
      </c>
      <c r="E33" s="207">
        <f t="shared" si="0"/>
        <v>8.2204799239724402E-2</v>
      </c>
    </row>
    <row r="34" spans="1:5" x14ac:dyDescent="0.25">
      <c r="A34" s="191" t="s">
        <v>100</v>
      </c>
      <c r="B34" s="192">
        <v>16745</v>
      </c>
      <c r="C34" s="192">
        <v>17165</v>
      </c>
      <c r="D34" s="192">
        <v>-620</v>
      </c>
      <c r="E34" s="207">
        <f t="shared" si="0"/>
        <v>-3.7025977903851898E-2</v>
      </c>
    </row>
    <row r="35" spans="1:5" x14ac:dyDescent="0.25">
      <c r="A35" s="191" t="s">
        <v>101</v>
      </c>
      <c r="B35" s="192">
        <v>9340</v>
      </c>
      <c r="C35" s="192">
        <v>16755</v>
      </c>
      <c r="D35" s="192">
        <v>-7150</v>
      </c>
      <c r="E35" s="207">
        <f t="shared" si="0"/>
        <v>-0.76552462526766596</v>
      </c>
    </row>
    <row r="36" spans="1:5" x14ac:dyDescent="0.25">
      <c r="A36" s="191" t="s">
        <v>102</v>
      </c>
      <c r="B36" s="192">
        <v>12580</v>
      </c>
      <c r="C36" s="192">
        <v>8435</v>
      </c>
      <c r="D36" s="192">
        <v>4170</v>
      </c>
      <c r="E36" s="207">
        <f t="shared" si="0"/>
        <v>0.33147853736089028</v>
      </c>
    </row>
    <row r="37" spans="1:5" x14ac:dyDescent="0.25">
      <c r="A37" s="191" t="s">
        <v>103</v>
      </c>
      <c r="B37" s="192">
        <v>4080</v>
      </c>
      <c r="C37" s="192">
        <v>2220</v>
      </c>
      <c r="D37" s="192">
        <v>1740</v>
      </c>
      <c r="E37" s="207">
        <f t="shared" si="0"/>
        <v>0.4264705882352941</v>
      </c>
    </row>
    <row r="38" spans="1:5" x14ac:dyDescent="0.25">
      <c r="A38" s="191" t="s">
        <v>104</v>
      </c>
      <c r="B38" s="192">
        <v>3110</v>
      </c>
      <c r="C38" s="192">
        <v>1030</v>
      </c>
      <c r="D38" s="192">
        <v>2050</v>
      </c>
      <c r="E38" s="207">
        <f t="shared" si="0"/>
        <v>0.65916398713826363</v>
      </c>
    </row>
    <row r="39" spans="1:5" x14ac:dyDescent="0.25">
      <c r="A39" s="191" t="s">
        <v>105</v>
      </c>
      <c r="B39" s="192">
        <v>7610</v>
      </c>
      <c r="C39" s="192">
        <v>2755</v>
      </c>
      <c r="D39" s="192">
        <v>4730</v>
      </c>
      <c r="E39" s="207">
        <f t="shared" si="0"/>
        <v>0.62155059132720103</v>
      </c>
    </row>
    <row r="40" spans="1:5" x14ac:dyDescent="0.25">
      <c r="A40" s="191" t="s">
        <v>106</v>
      </c>
      <c r="B40" s="192">
        <v>31250</v>
      </c>
      <c r="C40" s="192">
        <v>23800</v>
      </c>
      <c r="D40" s="192">
        <v>7535</v>
      </c>
      <c r="E40" s="207">
        <f>+D40/B40</f>
        <v>0.24112</v>
      </c>
    </row>
    <row r="41" spans="1:5" ht="17.25" customHeight="1" x14ac:dyDescent="0.25">
      <c r="A41" s="193" t="s">
        <v>29</v>
      </c>
      <c r="B41" s="194">
        <v>382675</v>
      </c>
      <c r="C41" s="194">
        <v>360420</v>
      </c>
      <c r="D41" s="208">
        <v>22701</v>
      </c>
      <c r="E41" s="209">
        <f>+D41/C41</f>
        <v>6.298485100715831E-2</v>
      </c>
    </row>
    <row r="42" spans="1:5" x14ac:dyDescent="0.25">
      <c r="A42" s="195" t="s">
        <v>372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H50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4" x14ac:dyDescent="0.25">
      <c r="A1" s="2" t="s">
        <v>28</v>
      </c>
      <c r="B1" s="210" t="s">
        <v>258</v>
      </c>
    </row>
    <row r="2" spans="1:34" ht="15" customHeight="1" x14ac:dyDescent="0.25"/>
    <row r="3" spans="1:34" ht="18.75" customHeight="1" x14ac:dyDescent="0.3">
      <c r="A3" s="30" t="str">
        <f>TRGSS1!A3</f>
        <v>LLOCS DE TREBALL. RÈGIM GENERAL SEGURETAT SOCIAL.</v>
      </c>
    </row>
    <row r="5" spans="1:34" x14ac:dyDescent="0.25">
      <c r="A5" s="29" t="str">
        <f>Índex!A35</f>
        <v>TRGSS6</v>
      </c>
      <c r="C5" s="29" t="str">
        <f>Índex!A7</f>
        <v>4t trimestre 2024</v>
      </c>
    </row>
    <row r="6" spans="1:34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4" ht="15" customHeight="1" x14ac:dyDescent="0.25">
      <c r="B8" s="303" t="s">
        <v>294</v>
      </c>
      <c r="C8" s="303" t="s">
        <v>295</v>
      </c>
    </row>
    <row r="9" spans="1:34" ht="29.25" customHeight="1" x14ac:dyDescent="0.25">
      <c r="B9" s="304"/>
      <c r="C9" s="304" t="s">
        <v>187</v>
      </c>
    </row>
    <row r="10" spans="1:34" x14ac:dyDescent="0.25">
      <c r="A10" s="56" t="s">
        <v>77</v>
      </c>
      <c r="B10" s="57">
        <v>2330</v>
      </c>
      <c r="C10" s="189">
        <v>0.31212324179504353</v>
      </c>
      <c r="AG10" s="260"/>
      <c r="AH10" s="260"/>
    </row>
    <row r="11" spans="1:34" x14ac:dyDescent="0.25">
      <c r="A11" s="56" t="s">
        <v>78</v>
      </c>
      <c r="B11" s="57">
        <v>781</v>
      </c>
      <c r="C11" s="189">
        <v>0.45118428653957249</v>
      </c>
    </row>
    <row r="12" spans="1:34" x14ac:dyDescent="0.25">
      <c r="A12" s="56" t="s">
        <v>79</v>
      </c>
      <c r="B12" s="57">
        <v>9203</v>
      </c>
      <c r="C12" s="189">
        <v>0.47236051942719293</v>
      </c>
    </row>
    <row r="13" spans="1:34" x14ac:dyDescent="0.25">
      <c r="A13" s="56" t="s">
        <v>80</v>
      </c>
      <c r="B13" s="57">
        <v>546</v>
      </c>
      <c r="C13" s="189">
        <v>0.34932821497120919</v>
      </c>
    </row>
    <row r="14" spans="1:34" x14ac:dyDescent="0.25">
      <c r="A14" s="56" t="s">
        <v>81</v>
      </c>
      <c r="B14" s="57">
        <v>1589</v>
      </c>
      <c r="C14" s="189">
        <v>0.45595408895265421</v>
      </c>
    </row>
    <row r="15" spans="1:34" x14ac:dyDescent="0.25">
      <c r="A15" s="56" t="s">
        <v>82</v>
      </c>
      <c r="B15" s="57">
        <v>531</v>
      </c>
      <c r="C15" s="189">
        <v>0.45657781599312125</v>
      </c>
    </row>
    <row r="16" spans="1:34" x14ac:dyDescent="0.25">
      <c r="A16" s="56" t="s">
        <v>83</v>
      </c>
      <c r="B16" s="57">
        <v>1531</v>
      </c>
      <c r="C16" s="189">
        <v>0.47502327024511326</v>
      </c>
    </row>
    <row r="17" spans="1:3" x14ac:dyDescent="0.25">
      <c r="A17" s="56" t="s">
        <v>84</v>
      </c>
      <c r="B17" s="57">
        <v>20976</v>
      </c>
      <c r="C17" s="189">
        <v>0.41502117051165366</v>
      </c>
    </row>
    <row r="18" spans="1:3" x14ac:dyDescent="0.25">
      <c r="A18" s="56" t="s">
        <v>87</v>
      </c>
      <c r="B18" s="57">
        <v>3227</v>
      </c>
      <c r="C18" s="189">
        <v>0.45825049701789267</v>
      </c>
    </row>
    <row r="19" spans="1:3" x14ac:dyDescent="0.25">
      <c r="A19" s="56" t="s">
        <v>88</v>
      </c>
      <c r="B19" s="57">
        <v>11949</v>
      </c>
      <c r="C19" s="189">
        <v>0.52208677415126492</v>
      </c>
    </row>
    <row r="20" spans="1:3" x14ac:dyDescent="0.25">
      <c r="A20" s="56" t="s">
        <v>89</v>
      </c>
      <c r="B20" s="57">
        <v>7714</v>
      </c>
      <c r="C20" s="189">
        <v>0.43901883785783391</v>
      </c>
    </row>
    <row r="21" spans="1:3" x14ac:dyDescent="0.25">
      <c r="A21" s="56" t="s">
        <v>91</v>
      </c>
      <c r="B21" s="57">
        <v>5043</v>
      </c>
      <c r="C21" s="189">
        <v>0.40630035449564939</v>
      </c>
    </row>
    <row r="22" spans="1:3" x14ac:dyDescent="0.25">
      <c r="A22" s="56" t="s">
        <v>92</v>
      </c>
      <c r="B22" s="57">
        <v>3863</v>
      </c>
      <c r="C22" s="189">
        <v>0.4164510564898663</v>
      </c>
    </row>
    <row r="23" spans="1:3" x14ac:dyDescent="0.25">
      <c r="A23" s="56" t="s">
        <v>93</v>
      </c>
      <c r="B23" s="57">
        <v>2613</v>
      </c>
      <c r="C23" s="189">
        <v>0.44981924599758993</v>
      </c>
    </row>
    <row r="24" spans="1:3" x14ac:dyDescent="0.25">
      <c r="A24" s="56" t="s">
        <v>94</v>
      </c>
      <c r="B24" s="57">
        <v>1531</v>
      </c>
      <c r="C24" s="189">
        <v>0.39196108550947262</v>
      </c>
    </row>
    <row r="25" spans="1:3" x14ac:dyDescent="0.25">
      <c r="A25" s="56" t="s">
        <v>190</v>
      </c>
      <c r="B25" s="57">
        <v>432</v>
      </c>
      <c r="C25" s="189">
        <v>0.43813387423935091</v>
      </c>
    </row>
    <row r="26" spans="1:3" x14ac:dyDescent="0.25">
      <c r="A26" s="56" t="s">
        <v>191</v>
      </c>
      <c r="B26" s="57">
        <v>847</v>
      </c>
      <c r="C26" s="189">
        <v>0.31854080481383978</v>
      </c>
    </row>
    <row r="27" spans="1:3" x14ac:dyDescent="0.25">
      <c r="A27" s="56" t="s">
        <v>192</v>
      </c>
      <c r="B27" s="57">
        <v>27921</v>
      </c>
      <c r="C27" s="189">
        <v>0.48065071440867618</v>
      </c>
    </row>
    <row r="28" spans="1:3" x14ac:dyDescent="0.25">
      <c r="A28" s="56" t="s">
        <v>95</v>
      </c>
      <c r="B28" s="57">
        <v>3970</v>
      </c>
      <c r="C28" s="189">
        <v>0.37262999812277081</v>
      </c>
    </row>
    <row r="29" spans="1:3" x14ac:dyDescent="0.25">
      <c r="A29" s="56" t="s">
        <v>96</v>
      </c>
      <c r="B29" s="57">
        <v>13625</v>
      </c>
      <c r="C29" s="189">
        <v>0.44853013793330482</v>
      </c>
    </row>
    <row r="30" spans="1:3" x14ac:dyDescent="0.25">
      <c r="A30" s="56" t="s">
        <v>97</v>
      </c>
      <c r="B30" s="57">
        <v>430</v>
      </c>
      <c r="C30" s="189">
        <v>0.38703870387038702</v>
      </c>
    </row>
    <row r="31" spans="1:3" x14ac:dyDescent="0.25">
      <c r="A31" s="56" t="s">
        <v>98</v>
      </c>
      <c r="B31" s="57">
        <v>1965</v>
      </c>
      <c r="C31" s="189">
        <v>0.31155858569843031</v>
      </c>
    </row>
    <row r="32" spans="1:3" x14ac:dyDescent="0.25">
      <c r="A32" s="56" t="s">
        <v>99</v>
      </c>
      <c r="B32" s="57">
        <v>10917</v>
      </c>
      <c r="C32" s="189">
        <v>0.54111524163568769</v>
      </c>
    </row>
    <row r="33" spans="1:5" x14ac:dyDescent="0.25">
      <c r="A33" s="56" t="s">
        <v>100</v>
      </c>
      <c r="B33" s="57">
        <v>8078</v>
      </c>
      <c r="C33" s="189">
        <v>0.45568906188300334</v>
      </c>
    </row>
    <row r="34" spans="1:5" x14ac:dyDescent="0.25">
      <c r="A34" s="56" t="s">
        <v>101</v>
      </c>
      <c r="B34" s="57">
        <v>8475</v>
      </c>
      <c r="C34" s="189">
        <v>0.48869795871295124</v>
      </c>
    </row>
    <row r="35" spans="1:5" x14ac:dyDescent="0.25">
      <c r="A35" s="56" t="s">
        <v>102</v>
      </c>
      <c r="B35" s="57">
        <v>3778</v>
      </c>
      <c r="C35" s="189">
        <v>0.42458979545965386</v>
      </c>
    </row>
    <row r="36" spans="1:5" x14ac:dyDescent="0.25">
      <c r="A36" s="56" t="s">
        <v>103</v>
      </c>
      <c r="B36" s="57">
        <v>1297</v>
      </c>
      <c r="C36" s="189">
        <v>0.49334347660707495</v>
      </c>
    </row>
    <row r="37" spans="1:5" x14ac:dyDescent="0.25">
      <c r="A37" s="56" t="s">
        <v>104</v>
      </c>
      <c r="B37" s="57">
        <v>598</v>
      </c>
      <c r="C37" s="189">
        <v>0.42836676217765041</v>
      </c>
    </row>
    <row r="38" spans="1:5" x14ac:dyDescent="0.25">
      <c r="A38" s="56" t="s">
        <v>105</v>
      </c>
      <c r="B38" s="57">
        <v>1265</v>
      </c>
      <c r="C38" s="189">
        <v>0.3880368098159509</v>
      </c>
    </row>
    <row r="39" spans="1:5" x14ac:dyDescent="0.25">
      <c r="A39" s="56" t="s">
        <v>106</v>
      </c>
      <c r="B39" s="57">
        <v>11394</v>
      </c>
      <c r="C39" s="189">
        <v>0.46815679184813869</v>
      </c>
    </row>
    <row r="40" spans="1:5" x14ac:dyDescent="0.25">
      <c r="A40" s="60" t="s">
        <v>29</v>
      </c>
      <c r="B40" s="202">
        <v>168419</v>
      </c>
      <c r="C40" s="190">
        <v>0.45091256656501755</v>
      </c>
      <c r="E40" s="260"/>
    </row>
    <row r="41" spans="1:5" ht="17.25" customHeight="1" x14ac:dyDescent="0.25">
      <c r="E41" s="260"/>
    </row>
    <row r="42" spans="1:5" x14ac:dyDescent="0.25">
      <c r="A42" s="272" t="s">
        <v>34</v>
      </c>
    </row>
    <row r="48" spans="1:5" x14ac:dyDescent="0.25">
      <c r="D48" s="211">
        <v>287516</v>
      </c>
    </row>
    <row r="49" spans="4:4" x14ac:dyDescent="0.25">
      <c r="D49" s="147">
        <f>D48-B40</f>
        <v>119097</v>
      </c>
    </row>
    <row r="50" spans="4:4" x14ac:dyDescent="0.25">
      <c r="D50" s="211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topLeftCell="A34" workbookViewId="0">
      <selection activeCell="B1" sqref="B1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278</v>
      </c>
      <c r="C5" s="29" t="str">
        <f>Índex!A7</f>
        <v>4t trimestre 2024</v>
      </c>
    </row>
    <row r="6" spans="1:9" x14ac:dyDescent="0.25">
      <c r="A6" s="29"/>
      <c r="C6" s="29"/>
    </row>
    <row r="7" spans="1:9" ht="22.5" customHeight="1" thickBot="1" x14ac:dyDescent="0.3">
      <c r="A7" s="138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39" t="s">
        <v>33</v>
      </c>
      <c r="C32" s="142" t="s">
        <v>198</v>
      </c>
      <c r="D32" s="139" t="s">
        <v>36</v>
      </c>
      <c r="E32" s="139" t="s">
        <v>38</v>
      </c>
    </row>
    <row r="33" spans="1:8" x14ac:dyDescent="0.25">
      <c r="A33" s="140" t="s">
        <v>29</v>
      </c>
      <c r="B33" s="47">
        <f>'GE1'!C32</f>
        <v>-5.2573722697509917E-4</v>
      </c>
      <c r="C33" s="141">
        <v>1.8783124867500531E-2</v>
      </c>
      <c r="D33" s="141">
        <f>GRGSS1!C32</f>
        <v>2.0747228235911568E-2</v>
      </c>
      <c r="E33" s="141">
        <f>GRETA1!C32</f>
        <v>6.5419605438004702E-3</v>
      </c>
      <c r="G33" s="73"/>
      <c r="H33" s="73"/>
    </row>
    <row r="34" spans="1:8" x14ac:dyDescent="0.25">
      <c r="A34" s="140" t="s">
        <v>30</v>
      </c>
      <c r="B34" s="47">
        <f>'GE1'!C33</f>
        <v>6.4456804925761991E-3</v>
      </c>
      <c r="C34" s="141">
        <v>2.5171612432307686E-2</v>
      </c>
      <c r="D34" s="141">
        <f>GRGSS1!C33</f>
        <v>2.605315199773638E-2</v>
      </c>
      <c r="E34" s="141">
        <f>GRETA1!C33</f>
        <v>1.9137244994631465E-2</v>
      </c>
      <c r="G34" s="73"/>
      <c r="H34" s="73"/>
    </row>
    <row r="35" spans="1:8" x14ac:dyDescent="0.25">
      <c r="A35" s="140" t="s">
        <v>31</v>
      </c>
      <c r="B35" s="47">
        <f>'GE1'!C34</f>
        <v>4.5894488117417184E-3</v>
      </c>
      <c r="C35" s="141">
        <v>2.2998779830311285E-2</v>
      </c>
      <c r="D35" s="141">
        <f>GRGSS1!C34</f>
        <v>2.4061381895078688E-2</v>
      </c>
      <c r="E35" s="141">
        <f>GRETA1!C34</f>
        <v>1.6536043407113944E-2</v>
      </c>
      <c r="G35" s="73"/>
      <c r="H35" s="73"/>
    </row>
    <row r="36" spans="1:8" x14ac:dyDescent="0.25">
      <c r="A36" s="140" t="s">
        <v>32</v>
      </c>
      <c r="B36" s="47">
        <f>'GE1'!C35</f>
        <v>3.3785025920917713E-3</v>
      </c>
      <c r="C36" s="141">
        <v>2.278168617309129E-2</v>
      </c>
      <c r="D36" s="141">
        <f>GRGSS1!C35</f>
        <v>2.4581640808456994E-2</v>
      </c>
      <c r="E36" s="141">
        <f>GRETA1!C35</f>
        <v>1.3028181590884738E-2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39" t="s">
        <v>33</v>
      </c>
      <c r="C64" s="142" t="s">
        <v>198</v>
      </c>
      <c r="D64" s="139" t="s">
        <v>36</v>
      </c>
      <c r="E64" s="139" t="s">
        <v>38</v>
      </c>
    </row>
    <row r="65" spans="1:5" x14ac:dyDescent="0.25">
      <c r="A65" s="140" t="s">
        <v>58</v>
      </c>
      <c r="B65" s="47">
        <f>'GE1'!C32</f>
        <v>-5.2573722697509917E-4</v>
      </c>
      <c r="C65" s="141">
        <v>1.8783124867500531E-2</v>
      </c>
      <c r="D65" s="141">
        <f>GRGSS1!C32</f>
        <v>2.0747228235911568E-2</v>
      </c>
      <c r="E65" s="141">
        <f>GRETA1!C32</f>
        <v>6.5419605438004702E-3</v>
      </c>
    </row>
    <row r="66" spans="1:5" x14ac:dyDescent="0.25">
      <c r="A66" s="140" t="s">
        <v>201</v>
      </c>
      <c r="B66" s="47">
        <f>'GE1'!D32</f>
        <v>-6.5677776784916445E-2</v>
      </c>
      <c r="C66" s="141">
        <v>9.6928527080822474E-2</v>
      </c>
      <c r="D66" s="141">
        <f>GRGSS1!D32</f>
        <v>0.11881914308416355</v>
      </c>
      <c r="E66" s="141">
        <f>GRETA1!D32</f>
        <v>-2.3793000892237532E-2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4t trimestre 2024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38</v>
      </c>
      <c r="C31" s="142" t="s">
        <v>375</v>
      </c>
      <c r="D31" s="142" t="s">
        <v>376</v>
      </c>
      <c r="E31" s="142" t="s">
        <v>377</v>
      </c>
    </row>
    <row r="32" spans="1:5" x14ac:dyDescent="0.25">
      <c r="A32" s="140" t="s">
        <v>29</v>
      </c>
      <c r="B32" s="143">
        <v>49235</v>
      </c>
      <c r="C32" s="47">
        <v>6.5419605438004702E-3</v>
      </c>
      <c r="D32" s="47">
        <v>-2.3793000892237532E-2</v>
      </c>
      <c r="E32" s="47">
        <v>-8.6311843521508363E-2</v>
      </c>
    </row>
    <row r="33" spans="1:5" x14ac:dyDescent="0.25">
      <c r="A33" s="140" t="s">
        <v>30</v>
      </c>
      <c r="B33" s="143">
        <v>242040</v>
      </c>
      <c r="C33" s="47">
        <v>1.9137244994631465E-2</v>
      </c>
      <c r="D33" s="47">
        <v>7.9475515119079479E-2</v>
      </c>
      <c r="E33" s="47">
        <v>7.8696152097761859E-2</v>
      </c>
    </row>
    <row r="34" spans="1:5" x14ac:dyDescent="0.25">
      <c r="A34" s="140" t="s">
        <v>31</v>
      </c>
      <c r="B34" s="143">
        <v>354090</v>
      </c>
      <c r="C34" s="47">
        <v>1.6536043407113944E-2</v>
      </c>
      <c r="D34" s="47">
        <v>5.2889804729663425E-2</v>
      </c>
      <c r="E34" s="47">
        <v>-1.9070625585222205E-2</v>
      </c>
    </row>
    <row r="35" spans="1:5" x14ac:dyDescent="0.25">
      <c r="A35" s="140" t="s">
        <v>32</v>
      </c>
      <c r="B35" s="143">
        <v>567235</v>
      </c>
      <c r="C35" s="47">
        <v>1.3028181590884738E-2</v>
      </c>
      <c r="D35" s="47">
        <v>3.1690890142248879E-2</v>
      </c>
      <c r="E35" s="47">
        <v>-1.6115491755792452E-2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2"/>
  <sheetViews>
    <sheetView topLeftCell="A4" workbookViewId="0">
      <selection activeCell="B1" sqref="B1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4t trimestre 2024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2" t="s">
        <v>44</v>
      </c>
      <c r="C31" s="142" t="s">
        <v>39</v>
      </c>
    </row>
    <row r="32" spans="1:3" hidden="1" x14ac:dyDescent="0.25">
      <c r="A32" s="146">
        <v>2016</v>
      </c>
      <c r="B32" s="143">
        <v>50535</v>
      </c>
      <c r="C32" s="47"/>
    </row>
    <row r="33" spans="1:6" x14ac:dyDescent="0.25">
      <c r="A33" s="146">
        <v>2017</v>
      </c>
      <c r="B33" s="143">
        <v>50171</v>
      </c>
      <c r="C33" s="47">
        <f t="shared" ref="C33:C37" si="0">(B33-B32)/B32</f>
        <v>-7.2029286633026619E-3</v>
      </c>
    </row>
    <row r="34" spans="1:6" x14ac:dyDescent="0.25">
      <c r="A34" s="146">
        <v>2018</v>
      </c>
      <c r="B34" s="143">
        <v>50534</v>
      </c>
      <c r="C34" s="47">
        <f t="shared" si="0"/>
        <v>7.2352554264415699E-3</v>
      </c>
    </row>
    <row r="35" spans="1:6" x14ac:dyDescent="0.25">
      <c r="A35" s="146">
        <v>2019</v>
      </c>
      <c r="B35" s="143">
        <v>50435</v>
      </c>
      <c r="C35" s="47">
        <f t="shared" si="0"/>
        <v>-1.95907705703091E-3</v>
      </c>
    </row>
    <row r="36" spans="1:6" x14ac:dyDescent="0.25">
      <c r="A36" s="146">
        <v>2020</v>
      </c>
      <c r="B36" s="143">
        <v>48490</v>
      </c>
      <c r="C36" s="47">
        <f t="shared" si="0"/>
        <v>-3.8564488946168332E-2</v>
      </c>
    </row>
    <row r="37" spans="1:6" x14ac:dyDescent="0.25">
      <c r="A37" s="146">
        <v>2021</v>
      </c>
      <c r="B37" s="143">
        <v>49180</v>
      </c>
      <c r="C37" s="47">
        <f t="shared" si="0"/>
        <v>1.4229738090327902E-2</v>
      </c>
    </row>
    <row r="38" spans="1:6" x14ac:dyDescent="0.25">
      <c r="A38" s="146">
        <v>2022</v>
      </c>
      <c r="B38" s="143">
        <v>48810</v>
      </c>
      <c r="C38" s="47">
        <f>(B38-B37)/B37</f>
        <v>-7.5233834892232615E-3</v>
      </c>
    </row>
    <row r="39" spans="1:6" x14ac:dyDescent="0.25">
      <c r="A39" s="146">
        <v>2023</v>
      </c>
      <c r="B39" s="143">
        <v>48915</v>
      </c>
      <c r="C39" s="47">
        <f>(B39-B38)/B38</f>
        <v>2.1511985248924403E-3</v>
      </c>
      <c r="D39" s="147">
        <f>+B39-B38</f>
        <v>105</v>
      </c>
    </row>
    <row r="40" spans="1:6" x14ac:dyDescent="0.25">
      <c r="A40" s="146">
        <v>2024</v>
      </c>
      <c r="B40" s="143">
        <v>49235</v>
      </c>
      <c r="C40" s="47">
        <f>(B40-B39)/B39</f>
        <v>6.5419605438004702E-3</v>
      </c>
      <c r="D40" s="73"/>
    </row>
    <row r="41" spans="1:6" x14ac:dyDescent="0.25">
      <c r="F41" s="73"/>
    </row>
    <row r="42" spans="1:6" ht="15.75" x14ac:dyDescent="0.3">
      <c r="A42" s="203"/>
      <c r="B42" s="225"/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F24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6" x14ac:dyDescent="0.25">
      <c r="A1" s="2" t="s">
        <v>28</v>
      </c>
      <c r="C1" s="214" t="s">
        <v>258</v>
      </c>
    </row>
    <row r="3" spans="1:6" ht="18.75" x14ac:dyDescent="0.3">
      <c r="A3" s="30" t="str">
        <f>GRETA1!A3</f>
        <v>LLOCS DE TREBALL. RÈGIM ESPECIAL TREBALLADORS AUTÒNOMS</v>
      </c>
    </row>
    <row r="5" spans="1:6" x14ac:dyDescent="0.25">
      <c r="A5" s="29" t="str">
        <f>Índex!A41</f>
        <v>TRETA1</v>
      </c>
      <c r="C5" s="29" t="str">
        <f>Índex!A7</f>
        <v>4t trimestre 2024</v>
      </c>
    </row>
    <row r="6" spans="1:6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</row>
    <row r="8" spans="1:6" ht="15.75" x14ac:dyDescent="0.25">
      <c r="A8" s="7"/>
      <c r="B8" s="54"/>
      <c r="C8" s="54"/>
      <c r="D8" s="299" t="s">
        <v>130</v>
      </c>
      <c r="E8" s="299"/>
      <c r="F8" s="299"/>
    </row>
    <row r="9" spans="1:6" ht="15.75" x14ac:dyDescent="0.25">
      <c r="A9" s="9"/>
      <c r="B9" s="27">
        <v>2024</v>
      </c>
      <c r="C9" s="27" t="s">
        <v>131</v>
      </c>
      <c r="D9" s="27" t="s">
        <v>378</v>
      </c>
      <c r="E9" s="27" t="s">
        <v>379</v>
      </c>
      <c r="F9" s="27" t="s">
        <v>380</v>
      </c>
    </row>
    <row r="10" spans="1:6" x14ac:dyDescent="0.25">
      <c r="A10" s="11" t="s">
        <v>132</v>
      </c>
      <c r="B10" s="264">
        <v>49235</v>
      </c>
      <c r="C10" s="265">
        <v>1</v>
      </c>
      <c r="D10" s="265">
        <v>6.5419605438004702E-3</v>
      </c>
      <c r="E10" s="265">
        <v>-2.3793000892237532E-2</v>
      </c>
      <c r="F10" s="265">
        <v>-8.6311843521508363E-2</v>
      </c>
    </row>
    <row r="11" spans="1:6" ht="30" x14ac:dyDescent="0.25">
      <c r="A11" s="14" t="s">
        <v>319</v>
      </c>
      <c r="B11" s="266">
        <v>6285</v>
      </c>
      <c r="C11" s="267">
        <v>0.1276530923123794</v>
      </c>
      <c r="D11" s="267">
        <v>-1.179245283018868E-2</v>
      </c>
      <c r="E11" s="267">
        <v>-0.1251391982182628</v>
      </c>
      <c r="F11" s="267">
        <v>-0.23316251830161056</v>
      </c>
    </row>
    <row r="12" spans="1:6" ht="30" x14ac:dyDescent="0.25">
      <c r="A12" s="14" t="s">
        <v>323</v>
      </c>
      <c r="B12" s="266">
        <v>5065</v>
      </c>
      <c r="C12" s="267">
        <v>0.10287397176805119</v>
      </c>
      <c r="D12" s="267">
        <v>-5.8881256133464181E-3</v>
      </c>
      <c r="E12" s="267">
        <v>-5.6621344756937975E-2</v>
      </c>
      <c r="F12" s="267">
        <v>-0.21655065738592422</v>
      </c>
    </row>
    <row r="13" spans="1:6" ht="15" customHeight="1" x14ac:dyDescent="0.25">
      <c r="A13" s="14" t="s">
        <v>322</v>
      </c>
      <c r="B13" s="266">
        <v>4820</v>
      </c>
      <c r="C13" s="267">
        <v>9.7897836904641003E-2</v>
      </c>
      <c r="D13" s="267">
        <v>-3.1023784901758012E-3</v>
      </c>
      <c r="E13" s="267">
        <v>-6.1160888196338137E-2</v>
      </c>
      <c r="F13" s="267">
        <v>-0.32417274256870443</v>
      </c>
    </row>
    <row r="14" spans="1:6" x14ac:dyDescent="0.25">
      <c r="A14" s="14" t="s">
        <v>320</v>
      </c>
      <c r="B14" s="266">
        <v>4610</v>
      </c>
      <c r="C14" s="267">
        <v>9.3632578450289425E-2</v>
      </c>
      <c r="D14" s="267">
        <v>-8.6021505376344086E-3</v>
      </c>
      <c r="E14" s="267">
        <v>6.9899519440803845E-3</v>
      </c>
      <c r="F14" s="267">
        <v>-2.8246205733558179E-2</v>
      </c>
    </row>
    <row r="15" spans="1:6" x14ac:dyDescent="0.25">
      <c r="A15" s="14" t="s">
        <v>325</v>
      </c>
      <c r="B15" s="266">
        <v>2905</v>
      </c>
      <c r="C15" s="267">
        <v>5.9002741951863509E-2</v>
      </c>
      <c r="D15" s="267">
        <v>2.10896309314587E-2</v>
      </c>
      <c r="E15" s="267">
        <v>4.9873509215757138E-2</v>
      </c>
      <c r="F15" s="267">
        <v>0.3393268787459659</v>
      </c>
    </row>
    <row r="16" spans="1:6" ht="15" customHeight="1" x14ac:dyDescent="0.25">
      <c r="A16" s="14" t="s">
        <v>321</v>
      </c>
      <c r="B16" s="266">
        <v>2900</v>
      </c>
      <c r="C16" s="267">
        <v>5.8901188179140855E-2</v>
      </c>
      <c r="D16" s="267">
        <v>-1.192504258943782E-2</v>
      </c>
      <c r="E16" s="267">
        <v>-9.5163806552262087E-2</v>
      </c>
      <c r="F16" s="267">
        <v>-0.10161090458488228</v>
      </c>
    </row>
    <row r="17" spans="1:6" x14ac:dyDescent="0.25">
      <c r="A17" s="14" t="s">
        <v>332</v>
      </c>
      <c r="B17" s="266">
        <v>2110</v>
      </c>
      <c r="C17" s="267">
        <v>4.2855692088961103E-2</v>
      </c>
      <c r="D17" s="267">
        <v>2.4271844660194174E-2</v>
      </c>
      <c r="E17" s="267">
        <v>0.16897506925207756</v>
      </c>
      <c r="F17" s="267">
        <v>1.0210727969348659</v>
      </c>
    </row>
    <row r="18" spans="1:6" x14ac:dyDescent="0.25">
      <c r="A18" s="14" t="s">
        <v>324</v>
      </c>
      <c r="B18" s="266">
        <v>1685</v>
      </c>
      <c r="C18" s="267">
        <v>3.4223621407535293E-2</v>
      </c>
      <c r="D18" s="267">
        <v>3.6923076923076927E-2</v>
      </c>
      <c r="E18" s="267">
        <v>0.14392396469789545</v>
      </c>
      <c r="F18" s="267">
        <v>-8.3741163675910821E-2</v>
      </c>
    </row>
    <row r="19" spans="1:6" x14ac:dyDescent="0.25">
      <c r="A19" s="14" t="s">
        <v>328</v>
      </c>
      <c r="B19" s="266">
        <v>1490</v>
      </c>
      <c r="C19" s="267">
        <v>3.026302427135168E-2</v>
      </c>
      <c r="D19" s="267">
        <v>1.3605442176870748E-2</v>
      </c>
      <c r="E19" s="267">
        <v>8.2062454611474225E-2</v>
      </c>
      <c r="F19" s="267">
        <v>0.65739710789766403</v>
      </c>
    </row>
    <row r="20" spans="1:6" ht="30" x14ac:dyDescent="0.25">
      <c r="A20" s="17" t="s">
        <v>327</v>
      </c>
      <c r="B20" s="268">
        <v>1185</v>
      </c>
      <c r="C20" s="269">
        <v>2.4068244135269624E-2</v>
      </c>
      <c r="D20" s="269">
        <v>0</v>
      </c>
      <c r="E20" s="269">
        <v>-4.3583535108958835E-2</v>
      </c>
      <c r="F20" s="269">
        <v>-0.16666666666666666</v>
      </c>
    </row>
    <row r="23" spans="1:6" x14ac:dyDescent="0.25">
      <c r="A23" s="44" t="s">
        <v>208</v>
      </c>
    </row>
    <row r="24" spans="1:6" x14ac:dyDescent="0.25">
      <c r="A24" s="44"/>
    </row>
  </sheetData>
  <mergeCells count="1">
    <mergeCell ref="D8:F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TRETA1!A3</f>
        <v>LLOCS DE TREBALL. RÈGIM ESPECIAL TREBALLADORS AUTÒNOMS</v>
      </c>
    </row>
    <row r="5" spans="1:9" x14ac:dyDescent="0.25">
      <c r="A5" s="29" t="str">
        <f>Índex!A37</f>
        <v>Règim Especial Treballadors Autònoms (RETA)</v>
      </c>
      <c r="C5" s="29" t="str">
        <f>Índex!A7</f>
        <v>4t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88" t="s">
        <v>54</v>
      </c>
      <c r="B7" s="290" t="s">
        <v>55</v>
      </c>
      <c r="C7" s="292" t="s">
        <v>58</v>
      </c>
      <c r="D7" s="292"/>
    </row>
    <row r="8" spans="1:9" x14ac:dyDescent="0.25">
      <c r="A8" s="289"/>
      <c r="B8" s="291"/>
      <c r="C8" s="33" t="s">
        <v>55</v>
      </c>
      <c r="D8" s="33" t="s">
        <v>56</v>
      </c>
    </row>
    <row r="9" spans="1:9" x14ac:dyDescent="0.25">
      <c r="A9" s="34" t="s">
        <v>341</v>
      </c>
      <c r="B9" s="38">
        <v>1010</v>
      </c>
      <c r="C9" s="38">
        <v>75</v>
      </c>
      <c r="D9" s="36">
        <v>8.0213903743315509E-2</v>
      </c>
    </row>
    <row r="10" spans="1:9" x14ac:dyDescent="0.25">
      <c r="A10" s="34" t="s">
        <v>325</v>
      </c>
      <c r="B10" s="38">
        <v>2905</v>
      </c>
      <c r="C10" s="38">
        <v>60</v>
      </c>
      <c r="D10" s="36">
        <v>2.10896309314587E-2</v>
      </c>
    </row>
    <row r="11" spans="1:9" x14ac:dyDescent="0.25">
      <c r="A11" s="34" t="s">
        <v>324</v>
      </c>
      <c r="B11" s="38">
        <v>1685</v>
      </c>
      <c r="C11" s="38">
        <v>60</v>
      </c>
      <c r="D11" s="36">
        <v>3.6923076923076927E-2</v>
      </c>
    </row>
    <row r="12" spans="1:9" ht="30" x14ac:dyDescent="0.25">
      <c r="A12" s="34" t="s">
        <v>336</v>
      </c>
      <c r="B12" s="38">
        <v>505</v>
      </c>
      <c r="C12" s="38">
        <v>60</v>
      </c>
      <c r="D12" s="36">
        <v>0.1348314606741573</v>
      </c>
    </row>
    <row r="13" spans="1:9" x14ac:dyDescent="0.25">
      <c r="A13" s="34" t="s">
        <v>332</v>
      </c>
      <c r="B13" s="38">
        <v>2110</v>
      </c>
      <c r="C13" s="38">
        <v>50</v>
      </c>
      <c r="D13" s="36">
        <v>2.4271844660194174E-2</v>
      </c>
    </row>
    <row r="14" spans="1:9" x14ac:dyDescent="0.25">
      <c r="A14" s="34" t="s">
        <v>333</v>
      </c>
      <c r="B14" s="38">
        <v>965</v>
      </c>
      <c r="C14" s="38">
        <v>40</v>
      </c>
      <c r="D14" s="36">
        <v>4.3243243243243246E-2</v>
      </c>
    </row>
    <row r="15" spans="1:9" x14ac:dyDescent="0.25">
      <c r="A15" s="34" t="s">
        <v>386</v>
      </c>
      <c r="B15" s="38">
        <v>695</v>
      </c>
      <c r="C15" s="38">
        <v>40</v>
      </c>
      <c r="D15" s="36">
        <v>6.1068702290076333E-2</v>
      </c>
    </row>
    <row r="16" spans="1:9" x14ac:dyDescent="0.25">
      <c r="A16" s="34" t="s">
        <v>383</v>
      </c>
      <c r="B16" s="45">
        <v>280</v>
      </c>
      <c r="C16" s="38">
        <v>35</v>
      </c>
      <c r="D16" s="36">
        <v>0.14285714285714285</v>
      </c>
    </row>
    <row r="17" spans="1:4" x14ac:dyDescent="0.25">
      <c r="A17" s="34" t="s">
        <v>337</v>
      </c>
      <c r="B17" s="38">
        <v>1015</v>
      </c>
      <c r="C17" s="38">
        <v>30</v>
      </c>
      <c r="D17" s="36">
        <v>3.0456852791878174E-2</v>
      </c>
    </row>
    <row r="18" spans="1:4" x14ac:dyDescent="0.25">
      <c r="A18" s="34" t="s">
        <v>326</v>
      </c>
      <c r="B18" s="38">
        <v>865</v>
      </c>
      <c r="C18" s="38">
        <v>30</v>
      </c>
      <c r="D18" s="36">
        <v>3.5928143712574849E-2</v>
      </c>
    </row>
    <row r="19" spans="1:4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ht="30" x14ac:dyDescent="0.25">
      <c r="A21" s="34" t="s">
        <v>319</v>
      </c>
      <c r="B21" s="35">
        <v>6285</v>
      </c>
      <c r="C21" s="35">
        <v>-75</v>
      </c>
      <c r="D21" s="36">
        <v>-1.179245283018868E-2</v>
      </c>
    </row>
    <row r="22" spans="1:4" x14ac:dyDescent="0.25">
      <c r="A22" s="34" t="s">
        <v>320</v>
      </c>
      <c r="B22" s="35">
        <v>4610</v>
      </c>
      <c r="C22" s="35">
        <v>-40</v>
      </c>
      <c r="D22" s="36">
        <v>-8.6021505376344086E-3</v>
      </c>
    </row>
    <row r="23" spans="1:4" ht="30" x14ac:dyDescent="0.25">
      <c r="A23" s="34" t="s">
        <v>321</v>
      </c>
      <c r="B23" s="35">
        <v>2900</v>
      </c>
      <c r="C23" s="35">
        <v>-35</v>
      </c>
      <c r="D23" s="36">
        <v>-1.192504258943782E-2</v>
      </c>
    </row>
    <row r="24" spans="1:4" x14ac:dyDescent="0.25">
      <c r="A24" s="34" t="s">
        <v>323</v>
      </c>
      <c r="B24" s="35">
        <v>5065</v>
      </c>
      <c r="C24" s="35">
        <v>-30</v>
      </c>
      <c r="D24" s="36">
        <v>-5.8881256133464181E-3</v>
      </c>
    </row>
    <row r="25" spans="1:4" x14ac:dyDescent="0.25">
      <c r="A25" s="34" t="s">
        <v>338</v>
      </c>
      <c r="B25" s="35">
        <v>500</v>
      </c>
      <c r="C25" s="35">
        <v>-30</v>
      </c>
      <c r="D25" s="36">
        <v>-5.6603773584905662E-2</v>
      </c>
    </row>
    <row r="26" spans="1:4" x14ac:dyDescent="0.25">
      <c r="A26" s="34" t="s">
        <v>373</v>
      </c>
      <c r="B26" s="35">
        <v>165</v>
      </c>
      <c r="C26" s="35">
        <v>-20</v>
      </c>
      <c r="D26" s="36">
        <v>-0.10810810810810811</v>
      </c>
    </row>
    <row r="27" spans="1:4" x14ac:dyDescent="0.25">
      <c r="A27" s="34" t="s">
        <v>385</v>
      </c>
      <c r="B27" s="35">
        <v>155</v>
      </c>
      <c r="C27" s="35">
        <v>-20</v>
      </c>
      <c r="D27" s="36">
        <v>-0.11428571428571428</v>
      </c>
    </row>
    <row r="28" spans="1:4" x14ac:dyDescent="0.25">
      <c r="A28" s="34" t="s">
        <v>322</v>
      </c>
      <c r="B28" s="35">
        <v>4820</v>
      </c>
      <c r="C28" s="35">
        <v>-15</v>
      </c>
      <c r="D28" s="36">
        <v>-3.1023784901758012E-3</v>
      </c>
    </row>
    <row r="29" spans="1:4" ht="30" x14ac:dyDescent="0.25">
      <c r="A29" s="34" t="s">
        <v>339</v>
      </c>
      <c r="B29" s="35">
        <v>295</v>
      </c>
      <c r="C29" s="35">
        <v>-15</v>
      </c>
      <c r="D29" s="36">
        <v>-4.8387096774193547E-2</v>
      </c>
    </row>
    <row r="30" spans="1:4" x14ac:dyDescent="0.25">
      <c r="A30" s="41" t="s">
        <v>335</v>
      </c>
      <c r="B30" s="46">
        <v>650</v>
      </c>
      <c r="C30" s="46">
        <v>-10</v>
      </c>
      <c r="D30" s="204">
        <v>-1.5151515151515152E-2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G42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4" t="s">
        <v>258</v>
      </c>
    </row>
    <row r="3" spans="1:7" ht="18.75" x14ac:dyDescent="0.3">
      <c r="A3" s="30" t="str">
        <f>GRETA1!A3</f>
        <v>LLOCS DE TREBALL. RÈGIM ESPECIAL TREBALLADORS AUTÒNOMS</v>
      </c>
    </row>
    <row r="5" spans="1:7" x14ac:dyDescent="0.25">
      <c r="A5" s="29" t="str">
        <f>Índex!A43</f>
        <v>TRETA3</v>
      </c>
      <c r="C5" s="29" t="str">
        <f>Índex!A7</f>
        <v>4t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202</v>
      </c>
      <c r="C8" s="297" t="s">
        <v>75</v>
      </c>
      <c r="D8" s="276" t="s">
        <v>76</v>
      </c>
      <c r="E8" s="276"/>
      <c r="F8" s="276"/>
    </row>
    <row r="9" spans="1:7" ht="22.5" customHeight="1" x14ac:dyDescent="0.25">
      <c r="B9" s="297" t="s">
        <v>33</v>
      </c>
      <c r="C9" s="297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640</v>
      </c>
      <c r="C10" s="58">
        <v>1.2996243273428774E-2</v>
      </c>
      <c r="D10" s="59">
        <v>-7.7519379844961239E-3</v>
      </c>
      <c r="E10" s="59">
        <v>-6.2111801242236021E-3</v>
      </c>
      <c r="F10" s="59">
        <v>-0.14893617021276595</v>
      </c>
    </row>
    <row r="11" spans="1:7" x14ac:dyDescent="0.25">
      <c r="A11" s="56" t="s">
        <v>78</v>
      </c>
      <c r="B11" s="57">
        <v>560</v>
      </c>
      <c r="C11" s="58">
        <v>1.1371712864250177E-2</v>
      </c>
      <c r="D11" s="59">
        <v>2.7522935779816515E-2</v>
      </c>
      <c r="E11" s="59">
        <v>-0.2</v>
      </c>
      <c r="F11" s="59">
        <v>-7.1310116086235484E-2</v>
      </c>
    </row>
    <row r="12" spans="1:7" x14ac:dyDescent="0.25">
      <c r="A12" s="56" t="s">
        <v>79</v>
      </c>
      <c r="B12" s="57">
        <v>4915</v>
      </c>
      <c r="C12" s="58">
        <v>9.9807087013910042E-2</v>
      </c>
      <c r="D12" s="59">
        <v>2.2892819979188347E-2</v>
      </c>
      <c r="E12" s="59">
        <v>-7.0185395384033289E-2</v>
      </c>
      <c r="F12" s="59">
        <v>-4.2656797818465132E-2</v>
      </c>
    </row>
    <row r="13" spans="1:7" x14ac:dyDescent="0.25">
      <c r="A13" s="56" t="s">
        <v>80</v>
      </c>
      <c r="B13" s="57">
        <v>135</v>
      </c>
      <c r="C13" s="58">
        <v>2.7413950654888823E-3</v>
      </c>
      <c r="D13" s="59">
        <v>3.8461538461538464E-2</v>
      </c>
      <c r="E13" s="59">
        <v>-0.16666666666666666</v>
      </c>
      <c r="F13" s="59">
        <v>-0.1118421052631579</v>
      </c>
    </row>
    <row r="14" spans="1:7" x14ac:dyDescent="0.25">
      <c r="A14" s="56" t="s">
        <v>81</v>
      </c>
      <c r="B14" s="57">
        <v>635</v>
      </c>
      <c r="C14" s="58">
        <v>1.2894710122855112E-2</v>
      </c>
      <c r="D14" s="59">
        <v>7.9365079365079361E-3</v>
      </c>
      <c r="E14" s="59">
        <v>-0.24673784104389088</v>
      </c>
      <c r="F14" s="59">
        <v>-0.19108280254777071</v>
      </c>
    </row>
    <row r="15" spans="1:7" x14ac:dyDescent="0.25">
      <c r="A15" s="56" t="s">
        <v>82</v>
      </c>
      <c r="B15" s="57">
        <v>300</v>
      </c>
      <c r="C15" s="58">
        <v>6.0919890344197378E-3</v>
      </c>
      <c r="D15" s="59">
        <v>1.6949152542372881E-2</v>
      </c>
      <c r="E15" s="59">
        <v>-0.27360774818401939</v>
      </c>
      <c r="F15" s="59">
        <v>-0.14285714285714285</v>
      </c>
    </row>
    <row r="16" spans="1:7" x14ac:dyDescent="0.25">
      <c r="A16" s="56" t="s">
        <v>83</v>
      </c>
      <c r="B16" s="57">
        <v>1000</v>
      </c>
      <c r="C16" s="58">
        <v>2.0306630114732459E-2</v>
      </c>
      <c r="D16" s="59">
        <v>1.0101010101010102E-2</v>
      </c>
      <c r="E16" s="59">
        <v>-0.2587101556708673</v>
      </c>
      <c r="F16" s="59">
        <v>-0.23430321592649311</v>
      </c>
    </row>
    <row r="17" spans="1:6" x14ac:dyDescent="0.25">
      <c r="A17" s="56" t="s">
        <v>84</v>
      </c>
      <c r="B17" s="57">
        <v>4900</v>
      </c>
      <c r="C17" s="58">
        <v>9.950248756218906E-2</v>
      </c>
      <c r="D17" s="59">
        <v>2.0833333333333332E-2</v>
      </c>
      <c r="E17" s="59">
        <v>0.16417201235447851</v>
      </c>
      <c r="F17" s="59">
        <v>5.7401812688821753E-2</v>
      </c>
    </row>
    <row r="18" spans="1:6" x14ac:dyDescent="0.25">
      <c r="A18" s="56" t="s">
        <v>87</v>
      </c>
      <c r="B18" s="57">
        <v>1330</v>
      </c>
      <c r="C18" s="58">
        <v>2.7007818052594171E-2</v>
      </c>
      <c r="D18" s="59">
        <v>-2.564102564102564E-2</v>
      </c>
      <c r="E18" s="59">
        <v>4.2319749216300939E-2</v>
      </c>
      <c r="F18" s="59">
        <v>-0.10437710437710437</v>
      </c>
    </row>
    <row r="19" spans="1:6" x14ac:dyDescent="0.25">
      <c r="A19" s="56" t="s">
        <v>88</v>
      </c>
      <c r="B19" s="57">
        <v>2925</v>
      </c>
      <c r="C19" s="58">
        <v>5.9396893085592449E-2</v>
      </c>
      <c r="D19" s="59">
        <v>-3.4071550255536627E-3</v>
      </c>
      <c r="E19" s="59">
        <v>-4.9089726918075421E-2</v>
      </c>
      <c r="F19" s="59">
        <v>-0.1977509599561163</v>
      </c>
    </row>
    <row r="20" spans="1:6" x14ac:dyDescent="0.25">
      <c r="A20" s="56" t="s">
        <v>89</v>
      </c>
      <c r="B20" s="57">
        <v>2965</v>
      </c>
      <c r="C20" s="58">
        <v>6.0209158290181745E-2</v>
      </c>
      <c r="D20" s="59">
        <v>1.0221465076660987E-2</v>
      </c>
      <c r="E20" s="59">
        <v>1.3508949679162446E-3</v>
      </c>
      <c r="F20" s="59">
        <v>-0.10233121404783529</v>
      </c>
    </row>
    <row r="21" spans="1:6" x14ac:dyDescent="0.25">
      <c r="A21" s="56" t="s">
        <v>91</v>
      </c>
      <c r="B21" s="57">
        <v>1460</v>
      </c>
      <c r="C21" s="58">
        <v>2.9647679967509392E-2</v>
      </c>
      <c r="D21" s="59">
        <v>0</v>
      </c>
      <c r="E21" s="59">
        <v>0.28521126760563381</v>
      </c>
      <c r="F21" s="59">
        <v>-1.3679890560875513E-3</v>
      </c>
    </row>
    <row r="22" spans="1:6" x14ac:dyDescent="0.25">
      <c r="A22" s="56" t="s">
        <v>92</v>
      </c>
      <c r="B22" s="57">
        <v>1865</v>
      </c>
      <c r="C22" s="58">
        <v>3.7871865163976039E-2</v>
      </c>
      <c r="D22" s="59">
        <v>0</v>
      </c>
      <c r="E22" s="59">
        <v>8.2414393499709804E-2</v>
      </c>
      <c r="F22" s="59">
        <v>2.5852585258525851E-2</v>
      </c>
    </row>
    <row r="23" spans="1:6" x14ac:dyDescent="0.25">
      <c r="A23" s="56" t="s">
        <v>93</v>
      </c>
      <c r="B23" s="57">
        <v>1350</v>
      </c>
      <c r="C23" s="58">
        <v>2.741395065488882E-2</v>
      </c>
      <c r="D23" s="59">
        <v>7.462686567164179E-3</v>
      </c>
      <c r="E23" s="59">
        <v>0</v>
      </c>
      <c r="F23" s="59">
        <v>-0.11242603550295859</v>
      </c>
    </row>
    <row r="24" spans="1:6" x14ac:dyDescent="0.25">
      <c r="A24" s="56" t="s">
        <v>94</v>
      </c>
      <c r="B24" s="57">
        <v>705</v>
      </c>
      <c r="C24" s="58">
        <v>1.4316174230886384E-2</v>
      </c>
      <c r="D24" s="59">
        <v>-1.3986013986013986E-2</v>
      </c>
      <c r="E24" s="59">
        <v>-0.15971394517282478</v>
      </c>
      <c r="F24" s="59">
        <v>-0.16568047337278108</v>
      </c>
    </row>
    <row r="25" spans="1:6" x14ac:dyDescent="0.25">
      <c r="A25" s="56" t="s">
        <v>190</v>
      </c>
      <c r="B25" s="57">
        <v>235</v>
      </c>
      <c r="C25" s="58">
        <v>4.7720580769621285E-3</v>
      </c>
      <c r="D25" s="59">
        <v>2.1739130434782608E-2</v>
      </c>
      <c r="E25" s="59">
        <v>-0.19243986254295534</v>
      </c>
      <c r="F25" s="59">
        <v>-0.20875420875420875</v>
      </c>
    </row>
    <row r="26" spans="1:6" x14ac:dyDescent="0.25">
      <c r="A26" s="56" t="s">
        <v>191</v>
      </c>
      <c r="B26" s="57">
        <v>380</v>
      </c>
      <c r="C26" s="58">
        <v>7.716519443598335E-3</v>
      </c>
      <c r="D26" s="59">
        <v>-2.564102564102564E-2</v>
      </c>
      <c r="E26" s="59">
        <v>3.5422343324250684E-2</v>
      </c>
      <c r="F26" s="59">
        <v>5.8495821727019497E-2</v>
      </c>
    </row>
    <row r="27" spans="1:6" x14ac:dyDescent="0.25">
      <c r="A27" s="56" t="s">
        <v>192</v>
      </c>
      <c r="B27" s="57">
        <v>3105</v>
      </c>
      <c r="C27" s="58">
        <v>6.305208650624429E-2</v>
      </c>
      <c r="D27" s="59">
        <v>8.1168831168831161E-3</v>
      </c>
      <c r="E27" s="59">
        <v>8.3769633507853408E-2</v>
      </c>
      <c r="F27" s="59">
        <v>-5.6517775752051046E-2</v>
      </c>
    </row>
    <row r="28" spans="1:6" x14ac:dyDescent="0.25">
      <c r="A28" s="56" t="s">
        <v>95</v>
      </c>
      <c r="B28" s="57">
        <v>1490</v>
      </c>
      <c r="C28" s="58">
        <v>3.0256878870951364E-2</v>
      </c>
      <c r="D28" s="59">
        <v>0</v>
      </c>
      <c r="E28" s="59">
        <v>0.16679718089271731</v>
      </c>
      <c r="F28" s="59">
        <v>2.9005524861878452E-2</v>
      </c>
    </row>
    <row r="29" spans="1:6" x14ac:dyDescent="0.25">
      <c r="A29" s="56" t="s">
        <v>96</v>
      </c>
      <c r="B29" s="57">
        <v>4320</v>
      </c>
      <c r="C29" s="58">
        <v>8.7724642095644234E-2</v>
      </c>
      <c r="D29" s="59">
        <v>-6.8965517241379309E-3</v>
      </c>
      <c r="E29" s="59">
        <v>3.0042918454935622E-2</v>
      </c>
      <c r="F29" s="59">
        <v>-0.15542521994134897</v>
      </c>
    </row>
    <row r="30" spans="1:6" x14ac:dyDescent="0.25">
      <c r="A30" s="56" t="s">
        <v>97</v>
      </c>
      <c r="B30" s="57">
        <v>255</v>
      </c>
      <c r="C30" s="58">
        <v>5.1781906792567776E-3</v>
      </c>
      <c r="D30" s="59">
        <v>0</v>
      </c>
      <c r="E30" s="59">
        <v>-0.26724137931034481</v>
      </c>
      <c r="F30" s="59">
        <v>-0.30136986301369861</v>
      </c>
    </row>
    <row r="31" spans="1:6" x14ac:dyDescent="0.25">
      <c r="A31" s="56" t="s">
        <v>98</v>
      </c>
      <c r="B31" s="57">
        <v>505</v>
      </c>
      <c r="C31" s="58">
        <v>1.0254848207939893E-2</v>
      </c>
      <c r="D31" s="59">
        <v>3.0612244897959183E-2</v>
      </c>
      <c r="E31" s="59">
        <v>-8.5144927536231887E-2</v>
      </c>
      <c r="F31" s="59">
        <v>-3.2567049808429116E-2</v>
      </c>
    </row>
    <row r="32" spans="1:6" x14ac:dyDescent="0.25">
      <c r="A32" s="56" t="s">
        <v>99</v>
      </c>
      <c r="B32" s="57">
        <v>2595</v>
      </c>
      <c r="C32" s="58">
        <v>5.2695705147730733E-2</v>
      </c>
      <c r="D32" s="59">
        <v>3.8684719535783366E-3</v>
      </c>
      <c r="E32" s="59">
        <v>-5.910079767947788E-2</v>
      </c>
      <c r="F32" s="59">
        <v>-0.10916580844490216</v>
      </c>
    </row>
    <row r="33" spans="1:6" x14ac:dyDescent="0.25">
      <c r="A33" s="56" t="s">
        <v>100</v>
      </c>
      <c r="B33" s="57">
        <v>1955</v>
      </c>
      <c r="C33" s="58">
        <v>3.9699461874301963E-2</v>
      </c>
      <c r="D33" s="59">
        <v>-1.2626262626262626E-2</v>
      </c>
      <c r="E33" s="59">
        <v>-8.9427107591988825E-2</v>
      </c>
      <c r="F33" s="59">
        <v>-0.10114942528735632</v>
      </c>
    </row>
    <row r="34" spans="1:6" x14ac:dyDescent="0.25">
      <c r="A34" s="56" t="s">
        <v>101</v>
      </c>
      <c r="B34" s="57">
        <v>1620</v>
      </c>
      <c r="C34" s="58">
        <v>3.2896740785866588E-2</v>
      </c>
      <c r="D34" s="59">
        <v>6.2111801242236021E-3</v>
      </c>
      <c r="E34" s="59">
        <v>-4.8737522019964771E-2</v>
      </c>
      <c r="F34" s="59">
        <v>-5.9233449477351915E-2</v>
      </c>
    </row>
    <row r="35" spans="1:6" x14ac:dyDescent="0.25">
      <c r="A35" s="56" t="s">
        <v>102</v>
      </c>
      <c r="B35" s="57">
        <v>1540</v>
      </c>
      <c r="C35" s="58">
        <v>3.1272210376687988E-2</v>
      </c>
      <c r="D35" s="59">
        <v>6.5359477124183009E-3</v>
      </c>
      <c r="E35" s="59">
        <v>-5.8679706601466992E-2</v>
      </c>
      <c r="F35" s="59">
        <v>-0.19708029197080293</v>
      </c>
    </row>
    <row r="36" spans="1:6" x14ac:dyDescent="0.25">
      <c r="A36" s="56" t="s">
        <v>103</v>
      </c>
      <c r="B36" s="57">
        <v>470</v>
      </c>
      <c r="C36" s="58">
        <v>9.5441161539242571E-3</v>
      </c>
      <c r="D36" s="59">
        <v>1.0752688172043012E-2</v>
      </c>
      <c r="E36" s="59">
        <v>-0.21797004991680533</v>
      </c>
      <c r="F36" s="59">
        <v>-0.21140939597315436</v>
      </c>
    </row>
    <row r="37" spans="1:6" x14ac:dyDescent="0.25">
      <c r="A37" s="56" t="s">
        <v>104</v>
      </c>
      <c r="B37" s="57">
        <v>395</v>
      </c>
      <c r="C37" s="58">
        <v>8.0211188953193211E-3</v>
      </c>
      <c r="D37" s="59">
        <v>3.9473684210526314E-2</v>
      </c>
      <c r="E37" s="59">
        <v>-0.24474187380497131</v>
      </c>
      <c r="F37" s="59">
        <v>-0.2147117296222664</v>
      </c>
    </row>
    <row r="38" spans="1:6" x14ac:dyDescent="0.25">
      <c r="A38" s="56" t="s">
        <v>105</v>
      </c>
      <c r="B38" s="57">
        <v>985</v>
      </c>
      <c r="C38" s="58">
        <v>2.0002030663011473E-2</v>
      </c>
      <c r="D38" s="59">
        <v>2.6041666666666668E-2</v>
      </c>
      <c r="E38" s="59">
        <v>-0.13672217353198948</v>
      </c>
      <c r="F38" s="59">
        <v>-0.19196062346185397</v>
      </c>
    </row>
    <row r="39" spans="1:6" x14ac:dyDescent="0.25">
      <c r="A39" s="56" t="s">
        <v>106</v>
      </c>
      <c r="B39" s="57">
        <v>3710</v>
      </c>
      <c r="C39" s="58">
        <v>7.5337597725657429E-2</v>
      </c>
      <c r="D39" s="59">
        <v>1.643835616438356E-2</v>
      </c>
      <c r="E39" s="59">
        <v>-8.2865543972199945E-3</v>
      </c>
      <c r="F39" s="59">
        <v>-0.14986251145737856</v>
      </c>
    </row>
    <row r="40" spans="1:6" x14ac:dyDescent="0.25">
      <c r="A40" s="60" t="s">
        <v>29</v>
      </c>
      <c r="B40" s="61">
        <v>49245</v>
      </c>
      <c r="C40" s="62">
        <v>1</v>
      </c>
      <c r="D40" s="59">
        <v>7.0552147239263804E-3</v>
      </c>
      <c r="E40" s="59">
        <v>-1.7281634770808803E-2</v>
      </c>
      <c r="F40" s="59">
        <v>-9.8126476567221579E-2</v>
      </c>
    </row>
    <row r="41" spans="1:6" ht="22.5" customHeight="1" x14ac:dyDescent="0.25"/>
    <row r="42" spans="1:6" x14ac:dyDescent="0.25">
      <c r="A42" s="44" t="s">
        <v>208</v>
      </c>
    </row>
  </sheetData>
  <sortState xmlns:xlrd2="http://schemas.microsoft.com/office/spreadsheetml/2017/richdata2" ref="A10:F39">
    <sortCondition ref="A10:A39"/>
  </sortState>
  <mergeCells count="2">
    <mergeCell ref="B8:B9"/>
    <mergeCell ref="C8:C9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8"/>
  <sheetViews>
    <sheetView workbookViewId="0">
      <selection activeCell="C1" sqref="C1"/>
    </sheetView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4"/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4t trimestre 2024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1"/>
    </row>
    <row r="7" spans="1:12" x14ac:dyDescent="0.25">
      <c r="A7" s="152" t="s">
        <v>228</v>
      </c>
      <c r="B7" s="91"/>
      <c r="C7" s="91"/>
      <c r="D7" s="91"/>
      <c r="E7" s="91"/>
      <c r="F7" s="91"/>
      <c r="G7" s="91"/>
      <c r="L7" s="2"/>
    </row>
    <row r="8" spans="1:12" x14ac:dyDescent="0.25">
      <c r="A8" s="91"/>
      <c r="B8" s="309" t="s">
        <v>29</v>
      </c>
      <c r="C8" s="310"/>
      <c r="D8" s="311" t="s">
        <v>281</v>
      </c>
      <c r="E8" s="312"/>
      <c r="F8" s="311" t="s">
        <v>32</v>
      </c>
      <c r="G8" s="295"/>
    </row>
    <row r="9" spans="1:12" x14ac:dyDescent="0.25">
      <c r="A9" s="90"/>
      <c r="B9" s="88" t="s">
        <v>55</v>
      </c>
      <c r="C9" s="89" t="s">
        <v>56</v>
      </c>
      <c r="D9" s="88" t="s">
        <v>55</v>
      </c>
      <c r="E9" s="89" t="s">
        <v>56</v>
      </c>
      <c r="F9" s="88" t="s">
        <v>55</v>
      </c>
      <c r="G9" s="88" t="s">
        <v>56</v>
      </c>
    </row>
    <row r="10" spans="1:12" x14ac:dyDescent="0.25">
      <c r="A10" s="87" t="s">
        <v>226</v>
      </c>
      <c r="B10" s="86">
        <v>460</v>
      </c>
      <c r="C10" s="240">
        <v>1.2763064800299655E-3</v>
      </c>
      <c r="D10" s="239">
        <v>2945</v>
      </c>
      <c r="E10" s="240">
        <v>1.1669767377353519E-3</v>
      </c>
      <c r="F10" s="239">
        <v>31110</v>
      </c>
      <c r="G10" s="240">
        <v>8.4630262867962103E-3</v>
      </c>
      <c r="H10" s="188"/>
      <c r="I10" s="188"/>
    </row>
    <row r="11" spans="1:12" x14ac:dyDescent="0.25">
      <c r="A11" s="85" t="s">
        <v>225</v>
      </c>
      <c r="B11" s="84">
        <v>26395</v>
      </c>
      <c r="C11" s="242">
        <v>7.3235020739980297E-2</v>
      </c>
      <c r="D11" s="241">
        <v>136540</v>
      </c>
      <c r="E11" s="242">
        <v>5.4104924879587415E-2</v>
      </c>
      <c r="F11" s="241">
        <v>227975</v>
      </c>
      <c r="G11" s="242">
        <v>6.201730690235828E-2</v>
      </c>
      <c r="H11" s="188"/>
      <c r="I11" s="188"/>
    </row>
    <row r="12" spans="1:12" x14ac:dyDescent="0.25">
      <c r="A12" s="85" t="s">
        <v>224</v>
      </c>
      <c r="B12" s="84">
        <v>71490</v>
      </c>
      <c r="C12" s="242">
        <v>0.19835467447248312</v>
      </c>
      <c r="D12" s="241">
        <v>426795</v>
      </c>
      <c r="E12" s="242">
        <v>0.16912048787156519</v>
      </c>
      <c r="F12" s="241">
        <v>627795</v>
      </c>
      <c r="G12" s="242">
        <v>0.17078256469685718</v>
      </c>
      <c r="H12" s="188"/>
      <c r="I12" s="188"/>
    </row>
    <row r="13" spans="1:12" x14ac:dyDescent="0.25">
      <c r="A13" s="85" t="s">
        <v>223</v>
      </c>
      <c r="B13" s="84">
        <v>51985</v>
      </c>
      <c r="C13" s="242">
        <v>0.14423650513990816</v>
      </c>
      <c r="D13" s="241">
        <v>267790</v>
      </c>
      <c r="E13" s="242">
        <v>0.10611365045777585</v>
      </c>
      <c r="F13" s="241">
        <v>466175</v>
      </c>
      <c r="G13" s="242">
        <v>0.12681617741071113</v>
      </c>
      <c r="H13" s="188"/>
      <c r="I13" s="188"/>
    </row>
    <row r="14" spans="1:12" x14ac:dyDescent="0.25">
      <c r="A14" s="85" t="s">
        <v>222</v>
      </c>
      <c r="B14" s="84">
        <v>56750</v>
      </c>
      <c r="C14" s="242">
        <v>0.15745737552543596</v>
      </c>
      <c r="D14" s="241">
        <v>540375</v>
      </c>
      <c r="E14" s="242">
        <v>0.21412735302334152</v>
      </c>
      <c r="F14" s="241">
        <v>792590</v>
      </c>
      <c r="G14" s="242">
        <v>0.2156126648875541</v>
      </c>
      <c r="H14" s="188"/>
      <c r="I14" s="188"/>
    </row>
    <row r="15" spans="1:12" x14ac:dyDescent="0.25">
      <c r="A15" s="85" t="s">
        <v>221</v>
      </c>
      <c r="B15" s="84">
        <v>43405</v>
      </c>
      <c r="C15" s="242">
        <v>0.12043061470804489</v>
      </c>
      <c r="D15" s="241">
        <v>332635</v>
      </c>
      <c r="E15" s="242">
        <v>0.13180893282057682</v>
      </c>
      <c r="F15" s="241">
        <v>487880</v>
      </c>
      <c r="G15" s="242">
        <v>0.13272070925111332</v>
      </c>
      <c r="H15" s="188"/>
      <c r="I15" s="188"/>
    </row>
    <row r="16" spans="1:12" ht="15.75" thickBot="1" x14ac:dyDescent="0.3">
      <c r="A16" s="83" t="s">
        <v>220</v>
      </c>
      <c r="B16" s="82">
        <v>109930</v>
      </c>
      <c r="C16" s="244">
        <v>0.3050095029341176</v>
      </c>
      <c r="D16" s="243">
        <v>816535</v>
      </c>
      <c r="E16" s="244">
        <v>0.32355767420941783</v>
      </c>
      <c r="F16" s="243">
        <v>1042465</v>
      </c>
      <c r="G16" s="244">
        <v>0.28358755056460982</v>
      </c>
      <c r="H16" s="188"/>
      <c r="I16" s="188"/>
    </row>
    <row r="17" spans="1:7" ht="15.75" thickBot="1" x14ac:dyDescent="0.3">
      <c r="A17" s="81" t="s">
        <v>132</v>
      </c>
      <c r="B17" s="79">
        <v>360415</v>
      </c>
      <c r="C17" s="80">
        <v>1</v>
      </c>
      <c r="D17" s="245">
        <v>2523615</v>
      </c>
      <c r="E17" s="246">
        <v>1</v>
      </c>
      <c r="F17" s="245">
        <v>3675990</v>
      </c>
      <c r="G17" s="246">
        <v>1</v>
      </c>
    </row>
    <row r="18" spans="1:7" x14ac:dyDescent="0.25">
      <c r="A18" s="153" t="s">
        <v>282</v>
      </c>
      <c r="B18" s="153"/>
      <c r="C18" s="153"/>
      <c r="D18" s="153"/>
      <c r="E18" s="153"/>
      <c r="F18" s="153"/>
      <c r="G18" s="153"/>
    </row>
    <row r="19" spans="1:7" x14ac:dyDescent="0.25">
      <c r="A19" s="150"/>
      <c r="B19" s="78"/>
      <c r="C19" s="78"/>
      <c r="D19" s="78"/>
      <c r="E19" s="78"/>
      <c r="F19" s="78"/>
      <c r="G19" s="78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  <row r="28" spans="1:7" x14ac:dyDescent="0.25">
      <c r="B28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L42"/>
  <sheetViews>
    <sheetView workbookViewId="0">
      <selection activeCell="C1" sqref="C1"/>
    </sheetView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4t trimestre 2024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12" x14ac:dyDescent="0.25">
      <c r="A25" s="153" t="s">
        <v>282</v>
      </c>
    </row>
    <row r="26" spans="1:12" x14ac:dyDescent="0.25">
      <c r="D26" s="211"/>
      <c r="E26" s="211"/>
      <c r="F26" s="211"/>
    </row>
    <row r="27" spans="1:12" ht="45" x14ac:dyDescent="0.25">
      <c r="B27" s="258" t="s">
        <v>392</v>
      </c>
      <c r="C27" s="258" t="s">
        <v>283</v>
      </c>
      <c r="D27" s="37"/>
      <c r="E27" s="280" t="s">
        <v>391</v>
      </c>
      <c r="F27" s="211"/>
      <c r="G27" s="37"/>
      <c r="H27" s="37"/>
      <c r="I27" s="37"/>
      <c r="J27" s="37"/>
      <c r="K27" s="37"/>
      <c r="L27" s="37"/>
    </row>
    <row r="28" spans="1:12" x14ac:dyDescent="0.25">
      <c r="A28" s="148" t="s">
        <v>234</v>
      </c>
      <c r="B28" s="144">
        <v>460</v>
      </c>
      <c r="C28" s="141">
        <f t="shared" ref="C28:C35" si="0">+B28/E28-1</f>
        <v>0</v>
      </c>
      <c r="D28" s="37"/>
      <c r="E28" s="281">
        <v>460</v>
      </c>
      <c r="F28" s="211"/>
      <c r="G28" s="37"/>
      <c r="H28" s="37"/>
      <c r="I28" s="37"/>
      <c r="J28" s="37"/>
      <c r="K28" s="37"/>
      <c r="L28" s="37"/>
    </row>
    <row r="29" spans="1:12" x14ac:dyDescent="0.25">
      <c r="A29" s="154" t="s">
        <v>235</v>
      </c>
      <c r="B29" s="144">
        <v>26395</v>
      </c>
      <c r="C29" s="141">
        <f t="shared" si="0"/>
        <v>1.6756548536209559E-2</v>
      </c>
      <c r="D29" s="37"/>
      <c r="E29" s="281">
        <v>25960</v>
      </c>
      <c r="F29" s="211"/>
      <c r="G29" s="37"/>
      <c r="H29" s="37"/>
      <c r="I29" s="37"/>
      <c r="J29" s="37"/>
      <c r="K29" s="37"/>
      <c r="L29" s="37"/>
    </row>
    <row r="30" spans="1:12" x14ac:dyDescent="0.25">
      <c r="A30" s="148" t="s">
        <v>236</v>
      </c>
      <c r="B30" s="144">
        <v>71490</v>
      </c>
      <c r="C30" s="141">
        <f>+B30/E30-1</f>
        <v>1.8231021222048227E-2</v>
      </c>
      <c r="D30" s="37"/>
      <c r="E30" s="281">
        <v>70210</v>
      </c>
      <c r="F30" s="211"/>
      <c r="G30" s="37"/>
      <c r="H30" s="37"/>
      <c r="I30" s="37"/>
      <c r="J30" s="37"/>
      <c r="K30" s="37"/>
      <c r="L30" s="37"/>
    </row>
    <row r="31" spans="1:12" x14ac:dyDescent="0.25">
      <c r="A31" s="154" t="s">
        <v>237</v>
      </c>
      <c r="B31" s="144">
        <v>51985</v>
      </c>
      <c r="C31" s="141">
        <f t="shared" si="0"/>
        <v>-6.4029051987767316E-3</v>
      </c>
      <c r="D31" s="37"/>
      <c r="E31" s="281">
        <v>52320</v>
      </c>
      <c r="F31" s="211"/>
      <c r="G31" s="37"/>
      <c r="H31" s="37"/>
      <c r="I31" s="37"/>
      <c r="J31" s="37"/>
      <c r="K31" s="37"/>
      <c r="L31" s="37"/>
    </row>
    <row r="32" spans="1:12" x14ac:dyDescent="0.25">
      <c r="A32" s="148" t="s">
        <v>238</v>
      </c>
      <c r="B32" s="144">
        <v>56750</v>
      </c>
      <c r="C32" s="141">
        <f t="shared" si="0"/>
        <v>3.0039023504855322E-2</v>
      </c>
      <c r="D32" s="37"/>
      <c r="E32" s="281">
        <v>55095</v>
      </c>
      <c r="F32" s="211"/>
      <c r="G32" s="37"/>
      <c r="H32" s="37"/>
      <c r="I32" s="37"/>
      <c r="J32" s="37"/>
      <c r="K32" s="37"/>
      <c r="L32" s="37"/>
    </row>
    <row r="33" spans="1:12" x14ac:dyDescent="0.25">
      <c r="A33" s="154" t="s">
        <v>239</v>
      </c>
      <c r="B33" s="144">
        <v>43405</v>
      </c>
      <c r="C33" s="141">
        <f t="shared" si="0"/>
        <v>9.653407769248723E-3</v>
      </c>
      <c r="D33" s="37"/>
      <c r="E33" s="281">
        <v>42990</v>
      </c>
      <c r="F33" s="211"/>
      <c r="G33" s="37"/>
      <c r="H33" s="37"/>
      <c r="I33" s="37"/>
      <c r="J33" s="37"/>
      <c r="K33" s="37"/>
      <c r="L33" s="37"/>
    </row>
    <row r="34" spans="1:12" x14ac:dyDescent="0.25">
      <c r="A34" s="148" t="s">
        <v>240</v>
      </c>
      <c r="B34" s="144">
        <v>109930</v>
      </c>
      <c r="C34" s="141">
        <f t="shared" si="0"/>
        <v>1.3553383735939617E-2</v>
      </c>
      <c r="D34" s="37"/>
      <c r="E34" s="281">
        <v>108460</v>
      </c>
      <c r="F34" s="211"/>
      <c r="G34" s="37"/>
      <c r="H34" s="37"/>
      <c r="I34" s="37"/>
      <c r="J34" s="37"/>
      <c r="K34" s="37"/>
      <c r="L34" s="37"/>
    </row>
    <row r="35" spans="1:12" x14ac:dyDescent="0.25">
      <c r="A35" s="148" t="s">
        <v>284</v>
      </c>
      <c r="B35" s="144">
        <v>360415</v>
      </c>
      <c r="C35" s="141">
        <f t="shared" si="0"/>
        <v>1.3839857100662378E-2</v>
      </c>
      <c r="D35" s="37"/>
      <c r="E35" s="281">
        <v>355495</v>
      </c>
      <c r="F35" s="211"/>
      <c r="G35" s="37"/>
      <c r="H35" s="37"/>
      <c r="I35" s="37"/>
      <c r="J35" s="37"/>
      <c r="K35" s="37"/>
      <c r="L35" s="37"/>
    </row>
    <row r="36" spans="1:12" x14ac:dyDescent="0.25">
      <c r="B36" s="63"/>
      <c r="C36" s="63"/>
      <c r="D36" s="37"/>
      <c r="E36" s="211"/>
      <c r="F36" s="211"/>
      <c r="G36" s="37"/>
      <c r="H36" s="37"/>
      <c r="I36" s="37"/>
      <c r="J36" s="37"/>
      <c r="K36" s="37"/>
      <c r="L36" s="37"/>
    </row>
    <row r="37" spans="1:12" x14ac:dyDescent="0.25">
      <c r="B37" s="63"/>
      <c r="C37" s="63"/>
      <c r="D37" s="37"/>
      <c r="E37" s="211"/>
      <c r="F37" s="211"/>
      <c r="G37" s="37"/>
      <c r="H37" s="37"/>
      <c r="I37" s="37"/>
      <c r="J37" s="37"/>
      <c r="K37" s="37"/>
      <c r="L37" s="37"/>
    </row>
    <row r="38" spans="1:12" x14ac:dyDescent="0.25">
      <c r="D38" s="37"/>
      <c r="E38" s="211"/>
      <c r="F38" s="211"/>
      <c r="G38" s="37"/>
      <c r="H38" s="37"/>
      <c r="I38" s="37"/>
      <c r="J38" s="37"/>
      <c r="K38" s="37"/>
      <c r="L38" s="37"/>
    </row>
    <row r="39" spans="1:12" x14ac:dyDescent="0.25">
      <c r="D39" s="37"/>
      <c r="E39" s="211"/>
      <c r="F39" s="211"/>
      <c r="G39" s="37"/>
      <c r="H39" s="37"/>
      <c r="I39" s="37"/>
      <c r="J39" s="37"/>
      <c r="K39" s="37"/>
      <c r="L39" s="37"/>
    </row>
    <row r="40" spans="1:12" x14ac:dyDescent="0.25">
      <c r="D40" s="37"/>
      <c r="E40" s="211"/>
      <c r="F40" s="211"/>
      <c r="G40" s="37"/>
      <c r="H40" s="37"/>
      <c r="I40" s="37"/>
      <c r="J40" s="37"/>
      <c r="K40" s="37"/>
      <c r="L40" s="37"/>
    </row>
    <row r="41" spans="1:12" x14ac:dyDescent="0.25">
      <c r="D41" s="211"/>
      <c r="E41" s="211"/>
      <c r="F41" s="211"/>
    </row>
    <row r="42" spans="1:12" x14ac:dyDescent="0.25">
      <c r="D42" s="211"/>
      <c r="E42" s="211"/>
      <c r="F42" s="211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topLeftCell="A4" zoomScale="70" zoomScaleNormal="70" workbookViewId="0">
      <selection activeCell="M10" sqref="M10:S39"/>
    </sheetView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4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4t trimestre 2024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3"/>
      <c r="M7" s="93"/>
      <c r="N7" s="93"/>
      <c r="O7" s="93"/>
      <c r="P7" s="93"/>
      <c r="Q7" s="93"/>
      <c r="R7" s="93"/>
    </row>
    <row r="8" spans="1:20" ht="15.75" x14ac:dyDescent="0.25">
      <c r="A8" s="314" t="s">
        <v>285</v>
      </c>
      <c r="B8" s="314"/>
      <c r="C8" s="314"/>
      <c r="D8" s="314"/>
      <c r="E8" s="314"/>
      <c r="F8" s="314"/>
      <c r="G8" s="314"/>
      <c r="L8" s="314" t="s">
        <v>381</v>
      </c>
      <c r="M8" s="314"/>
      <c r="N8" s="314"/>
      <c r="O8" s="314"/>
      <c r="P8" s="314"/>
      <c r="Q8" s="314"/>
      <c r="R8" s="314"/>
    </row>
    <row r="9" spans="1:20" ht="54" customHeight="1" x14ac:dyDescent="0.25">
      <c r="A9" s="94" t="s">
        <v>233</v>
      </c>
      <c r="B9" s="95" t="s">
        <v>234</v>
      </c>
      <c r="C9" s="95" t="s">
        <v>235</v>
      </c>
      <c r="D9" s="95" t="s">
        <v>236</v>
      </c>
      <c r="E9" s="95" t="s">
        <v>237</v>
      </c>
      <c r="F9" s="95" t="s">
        <v>238</v>
      </c>
      <c r="G9" s="95" t="s">
        <v>239</v>
      </c>
      <c r="H9" s="95" t="s">
        <v>240</v>
      </c>
      <c r="I9" s="95" t="s">
        <v>132</v>
      </c>
      <c r="J9" s="96"/>
      <c r="L9" s="97" t="s">
        <v>233</v>
      </c>
      <c r="M9" s="95" t="s">
        <v>234</v>
      </c>
      <c r="N9" s="95" t="s">
        <v>235</v>
      </c>
      <c r="O9" s="95" t="s">
        <v>236</v>
      </c>
      <c r="P9" s="95" t="s">
        <v>237</v>
      </c>
      <c r="Q9" s="95" t="s">
        <v>238</v>
      </c>
      <c r="R9" s="95" t="s">
        <v>239</v>
      </c>
      <c r="S9" s="95" t="s">
        <v>240</v>
      </c>
      <c r="T9" s="96"/>
    </row>
    <row r="10" spans="1:20" x14ac:dyDescent="0.25">
      <c r="A10" s="98" t="s">
        <v>77</v>
      </c>
      <c r="B10" s="215">
        <v>20</v>
      </c>
      <c r="C10" s="99">
        <v>463</v>
      </c>
      <c r="D10" s="99">
        <v>1075</v>
      </c>
      <c r="E10" s="99">
        <v>2643</v>
      </c>
      <c r="F10" s="99">
        <v>376</v>
      </c>
      <c r="G10" s="99">
        <v>447</v>
      </c>
      <c r="H10" s="99">
        <v>2441</v>
      </c>
      <c r="I10" s="99">
        <v>7465</v>
      </c>
      <c r="J10" s="100"/>
      <c r="L10" s="98" t="s">
        <v>77</v>
      </c>
      <c r="M10" s="218">
        <f>B10/$I10</f>
        <v>2.6791694574681848E-3</v>
      </c>
      <c r="N10" s="219">
        <f t="shared" ref="N10:N40" si="0">C10/$I10</f>
        <v>6.2022772940388479E-2</v>
      </c>
      <c r="O10" s="219">
        <f t="shared" ref="O10:O40" si="1">D10/$I10</f>
        <v>0.14400535833891492</v>
      </c>
      <c r="P10" s="219">
        <f t="shared" ref="P10:P40" si="2">E10/$I10</f>
        <v>0.35405224380442063</v>
      </c>
      <c r="Q10" s="219">
        <f t="shared" ref="Q10:Q40" si="3">F10/$I10</f>
        <v>5.0368385800401878E-2</v>
      </c>
      <c r="R10" s="219">
        <f t="shared" ref="R10:R40" si="4">G10/$I10</f>
        <v>5.9879437374413931E-2</v>
      </c>
      <c r="S10" s="219">
        <f t="shared" ref="S10:S40" si="5">H10/$I10</f>
        <v>0.32699263228399195</v>
      </c>
      <c r="T10" s="102"/>
    </row>
    <row r="11" spans="1:20" x14ac:dyDescent="0.25">
      <c r="A11" s="103" t="s">
        <v>78</v>
      </c>
      <c r="B11" s="216">
        <v>34</v>
      </c>
      <c r="C11" s="104">
        <v>195</v>
      </c>
      <c r="D11" s="104">
        <v>266</v>
      </c>
      <c r="E11" s="104">
        <v>260</v>
      </c>
      <c r="F11" s="104">
        <v>289</v>
      </c>
      <c r="G11" s="104">
        <v>272</v>
      </c>
      <c r="H11" s="104">
        <v>415</v>
      </c>
      <c r="I11" s="104">
        <v>1731</v>
      </c>
      <c r="J11" s="100"/>
      <c r="L11" s="103" t="s">
        <v>78</v>
      </c>
      <c r="M11" s="220">
        <f t="shared" ref="M11:M40" si="6">B11/$I11</f>
        <v>1.9641825534373193E-2</v>
      </c>
      <c r="N11" s="221">
        <f t="shared" si="0"/>
        <v>0.11265164644714037</v>
      </c>
      <c r="O11" s="221">
        <f t="shared" si="1"/>
        <v>0.15366839976891969</v>
      </c>
      <c r="P11" s="221">
        <f t="shared" si="2"/>
        <v>0.15020219526285383</v>
      </c>
      <c r="Q11" s="221">
        <f t="shared" si="3"/>
        <v>0.16695551704217215</v>
      </c>
      <c r="R11" s="221">
        <f t="shared" si="4"/>
        <v>0.15713460427498555</v>
      </c>
      <c r="S11" s="221">
        <f t="shared" si="5"/>
        <v>0.23974581166955516</v>
      </c>
      <c r="T11" s="102"/>
    </row>
    <row r="12" spans="1:20" x14ac:dyDescent="0.25">
      <c r="A12" s="103" t="s">
        <v>79</v>
      </c>
      <c r="B12" s="216">
        <v>25</v>
      </c>
      <c r="C12" s="104">
        <v>1329</v>
      </c>
      <c r="D12" s="104">
        <v>3401</v>
      </c>
      <c r="E12" s="104">
        <v>1051</v>
      </c>
      <c r="F12" s="104">
        <v>2865</v>
      </c>
      <c r="G12" s="104">
        <v>5116</v>
      </c>
      <c r="H12" s="104">
        <v>5696</v>
      </c>
      <c r="I12" s="104">
        <v>19483</v>
      </c>
      <c r="J12" s="100"/>
      <c r="L12" s="103" t="s">
        <v>79</v>
      </c>
      <c r="M12" s="220">
        <f t="shared" si="6"/>
        <v>1.2831699430272546E-3</v>
      </c>
      <c r="N12" s="221">
        <f t="shared" si="0"/>
        <v>6.8213314171328851E-2</v>
      </c>
      <c r="O12" s="221">
        <f t="shared" si="1"/>
        <v>0.1745624390494277</v>
      </c>
      <c r="P12" s="221">
        <f t="shared" si="2"/>
        <v>5.3944464404865777E-2</v>
      </c>
      <c r="Q12" s="221">
        <f t="shared" si="3"/>
        <v>0.14705127547092336</v>
      </c>
      <c r="R12" s="221">
        <f t="shared" si="4"/>
        <v>0.26258789714109737</v>
      </c>
      <c r="S12" s="221">
        <f t="shared" si="5"/>
        <v>0.29235743981932966</v>
      </c>
      <c r="T12" s="102"/>
    </row>
    <row r="13" spans="1:20" x14ac:dyDescent="0.25">
      <c r="A13" s="105" t="s">
        <v>80</v>
      </c>
      <c r="B13" s="216">
        <v>5</v>
      </c>
      <c r="C13" s="104">
        <v>73</v>
      </c>
      <c r="D13" s="104">
        <v>166</v>
      </c>
      <c r="E13" s="104">
        <v>322</v>
      </c>
      <c r="F13" s="104">
        <v>166</v>
      </c>
      <c r="G13" s="104">
        <v>69</v>
      </c>
      <c r="H13" s="104">
        <v>762</v>
      </c>
      <c r="I13" s="104">
        <v>1563</v>
      </c>
      <c r="J13" s="100"/>
      <c r="L13" s="105" t="s">
        <v>80</v>
      </c>
      <c r="M13" s="220">
        <f t="shared" si="6"/>
        <v>3.1989763275751758E-3</v>
      </c>
      <c r="N13" s="221">
        <f t="shared" si="0"/>
        <v>4.6705054382597568E-2</v>
      </c>
      <c r="O13" s="221">
        <f t="shared" si="1"/>
        <v>0.10620601407549585</v>
      </c>
      <c r="P13" s="221">
        <f t="shared" si="2"/>
        <v>0.20601407549584133</v>
      </c>
      <c r="Q13" s="221">
        <f t="shared" si="3"/>
        <v>0.10620601407549585</v>
      </c>
      <c r="R13" s="221">
        <f t="shared" si="4"/>
        <v>4.4145873320537425E-2</v>
      </c>
      <c r="S13" s="221">
        <f t="shared" si="5"/>
        <v>0.4875239923224568</v>
      </c>
      <c r="T13" s="102"/>
    </row>
    <row r="14" spans="1:20" x14ac:dyDescent="0.25">
      <c r="A14" s="105" t="s">
        <v>81</v>
      </c>
      <c r="B14" s="216">
        <v>10</v>
      </c>
      <c r="C14" s="104">
        <v>299</v>
      </c>
      <c r="D14" s="104">
        <v>689</v>
      </c>
      <c r="E14" s="104">
        <v>836</v>
      </c>
      <c r="F14" s="104">
        <v>321</v>
      </c>
      <c r="G14" s="104">
        <v>617</v>
      </c>
      <c r="H14" s="104">
        <v>713</v>
      </c>
      <c r="I14" s="104">
        <v>3485</v>
      </c>
      <c r="J14" s="100"/>
      <c r="L14" s="105" t="s">
        <v>81</v>
      </c>
      <c r="M14" s="220">
        <f t="shared" si="6"/>
        <v>2.8694404591104736E-3</v>
      </c>
      <c r="N14" s="221">
        <f t="shared" si="0"/>
        <v>8.579626972740316E-2</v>
      </c>
      <c r="O14" s="221">
        <f t="shared" si="1"/>
        <v>0.19770444763271161</v>
      </c>
      <c r="P14" s="221">
        <f t="shared" si="2"/>
        <v>0.23988522238163559</v>
      </c>
      <c r="Q14" s="221">
        <f t="shared" si="3"/>
        <v>9.2109038737446192E-2</v>
      </c>
      <c r="R14" s="221">
        <f t="shared" si="4"/>
        <v>0.1770444763271162</v>
      </c>
      <c r="S14" s="221">
        <f t="shared" si="5"/>
        <v>0.20459110473457676</v>
      </c>
      <c r="T14" s="102"/>
    </row>
    <row r="15" spans="1:20" x14ac:dyDescent="0.25">
      <c r="A15" s="105" t="s">
        <v>82</v>
      </c>
      <c r="B15" s="216">
        <v>15</v>
      </c>
      <c r="C15" s="104">
        <v>136</v>
      </c>
      <c r="D15" s="104">
        <v>194</v>
      </c>
      <c r="E15" s="104">
        <v>177</v>
      </c>
      <c r="F15" s="104">
        <v>174</v>
      </c>
      <c r="G15" s="104">
        <v>218</v>
      </c>
      <c r="H15" s="104">
        <v>249</v>
      </c>
      <c r="I15" s="104">
        <v>1163</v>
      </c>
      <c r="J15" s="100"/>
      <c r="L15" s="105" t="s">
        <v>82</v>
      </c>
      <c r="M15" s="220">
        <f t="shared" si="6"/>
        <v>1.2897678417884782E-2</v>
      </c>
      <c r="N15" s="221">
        <f t="shared" si="0"/>
        <v>0.11693895098882201</v>
      </c>
      <c r="O15" s="221">
        <f t="shared" si="1"/>
        <v>0.16680997420464316</v>
      </c>
      <c r="P15" s="221">
        <f t="shared" si="2"/>
        <v>0.15219260533104043</v>
      </c>
      <c r="Q15" s="221">
        <f t="shared" si="3"/>
        <v>0.14961306964746346</v>
      </c>
      <c r="R15" s="221">
        <f t="shared" si="4"/>
        <v>0.18744625967325881</v>
      </c>
      <c r="S15" s="221">
        <f t="shared" si="5"/>
        <v>0.21410146173688735</v>
      </c>
      <c r="T15" s="102"/>
    </row>
    <row r="16" spans="1:20" x14ac:dyDescent="0.25">
      <c r="A16" s="105" t="s">
        <v>83</v>
      </c>
      <c r="B16" s="216">
        <v>21</v>
      </c>
      <c r="C16" s="104">
        <v>330</v>
      </c>
      <c r="D16" s="104">
        <v>465</v>
      </c>
      <c r="E16" s="104">
        <v>442</v>
      </c>
      <c r="F16" s="104">
        <v>600</v>
      </c>
      <c r="G16" s="104">
        <v>522</v>
      </c>
      <c r="H16" s="104">
        <v>843</v>
      </c>
      <c r="I16" s="104">
        <v>3223</v>
      </c>
      <c r="J16" s="100"/>
      <c r="L16" s="105" t="s">
        <v>83</v>
      </c>
      <c r="M16" s="220">
        <f t="shared" si="6"/>
        <v>6.5156686317095871E-3</v>
      </c>
      <c r="N16" s="221">
        <f t="shared" si="0"/>
        <v>0.10238907849829351</v>
      </c>
      <c r="O16" s="221">
        <f t="shared" si="1"/>
        <v>0.14427551970214086</v>
      </c>
      <c r="P16" s="221">
        <f t="shared" si="2"/>
        <v>0.13713931120074466</v>
      </c>
      <c r="Q16" s="221">
        <f t="shared" si="3"/>
        <v>0.18616196090598822</v>
      </c>
      <c r="R16" s="221">
        <f t="shared" si="4"/>
        <v>0.16196090598820975</v>
      </c>
      <c r="S16" s="221">
        <f t="shared" si="5"/>
        <v>0.26155755507291345</v>
      </c>
      <c r="T16" s="102"/>
    </row>
    <row r="17" spans="1:20" x14ac:dyDescent="0.25">
      <c r="A17" s="105" t="s">
        <v>84</v>
      </c>
      <c r="B17" s="216">
        <v>32</v>
      </c>
      <c r="C17" s="104">
        <v>5740</v>
      </c>
      <c r="D17" s="104">
        <v>9278</v>
      </c>
      <c r="E17" s="104">
        <v>6039</v>
      </c>
      <c r="F17" s="104">
        <v>3905</v>
      </c>
      <c r="G17" s="104">
        <v>6439</v>
      </c>
      <c r="H17" s="104">
        <v>19109</v>
      </c>
      <c r="I17" s="104">
        <v>50542</v>
      </c>
      <c r="J17" s="100"/>
      <c r="L17" s="105" t="s">
        <v>84</v>
      </c>
      <c r="M17" s="220">
        <f t="shared" si="6"/>
        <v>6.3313679711922758E-4</v>
      </c>
      <c r="N17" s="221">
        <f t="shared" si="0"/>
        <v>0.11356891298326145</v>
      </c>
      <c r="O17" s="221">
        <f t="shared" si="1"/>
        <v>0.18357010011475605</v>
      </c>
      <c r="P17" s="221">
        <f t="shared" si="2"/>
        <v>0.11948478493134423</v>
      </c>
      <c r="Q17" s="221">
        <f t="shared" si="3"/>
        <v>7.7262474773455742E-2</v>
      </c>
      <c r="R17" s="221">
        <f t="shared" si="4"/>
        <v>0.12739899489533457</v>
      </c>
      <c r="S17" s="221">
        <f t="shared" si="5"/>
        <v>0.37808159550472875</v>
      </c>
      <c r="T17" s="102"/>
    </row>
    <row r="18" spans="1:20" x14ac:dyDescent="0.25">
      <c r="A18" s="105" t="s">
        <v>85</v>
      </c>
      <c r="B18" s="216">
        <v>43</v>
      </c>
      <c r="C18" s="104">
        <v>237</v>
      </c>
      <c r="D18" s="104">
        <v>715</v>
      </c>
      <c r="E18" s="104">
        <v>716</v>
      </c>
      <c r="F18" s="104">
        <v>109</v>
      </c>
      <c r="G18" s="104">
        <v>250</v>
      </c>
      <c r="H18" s="104">
        <v>589</v>
      </c>
      <c r="I18" s="104">
        <v>2659</v>
      </c>
      <c r="J18" s="100"/>
      <c r="L18" s="105" t="s">
        <v>85</v>
      </c>
      <c r="M18" s="220">
        <f t="shared" si="6"/>
        <v>1.6171493042497178E-2</v>
      </c>
      <c r="N18" s="221">
        <f t="shared" si="0"/>
        <v>8.9131252350507714E-2</v>
      </c>
      <c r="O18" s="221">
        <f t="shared" si="1"/>
        <v>0.26889808198570891</v>
      </c>
      <c r="P18" s="221">
        <f t="shared" si="2"/>
        <v>0.26927416321925535</v>
      </c>
      <c r="Q18" s="221">
        <f t="shared" si="3"/>
        <v>4.0992854456562616E-2</v>
      </c>
      <c r="R18" s="221">
        <f t="shared" si="4"/>
        <v>9.4020308386611504E-2</v>
      </c>
      <c r="S18" s="221">
        <f t="shared" si="5"/>
        <v>0.22151184655885672</v>
      </c>
      <c r="T18" s="102"/>
    </row>
    <row r="19" spans="1:20" x14ac:dyDescent="0.25">
      <c r="A19" s="105" t="s">
        <v>86</v>
      </c>
      <c r="B19" s="216">
        <v>74</v>
      </c>
      <c r="C19" s="104">
        <v>1641</v>
      </c>
      <c r="D19" s="104">
        <v>13478</v>
      </c>
      <c r="E19" s="104">
        <v>3648</v>
      </c>
      <c r="F19" s="104">
        <v>8913</v>
      </c>
      <c r="G19" s="104">
        <v>3769</v>
      </c>
      <c r="H19" s="104">
        <v>26567</v>
      </c>
      <c r="I19" s="104">
        <v>58090</v>
      </c>
      <c r="J19" s="100"/>
      <c r="L19" s="105" t="s">
        <v>86</v>
      </c>
      <c r="M19" s="220">
        <f t="shared" si="6"/>
        <v>1.2738853503184713E-3</v>
      </c>
      <c r="N19" s="221">
        <f t="shared" si="0"/>
        <v>2.8249268376656912E-2</v>
      </c>
      <c r="O19" s="221">
        <f t="shared" si="1"/>
        <v>0.23201928042692374</v>
      </c>
      <c r="P19" s="221">
        <f t="shared" si="2"/>
        <v>6.2799104837321401E-2</v>
      </c>
      <c r="Q19" s="221">
        <f t="shared" si="3"/>
        <v>0.15343432604579102</v>
      </c>
      <c r="R19" s="221">
        <f t="shared" si="4"/>
        <v>6.4882079531761061E-2</v>
      </c>
      <c r="S19" s="221">
        <f t="shared" si="5"/>
        <v>0.45734205543122741</v>
      </c>
      <c r="T19" s="102"/>
    </row>
    <row r="20" spans="1:20" x14ac:dyDescent="0.25">
      <c r="A20" s="105" t="s">
        <v>87</v>
      </c>
      <c r="B20" s="216">
        <v>30</v>
      </c>
      <c r="C20" s="104">
        <v>437</v>
      </c>
      <c r="D20" s="104">
        <v>1385</v>
      </c>
      <c r="E20" s="104">
        <v>1443</v>
      </c>
      <c r="F20" s="104">
        <v>1335</v>
      </c>
      <c r="G20" s="104">
        <v>625</v>
      </c>
      <c r="H20" s="104">
        <v>1787</v>
      </c>
      <c r="I20" s="104">
        <v>7042</v>
      </c>
      <c r="J20" s="100"/>
      <c r="L20" s="105" t="s">
        <v>87</v>
      </c>
      <c r="M20" s="220">
        <f t="shared" si="6"/>
        <v>4.2601533655211585E-3</v>
      </c>
      <c r="N20" s="221">
        <f t="shared" si="0"/>
        <v>6.2056234024424881E-2</v>
      </c>
      <c r="O20" s="221">
        <f t="shared" si="1"/>
        <v>0.19667708037489351</v>
      </c>
      <c r="P20" s="221">
        <f t="shared" si="2"/>
        <v>0.20491337688156774</v>
      </c>
      <c r="Q20" s="221">
        <f t="shared" si="3"/>
        <v>0.18957682476569157</v>
      </c>
      <c r="R20" s="221">
        <f t="shared" si="4"/>
        <v>8.8753195115024136E-2</v>
      </c>
      <c r="S20" s="221">
        <f t="shared" si="5"/>
        <v>0.25376313547287704</v>
      </c>
      <c r="T20" s="102"/>
    </row>
    <row r="21" spans="1:20" x14ac:dyDescent="0.25">
      <c r="A21" s="105" t="s">
        <v>88</v>
      </c>
      <c r="B21" s="216">
        <v>21</v>
      </c>
      <c r="C21" s="104">
        <v>984</v>
      </c>
      <c r="D21" s="104">
        <v>4632</v>
      </c>
      <c r="E21" s="104">
        <v>3360</v>
      </c>
      <c r="F21" s="104">
        <v>3803</v>
      </c>
      <c r="G21" s="104">
        <v>3701</v>
      </c>
      <c r="H21" s="104">
        <v>6386</v>
      </c>
      <c r="I21" s="104">
        <v>22887</v>
      </c>
      <c r="J21" s="100"/>
      <c r="L21" s="105" t="s">
        <v>88</v>
      </c>
      <c r="M21" s="220">
        <f t="shared" si="6"/>
        <v>9.1755144842050067E-4</v>
      </c>
      <c r="N21" s="221">
        <f t="shared" si="0"/>
        <v>4.2993839297417749E-2</v>
      </c>
      <c r="O21" s="221">
        <f t="shared" si="1"/>
        <v>0.2023856337658933</v>
      </c>
      <c r="P21" s="221">
        <f t="shared" si="2"/>
        <v>0.14680823174728011</v>
      </c>
      <c r="Q21" s="221">
        <f t="shared" si="3"/>
        <v>0.16616419801634116</v>
      </c>
      <c r="R21" s="221">
        <f t="shared" si="4"/>
        <v>0.16170751955258444</v>
      </c>
      <c r="S21" s="221">
        <f t="shared" si="5"/>
        <v>0.27902302617206276</v>
      </c>
      <c r="T21" s="102"/>
    </row>
    <row r="22" spans="1:20" x14ac:dyDescent="0.25">
      <c r="A22" s="105" t="s">
        <v>89</v>
      </c>
      <c r="B22" s="216">
        <v>57</v>
      </c>
      <c r="C22" s="104">
        <v>1287</v>
      </c>
      <c r="D22" s="104">
        <v>3889</v>
      </c>
      <c r="E22" s="104">
        <v>2906</v>
      </c>
      <c r="F22" s="104">
        <v>2114</v>
      </c>
      <c r="G22" s="104">
        <v>2531</v>
      </c>
      <c r="H22" s="104">
        <v>4787</v>
      </c>
      <c r="I22" s="104">
        <v>17571</v>
      </c>
      <c r="J22" s="100"/>
      <c r="L22" s="105" t="s">
        <v>89</v>
      </c>
      <c r="M22" s="220">
        <f t="shared" si="6"/>
        <v>3.2439815605258666E-3</v>
      </c>
      <c r="N22" s="221">
        <f t="shared" si="0"/>
        <v>7.3245688919241936E-2</v>
      </c>
      <c r="O22" s="221">
        <f t="shared" si="1"/>
        <v>0.22133060155938764</v>
      </c>
      <c r="P22" s="221">
        <f t="shared" si="2"/>
        <v>0.16538614762961698</v>
      </c>
      <c r="Q22" s="221">
        <f t="shared" si="3"/>
        <v>0.1203118775254681</v>
      </c>
      <c r="R22" s="221">
        <f t="shared" si="4"/>
        <v>0.14404416367878892</v>
      </c>
      <c r="S22" s="221">
        <f t="shared" si="5"/>
        <v>0.27243753912697055</v>
      </c>
      <c r="T22" s="102"/>
    </row>
    <row r="23" spans="1:20" x14ac:dyDescent="0.25">
      <c r="A23" s="105" t="s">
        <v>90</v>
      </c>
      <c r="B23" s="216">
        <v>15</v>
      </c>
      <c r="C23" s="104">
        <v>149</v>
      </c>
      <c r="D23" s="104">
        <v>187</v>
      </c>
      <c r="E23" s="104">
        <v>163</v>
      </c>
      <c r="F23" s="104">
        <v>98</v>
      </c>
      <c r="G23" s="104">
        <v>150</v>
      </c>
      <c r="H23" s="104">
        <v>224</v>
      </c>
      <c r="I23" s="104">
        <v>986</v>
      </c>
      <c r="J23" s="100"/>
      <c r="L23" s="105" t="s">
        <v>90</v>
      </c>
      <c r="M23" s="220">
        <f t="shared" si="6"/>
        <v>1.5212981744421906E-2</v>
      </c>
      <c r="N23" s="221">
        <f t="shared" si="0"/>
        <v>0.15111561866125761</v>
      </c>
      <c r="O23" s="221">
        <f t="shared" si="1"/>
        <v>0.18965517241379309</v>
      </c>
      <c r="P23" s="221">
        <f t="shared" si="2"/>
        <v>0.16531440162271804</v>
      </c>
      <c r="Q23" s="221">
        <f t="shared" si="3"/>
        <v>9.9391480730223122E-2</v>
      </c>
      <c r="R23" s="221">
        <f t="shared" si="4"/>
        <v>0.15212981744421908</v>
      </c>
      <c r="S23" s="221">
        <f t="shared" si="5"/>
        <v>0.22718052738336714</v>
      </c>
      <c r="T23" s="102"/>
    </row>
    <row r="24" spans="1:20" x14ac:dyDescent="0.25">
      <c r="A24" s="105" t="s">
        <v>91</v>
      </c>
      <c r="B24" s="216">
        <v>26</v>
      </c>
      <c r="C24" s="104">
        <v>700</v>
      </c>
      <c r="D24" s="104">
        <v>1303</v>
      </c>
      <c r="E24" s="104">
        <v>3070</v>
      </c>
      <c r="F24" s="104">
        <v>2617</v>
      </c>
      <c r="G24" s="104">
        <v>1121</v>
      </c>
      <c r="H24" s="104">
        <v>3575</v>
      </c>
      <c r="I24" s="104">
        <v>12412</v>
      </c>
      <c r="J24" s="100"/>
      <c r="L24" s="105" t="s">
        <v>91</v>
      </c>
      <c r="M24" s="220">
        <f t="shared" si="6"/>
        <v>2.0947470190138574E-3</v>
      </c>
      <c r="N24" s="221">
        <f t="shared" si="0"/>
        <v>5.6397035127296165E-2</v>
      </c>
      <c r="O24" s="221">
        <f t="shared" si="1"/>
        <v>0.10497905252980987</v>
      </c>
      <c r="P24" s="221">
        <f t="shared" si="2"/>
        <v>0.24734128262971319</v>
      </c>
      <c r="Q24" s="221">
        <f t="shared" si="3"/>
        <v>0.21084434418304868</v>
      </c>
      <c r="R24" s="221">
        <f t="shared" si="4"/>
        <v>9.031582339671286E-2</v>
      </c>
      <c r="S24" s="221">
        <f t="shared" si="5"/>
        <v>0.28802771511440539</v>
      </c>
      <c r="T24" s="102"/>
    </row>
    <row r="25" spans="1:20" x14ac:dyDescent="0.25">
      <c r="A25" s="105" t="s">
        <v>92</v>
      </c>
      <c r="B25" s="216">
        <v>47</v>
      </c>
      <c r="C25" s="104">
        <v>535</v>
      </c>
      <c r="D25" s="104">
        <v>2331</v>
      </c>
      <c r="E25" s="104">
        <v>1687</v>
      </c>
      <c r="F25" s="104">
        <v>1184</v>
      </c>
      <c r="G25" s="104">
        <v>1331</v>
      </c>
      <c r="H25" s="104">
        <v>2161</v>
      </c>
      <c r="I25" s="104">
        <v>9276</v>
      </c>
      <c r="J25" s="100"/>
      <c r="L25" s="105" t="s">
        <v>92</v>
      </c>
      <c r="M25" s="220">
        <f t="shared" si="6"/>
        <v>5.0668391548081074E-3</v>
      </c>
      <c r="N25" s="221">
        <f t="shared" si="0"/>
        <v>5.7675722294092284E-2</v>
      </c>
      <c r="O25" s="221">
        <f t="shared" si="1"/>
        <v>0.25129366106080209</v>
      </c>
      <c r="P25" s="221">
        <f t="shared" si="2"/>
        <v>0.18186718413109099</v>
      </c>
      <c r="Q25" s="221">
        <f t="shared" si="3"/>
        <v>0.12764122466580421</v>
      </c>
      <c r="R25" s="221">
        <f t="shared" si="4"/>
        <v>0.14348857266062959</v>
      </c>
      <c r="S25" s="221">
        <f t="shared" si="5"/>
        <v>0.23296679603277276</v>
      </c>
      <c r="T25" s="102"/>
    </row>
    <row r="26" spans="1:20" x14ac:dyDescent="0.25">
      <c r="A26" s="105" t="s">
        <v>93</v>
      </c>
      <c r="B26" s="216">
        <v>10</v>
      </c>
      <c r="C26" s="104">
        <v>505</v>
      </c>
      <c r="D26" s="104">
        <v>1080</v>
      </c>
      <c r="E26" s="104">
        <v>1308</v>
      </c>
      <c r="F26" s="104">
        <v>913</v>
      </c>
      <c r="G26" s="104">
        <v>721</v>
      </c>
      <c r="H26" s="104">
        <v>1272</v>
      </c>
      <c r="I26" s="104">
        <v>5809</v>
      </c>
      <c r="J26" s="100"/>
      <c r="L26" s="105" t="s">
        <v>93</v>
      </c>
      <c r="M26" s="220">
        <f t="shared" si="6"/>
        <v>1.721466689619556E-3</v>
      </c>
      <c r="N26" s="221">
        <f t="shared" si="0"/>
        <v>8.6934067825787567E-2</v>
      </c>
      <c r="O26" s="221">
        <f t="shared" si="1"/>
        <v>0.18591840247891203</v>
      </c>
      <c r="P26" s="221">
        <f t="shared" si="2"/>
        <v>0.22516784300223791</v>
      </c>
      <c r="Q26" s="221">
        <f t="shared" si="3"/>
        <v>0.15716990876226544</v>
      </c>
      <c r="R26" s="221">
        <f t="shared" si="4"/>
        <v>0.12411774832156998</v>
      </c>
      <c r="S26" s="221">
        <f t="shared" si="5"/>
        <v>0.21897056291960751</v>
      </c>
      <c r="T26" s="102"/>
    </row>
    <row r="27" spans="1:20" x14ac:dyDescent="0.25">
      <c r="A27" s="105" t="s">
        <v>94</v>
      </c>
      <c r="B27" s="216">
        <v>5</v>
      </c>
      <c r="C27" s="104">
        <v>446</v>
      </c>
      <c r="D27" s="104">
        <v>1141</v>
      </c>
      <c r="E27" s="104">
        <v>598</v>
      </c>
      <c r="F27" s="104">
        <v>666</v>
      </c>
      <c r="G27" s="104">
        <v>359</v>
      </c>
      <c r="H27" s="104">
        <v>691</v>
      </c>
      <c r="I27" s="104">
        <v>3906</v>
      </c>
      <c r="J27" s="100"/>
      <c r="L27" s="105" t="s">
        <v>94</v>
      </c>
      <c r="M27" s="220">
        <f t="shared" si="6"/>
        <v>1.2800819252432156E-3</v>
      </c>
      <c r="N27" s="221">
        <f t="shared" si="0"/>
        <v>0.11418330773169483</v>
      </c>
      <c r="O27" s="221">
        <f t="shared" si="1"/>
        <v>0.29211469534050177</v>
      </c>
      <c r="P27" s="221">
        <f t="shared" si="2"/>
        <v>0.15309779825908859</v>
      </c>
      <c r="Q27" s="221">
        <f t="shared" si="3"/>
        <v>0.17050691244239632</v>
      </c>
      <c r="R27" s="221">
        <f t="shared" si="4"/>
        <v>9.1909882232462881E-2</v>
      </c>
      <c r="S27" s="221">
        <f t="shared" si="5"/>
        <v>0.1769073220686124</v>
      </c>
      <c r="T27" s="102"/>
    </row>
    <row r="28" spans="1:20" x14ac:dyDescent="0.25">
      <c r="A28" s="105" t="s">
        <v>95</v>
      </c>
      <c r="B28" s="216">
        <v>15</v>
      </c>
      <c r="C28" s="104">
        <v>1206</v>
      </c>
      <c r="D28" s="104">
        <v>1765</v>
      </c>
      <c r="E28" s="104">
        <v>3818</v>
      </c>
      <c r="F28" s="104">
        <v>921</v>
      </c>
      <c r="G28" s="104">
        <v>853</v>
      </c>
      <c r="H28" s="104">
        <v>2076</v>
      </c>
      <c r="I28" s="104">
        <v>10654</v>
      </c>
      <c r="J28" s="100"/>
      <c r="L28" s="105" t="s">
        <v>95</v>
      </c>
      <c r="M28" s="220">
        <f t="shared" si="6"/>
        <v>1.4079219072648771E-3</v>
      </c>
      <c r="N28" s="221">
        <f t="shared" si="0"/>
        <v>0.11319692134409612</v>
      </c>
      <c r="O28" s="221">
        <f t="shared" si="1"/>
        <v>0.16566547775483387</v>
      </c>
      <c r="P28" s="221">
        <f t="shared" si="2"/>
        <v>0.35836305612915337</v>
      </c>
      <c r="Q28" s="221">
        <f t="shared" si="3"/>
        <v>8.6446405106063454E-2</v>
      </c>
      <c r="R28" s="221">
        <f t="shared" si="4"/>
        <v>8.0063825793129345E-2</v>
      </c>
      <c r="S28" s="221">
        <f t="shared" si="5"/>
        <v>0.19485639196545898</v>
      </c>
      <c r="T28" s="102"/>
    </row>
    <row r="29" spans="1:20" x14ac:dyDescent="0.25">
      <c r="A29" s="105" t="s">
        <v>96</v>
      </c>
      <c r="B29" s="216">
        <v>152</v>
      </c>
      <c r="C29" s="104">
        <v>3119</v>
      </c>
      <c r="D29" s="104">
        <v>6827</v>
      </c>
      <c r="E29" s="104">
        <v>3679</v>
      </c>
      <c r="F29" s="104">
        <v>7091</v>
      </c>
      <c r="G29" s="104">
        <v>3432</v>
      </c>
      <c r="H29" s="104">
        <v>6077</v>
      </c>
      <c r="I29" s="104">
        <v>30377</v>
      </c>
      <c r="J29" s="100"/>
      <c r="L29" s="105" t="s">
        <v>96</v>
      </c>
      <c r="M29" s="220">
        <f t="shared" si="6"/>
        <v>5.0037857589623732E-3</v>
      </c>
      <c r="N29" s="221">
        <f t="shared" si="0"/>
        <v>0.10267636698818185</v>
      </c>
      <c r="O29" s="221">
        <f t="shared" si="1"/>
        <v>0.22474240379234289</v>
      </c>
      <c r="P29" s="221">
        <f t="shared" si="2"/>
        <v>0.12111136715278006</v>
      </c>
      <c r="Q29" s="221">
        <f t="shared" si="3"/>
        <v>0.2334331895842249</v>
      </c>
      <c r="R29" s="221">
        <f t="shared" si="4"/>
        <v>0.11298021529446621</v>
      </c>
      <c r="S29" s="221">
        <f t="shared" si="5"/>
        <v>0.20005267142904171</v>
      </c>
      <c r="T29" s="102"/>
    </row>
    <row r="30" spans="1:20" x14ac:dyDescent="0.25">
      <c r="A30" s="105" t="s">
        <v>97</v>
      </c>
      <c r="B30" s="216">
        <v>37</v>
      </c>
      <c r="C30" s="104">
        <v>117</v>
      </c>
      <c r="D30" s="104">
        <v>127</v>
      </c>
      <c r="E30" s="104">
        <v>268</v>
      </c>
      <c r="F30" s="104">
        <v>95</v>
      </c>
      <c r="G30" s="104">
        <v>135</v>
      </c>
      <c r="H30" s="104">
        <v>332</v>
      </c>
      <c r="I30" s="104">
        <v>1111</v>
      </c>
      <c r="J30" s="100"/>
      <c r="L30" s="105" t="s">
        <v>97</v>
      </c>
      <c r="M30" s="220">
        <f t="shared" si="6"/>
        <v>3.3303330333033301E-2</v>
      </c>
      <c r="N30" s="221">
        <f t="shared" si="0"/>
        <v>0.10531053105310531</v>
      </c>
      <c r="O30" s="221">
        <f t="shared" si="1"/>
        <v>0.11431143114311432</v>
      </c>
      <c r="P30" s="221">
        <f t="shared" si="2"/>
        <v>0.24122412241224123</v>
      </c>
      <c r="Q30" s="221">
        <f t="shared" si="3"/>
        <v>8.5508550855085505E-2</v>
      </c>
      <c r="R30" s="221">
        <f t="shared" si="4"/>
        <v>0.12151215121512152</v>
      </c>
      <c r="S30" s="221">
        <f t="shared" si="5"/>
        <v>0.29882988298829882</v>
      </c>
      <c r="T30" s="102"/>
    </row>
    <row r="31" spans="1:20" x14ac:dyDescent="0.25">
      <c r="A31" s="105" t="s">
        <v>98</v>
      </c>
      <c r="B31" s="216">
        <v>23</v>
      </c>
      <c r="C31" s="104">
        <v>209</v>
      </c>
      <c r="D31" s="104">
        <v>694</v>
      </c>
      <c r="E31" s="104">
        <v>2704</v>
      </c>
      <c r="F31" s="104">
        <v>1372</v>
      </c>
      <c r="G31" s="104">
        <v>306</v>
      </c>
      <c r="H31" s="104">
        <v>999</v>
      </c>
      <c r="I31" s="104">
        <v>6307</v>
      </c>
      <c r="J31" s="100"/>
      <c r="L31" s="105" t="s">
        <v>98</v>
      </c>
      <c r="M31" s="220">
        <f t="shared" si="6"/>
        <v>3.6467417155541461E-3</v>
      </c>
      <c r="N31" s="221">
        <f t="shared" si="0"/>
        <v>3.3137783415252892E-2</v>
      </c>
      <c r="O31" s="221">
        <f t="shared" si="1"/>
        <v>0.11003646741715555</v>
      </c>
      <c r="P31" s="221">
        <f t="shared" si="2"/>
        <v>0.42872998255906136</v>
      </c>
      <c r="Q31" s="221">
        <f t="shared" si="3"/>
        <v>0.21753607103218647</v>
      </c>
      <c r="R31" s="221">
        <f t="shared" si="4"/>
        <v>4.8517520215633422E-2</v>
      </c>
      <c r="S31" s="221">
        <f t="shared" si="5"/>
        <v>0.15839543364515618</v>
      </c>
      <c r="T31" s="102"/>
    </row>
    <row r="32" spans="1:20" x14ac:dyDescent="0.25">
      <c r="A32" s="105" t="s">
        <v>99</v>
      </c>
      <c r="B32" s="216">
        <v>35</v>
      </c>
      <c r="C32" s="104">
        <v>982</v>
      </c>
      <c r="D32" s="104">
        <v>2790</v>
      </c>
      <c r="E32" s="104">
        <v>1904</v>
      </c>
      <c r="F32" s="104">
        <v>9392</v>
      </c>
      <c r="G32" s="104">
        <v>1976</v>
      </c>
      <c r="H32" s="104">
        <v>3096</v>
      </c>
      <c r="I32" s="104">
        <v>20175</v>
      </c>
      <c r="J32" s="100"/>
      <c r="L32" s="105" t="s">
        <v>99</v>
      </c>
      <c r="M32" s="220">
        <f t="shared" si="6"/>
        <v>1.7348203221809169E-3</v>
      </c>
      <c r="N32" s="221">
        <f t="shared" si="0"/>
        <v>4.8674101610904588E-2</v>
      </c>
      <c r="O32" s="221">
        <f t="shared" si="1"/>
        <v>0.13828996282527881</v>
      </c>
      <c r="P32" s="221">
        <f t="shared" si="2"/>
        <v>9.4374225526641889E-2</v>
      </c>
      <c r="Q32" s="221">
        <f t="shared" si="3"/>
        <v>0.46552664188351922</v>
      </c>
      <c r="R32" s="221">
        <f t="shared" si="4"/>
        <v>9.7942998760842628E-2</v>
      </c>
      <c r="S32" s="221">
        <f t="shared" si="5"/>
        <v>0.15345724907063196</v>
      </c>
      <c r="T32" s="102"/>
    </row>
    <row r="33" spans="1:20" x14ac:dyDescent="0.25">
      <c r="A33" s="105" t="s">
        <v>100</v>
      </c>
      <c r="B33" s="216">
        <v>34</v>
      </c>
      <c r="C33" s="104">
        <v>1075</v>
      </c>
      <c r="D33" s="104">
        <v>2985</v>
      </c>
      <c r="E33" s="104">
        <v>2950</v>
      </c>
      <c r="F33" s="104">
        <v>1060</v>
      </c>
      <c r="G33" s="104">
        <v>3729</v>
      </c>
      <c r="H33" s="104">
        <v>5894</v>
      </c>
      <c r="I33" s="104">
        <v>17727</v>
      </c>
      <c r="J33" s="100"/>
      <c r="L33" s="105" t="s">
        <v>100</v>
      </c>
      <c r="M33" s="220">
        <f t="shared" si="6"/>
        <v>1.9179782253060304E-3</v>
      </c>
      <c r="N33" s="221">
        <f t="shared" si="0"/>
        <v>6.0641958594234782E-2</v>
      </c>
      <c r="O33" s="221">
        <f t="shared" si="1"/>
        <v>0.16838720595701473</v>
      </c>
      <c r="P33" s="221">
        <f t="shared" si="2"/>
        <v>0.16641281660743498</v>
      </c>
      <c r="Q33" s="221">
        <f t="shared" si="3"/>
        <v>5.979579173012918E-2</v>
      </c>
      <c r="R33" s="221">
        <f t="shared" si="4"/>
        <v>0.21035708241665257</v>
      </c>
      <c r="S33" s="221">
        <f t="shared" si="5"/>
        <v>0.33248716646922771</v>
      </c>
      <c r="T33" s="102"/>
    </row>
    <row r="34" spans="1:20" x14ac:dyDescent="0.25">
      <c r="A34" s="105" t="s">
        <v>101</v>
      </c>
      <c r="B34" s="216">
        <v>10</v>
      </c>
      <c r="C34" s="104">
        <v>428</v>
      </c>
      <c r="D34" s="104">
        <v>4227</v>
      </c>
      <c r="E34" s="104">
        <v>1716</v>
      </c>
      <c r="F34" s="104">
        <v>1985</v>
      </c>
      <c r="G34" s="104">
        <v>4802</v>
      </c>
      <c r="H34" s="104">
        <v>4174</v>
      </c>
      <c r="I34" s="104">
        <v>17342</v>
      </c>
      <c r="J34" s="100"/>
      <c r="L34" s="105" t="s">
        <v>101</v>
      </c>
      <c r="M34" s="220">
        <f t="shared" si="6"/>
        <v>5.7663475954330523E-4</v>
      </c>
      <c r="N34" s="221">
        <f t="shared" si="0"/>
        <v>2.4679967708453467E-2</v>
      </c>
      <c r="O34" s="221">
        <f t="shared" si="1"/>
        <v>0.24374351285895512</v>
      </c>
      <c r="P34" s="221">
        <f t="shared" si="2"/>
        <v>9.895052473763119E-2</v>
      </c>
      <c r="Q34" s="221">
        <f t="shared" si="3"/>
        <v>0.1144619997693461</v>
      </c>
      <c r="R34" s="221">
        <f t="shared" si="4"/>
        <v>0.27690001153269517</v>
      </c>
      <c r="S34" s="221">
        <f t="shared" si="5"/>
        <v>0.24068734863337563</v>
      </c>
      <c r="T34" s="102"/>
    </row>
    <row r="35" spans="1:20" x14ac:dyDescent="0.25">
      <c r="A35" s="105" t="s">
        <v>102</v>
      </c>
      <c r="B35" s="216">
        <v>48</v>
      </c>
      <c r="C35" s="104">
        <v>926</v>
      </c>
      <c r="D35" s="104">
        <v>1378</v>
      </c>
      <c r="E35" s="104">
        <v>2893</v>
      </c>
      <c r="F35" s="104">
        <v>1077</v>
      </c>
      <c r="G35" s="104">
        <v>1097</v>
      </c>
      <c r="H35" s="104">
        <v>1479</v>
      </c>
      <c r="I35" s="104">
        <v>8898</v>
      </c>
      <c r="J35" s="100"/>
      <c r="L35" s="105" t="s">
        <v>102</v>
      </c>
      <c r="M35" s="220">
        <f t="shared" si="6"/>
        <v>5.394470667565745E-3</v>
      </c>
      <c r="N35" s="221">
        <f t="shared" si="0"/>
        <v>0.10406832996178916</v>
      </c>
      <c r="O35" s="221">
        <f t="shared" si="1"/>
        <v>0.15486626208136661</v>
      </c>
      <c r="P35" s="221">
        <f t="shared" si="2"/>
        <v>0.32512924252641046</v>
      </c>
      <c r="Q35" s="221">
        <f t="shared" si="3"/>
        <v>0.12103843560350641</v>
      </c>
      <c r="R35" s="221">
        <f t="shared" si="4"/>
        <v>0.12328613171499213</v>
      </c>
      <c r="S35" s="221">
        <f t="shared" si="5"/>
        <v>0.16621712744436953</v>
      </c>
      <c r="T35" s="102"/>
    </row>
    <row r="36" spans="1:20" x14ac:dyDescent="0.25">
      <c r="A36" s="105" t="s">
        <v>103</v>
      </c>
      <c r="B36" s="216">
        <v>40</v>
      </c>
      <c r="C36" s="104">
        <v>184</v>
      </c>
      <c r="D36" s="104">
        <v>518</v>
      </c>
      <c r="E36" s="104">
        <v>308</v>
      </c>
      <c r="F36" s="104">
        <v>262</v>
      </c>
      <c r="G36" s="104">
        <v>281</v>
      </c>
      <c r="H36" s="104">
        <v>1036</v>
      </c>
      <c r="I36" s="104">
        <v>2629</v>
      </c>
      <c r="J36" s="100"/>
      <c r="L36" s="105" t="s">
        <v>103</v>
      </c>
      <c r="M36" s="220">
        <f t="shared" si="6"/>
        <v>1.5214910612400151E-2</v>
      </c>
      <c r="N36" s="221">
        <f t="shared" si="0"/>
        <v>6.9988588817040703E-2</v>
      </c>
      <c r="O36" s="221">
        <f t="shared" si="1"/>
        <v>0.19703309243058198</v>
      </c>
      <c r="P36" s="221">
        <f t="shared" si="2"/>
        <v>0.11715481171548117</v>
      </c>
      <c r="Q36" s="221">
        <f t="shared" si="3"/>
        <v>9.9657664511221003E-2</v>
      </c>
      <c r="R36" s="221">
        <f t="shared" si="4"/>
        <v>0.10688474705211107</v>
      </c>
      <c r="S36" s="221">
        <f t="shared" si="5"/>
        <v>0.39406618486116396</v>
      </c>
      <c r="T36" s="102"/>
    </row>
    <row r="37" spans="1:20" x14ac:dyDescent="0.25">
      <c r="A37" s="105" t="s">
        <v>104</v>
      </c>
      <c r="B37" s="216">
        <v>12</v>
      </c>
      <c r="C37" s="104">
        <v>179</v>
      </c>
      <c r="D37" s="104">
        <v>270</v>
      </c>
      <c r="E37" s="104">
        <v>137</v>
      </c>
      <c r="F37" s="104">
        <v>230</v>
      </c>
      <c r="G37" s="104">
        <v>234</v>
      </c>
      <c r="H37" s="104">
        <v>334</v>
      </c>
      <c r="I37" s="104">
        <v>1396</v>
      </c>
      <c r="J37" s="100"/>
      <c r="L37" s="105" t="s">
        <v>104</v>
      </c>
      <c r="M37" s="220">
        <f t="shared" si="6"/>
        <v>8.5959885386819486E-3</v>
      </c>
      <c r="N37" s="221">
        <f t="shared" si="0"/>
        <v>0.12822349570200572</v>
      </c>
      <c r="O37" s="221">
        <f t="shared" si="1"/>
        <v>0.19340974212034384</v>
      </c>
      <c r="P37" s="221">
        <f t="shared" si="2"/>
        <v>9.8137535816618909E-2</v>
      </c>
      <c r="Q37" s="221">
        <f t="shared" si="3"/>
        <v>0.16475644699140402</v>
      </c>
      <c r="R37" s="221">
        <f t="shared" si="4"/>
        <v>0.16762177650429799</v>
      </c>
      <c r="S37" s="221">
        <f t="shared" si="5"/>
        <v>0.23925501432664756</v>
      </c>
      <c r="T37" s="102"/>
    </row>
    <row r="38" spans="1:20" x14ac:dyDescent="0.25">
      <c r="A38" s="105" t="s">
        <v>105</v>
      </c>
      <c r="B38" s="216">
        <v>15</v>
      </c>
      <c r="C38" s="104">
        <v>527</v>
      </c>
      <c r="D38" s="104">
        <v>462</v>
      </c>
      <c r="E38" s="104">
        <v>618</v>
      </c>
      <c r="F38" s="104">
        <v>398</v>
      </c>
      <c r="G38" s="104">
        <v>410</v>
      </c>
      <c r="H38" s="104">
        <v>830</v>
      </c>
      <c r="I38" s="104">
        <v>3260</v>
      </c>
      <c r="J38" s="100"/>
      <c r="L38" s="105" t="s">
        <v>105</v>
      </c>
      <c r="M38" s="220">
        <f t="shared" si="6"/>
        <v>4.601226993865031E-3</v>
      </c>
      <c r="N38" s="221">
        <f t="shared" si="0"/>
        <v>0.16165644171779142</v>
      </c>
      <c r="O38" s="221">
        <f t="shared" si="1"/>
        <v>0.14171779141104293</v>
      </c>
      <c r="P38" s="221">
        <f t="shared" si="2"/>
        <v>0.18957055214723925</v>
      </c>
      <c r="Q38" s="221">
        <f t="shared" si="3"/>
        <v>0.12208588957055215</v>
      </c>
      <c r="R38" s="221">
        <f t="shared" si="4"/>
        <v>0.12576687116564417</v>
      </c>
      <c r="S38" s="221">
        <f t="shared" si="5"/>
        <v>0.254601226993865</v>
      </c>
      <c r="T38" s="102"/>
    </row>
    <row r="39" spans="1:20" ht="15.75" thickBot="1" x14ac:dyDescent="0.3">
      <c r="A39" s="98" t="s">
        <v>106</v>
      </c>
      <c r="B39" s="217">
        <v>191</v>
      </c>
      <c r="C39" s="106">
        <v>2258</v>
      </c>
      <c r="D39" s="106">
        <v>4155</v>
      </c>
      <c r="E39" s="106">
        <v>2632</v>
      </c>
      <c r="F39" s="106">
        <v>2847</v>
      </c>
      <c r="G39" s="106">
        <v>3554</v>
      </c>
      <c r="H39" s="106">
        <v>8701</v>
      </c>
      <c r="I39" s="106">
        <v>24338</v>
      </c>
      <c r="J39" s="100"/>
      <c r="L39" s="98" t="s">
        <v>106</v>
      </c>
      <c r="M39" s="222">
        <f t="shared" si="6"/>
        <v>7.8478100090393615E-3</v>
      </c>
      <c r="N39" s="223">
        <f t="shared" si="0"/>
        <v>9.2776727750842308E-2</v>
      </c>
      <c r="O39" s="223">
        <f t="shared" si="1"/>
        <v>0.17072068370449503</v>
      </c>
      <c r="P39" s="223">
        <f t="shared" si="2"/>
        <v>0.10814364368477278</v>
      </c>
      <c r="Q39" s="223">
        <f t="shared" si="3"/>
        <v>0.11697756594625688</v>
      </c>
      <c r="R39" s="223">
        <f t="shared" si="4"/>
        <v>0.14602678938285807</v>
      </c>
      <c r="S39" s="223">
        <f t="shared" si="5"/>
        <v>0.35750677952173554</v>
      </c>
      <c r="T39" s="102"/>
    </row>
    <row r="40" spans="1:20" ht="15.75" thickBot="1" x14ac:dyDescent="0.3">
      <c r="A40" s="205" t="s">
        <v>29</v>
      </c>
      <c r="B40" s="107">
        <v>1102</v>
      </c>
      <c r="C40" s="107">
        <v>26696</v>
      </c>
      <c r="D40" s="107">
        <v>71873</v>
      </c>
      <c r="E40" s="107">
        <v>54296</v>
      </c>
      <c r="F40" s="107">
        <v>57178</v>
      </c>
      <c r="G40" s="107">
        <v>49067</v>
      </c>
      <c r="H40" s="107">
        <v>113295</v>
      </c>
      <c r="I40" s="107">
        <v>373507</v>
      </c>
      <c r="J40" s="108"/>
      <c r="L40" s="109" t="s">
        <v>107</v>
      </c>
      <c r="M40" s="206">
        <f t="shared" si="6"/>
        <v>2.9504132452671571E-3</v>
      </c>
      <c r="N40" s="206">
        <f t="shared" si="0"/>
        <v>7.1473894732896573E-2</v>
      </c>
      <c r="O40" s="206">
        <f t="shared" si="1"/>
        <v>0.19242745115888055</v>
      </c>
      <c r="P40" s="206">
        <f t="shared" si="2"/>
        <v>0.14536809216427002</v>
      </c>
      <c r="Q40" s="206">
        <f t="shared" si="3"/>
        <v>0.15308414567866199</v>
      </c>
      <c r="R40" s="206">
        <f t="shared" si="4"/>
        <v>0.1313683545422174</v>
      </c>
      <c r="S40" s="206">
        <f t="shared" si="5"/>
        <v>0.3033276484778063</v>
      </c>
      <c r="T40" s="102"/>
    </row>
    <row r="41" spans="1:20" x14ac:dyDescent="0.25">
      <c r="A41" s="313" t="s">
        <v>286</v>
      </c>
      <c r="B41" s="313"/>
      <c r="C41" s="313"/>
      <c r="D41" s="313"/>
      <c r="E41" s="313"/>
      <c r="F41" s="313"/>
      <c r="G41" s="313"/>
      <c r="L41" s="313" t="s">
        <v>286</v>
      </c>
      <c r="M41" s="313"/>
      <c r="N41" s="313"/>
      <c r="O41" s="313"/>
      <c r="P41" s="313"/>
      <c r="Q41" s="313"/>
      <c r="R41" s="313"/>
    </row>
    <row r="42" spans="1:20" x14ac:dyDescent="0.25">
      <c r="A42" s="92"/>
      <c r="B42" s="92"/>
      <c r="C42" s="92"/>
      <c r="D42" s="92"/>
      <c r="E42" s="92"/>
      <c r="F42" s="92"/>
      <c r="G42" s="92"/>
      <c r="L42" s="92"/>
      <c r="M42" s="261"/>
      <c r="N42" s="261"/>
      <c r="O42" s="261"/>
      <c r="P42" s="261"/>
      <c r="Q42" s="261"/>
      <c r="R42" s="261"/>
      <c r="S42" s="261"/>
    </row>
    <row r="43" spans="1:20" ht="15.75" x14ac:dyDescent="0.25">
      <c r="L43" s="93"/>
    </row>
    <row r="44" spans="1:20" ht="15.75" x14ac:dyDescent="0.25">
      <c r="L44" s="93"/>
    </row>
    <row r="45" spans="1:20" ht="53.25" customHeight="1" x14ac:dyDescent="0.25">
      <c r="A45" s="94" t="s">
        <v>211</v>
      </c>
      <c r="B45" s="95" t="s">
        <v>234</v>
      </c>
      <c r="C45" s="95" t="s">
        <v>235</v>
      </c>
      <c r="D45" s="95" t="s">
        <v>236</v>
      </c>
      <c r="E45" s="95" t="s">
        <v>237</v>
      </c>
      <c r="F45" s="95" t="s">
        <v>238</v>
      </c>
      <c r="G45" s="95" t="s">
        <v>239</v>
      </c>
      <c r="H45" s="95" t="s">
        <v>240</v>
      </c>
      <c r="I45" s="95" t="s">
        <v>132</v>
      </c>
      <c r="L45" s="110" t="s">
        <v>211</v>
      </c>
      <c r="M45" s="95" t="s">
        <v>234</v>
      </c>
      <c r="N45" s="95" t="s">
        <v>235</v>
      </c>
      <c r="O45" s="95" t="s">
        <v>236</v>
      </c>
      <c r="P45" s="95" t="s">
        <v>237</v>
      </c>
      <c r="Q45" s="95" t="s">
        <v>238</v>
      </c>
      <c r="R45" s="95" t="s">
        <v>239</v>
      </c>
      <c r="S45" s="95" t="s">
        <v>240</v>
      </c>
    </row>
    <row r="46" spans="1:20" x14ac:dyDescent="0.25">
      <c r="A46" s="111" t="s">
        <v>212</v>
      </c>
      <c r="B46" s="112">
        <f>+B17+B21+B32+B33+B34</f>
        <v>132</v>
      </c>
      <c r="C46" s="112">
        <f t="shared" ref="C46:I46" si="7">+C17+C21+C32+C33+C34</f>
        <v>9209</v>
      </c>
      <c r="D46" s="112">
        <f t="shared" si="7"/>
        <v>23912</v>
      </c>
      <c r="E46" s="112">
        <f t="shared" si="7"/>
        <v>15969</v>
      </c>
      <c r="F46" s="112">
        <f t="shared" si="7"/>
        <v>20145</v>
      </c>
      <c r="G46" s="112">
        <f t="shared" si="7"/>
        <v>20647</v>
      </c>
      <c r="H46" s="112">
        <f t="shared" si="7"/>
        <v>38659</v>
      </c>
      <c r="I46" s="112">
        <f t="shared" si="7"/>
        <v>128673</v>
      </c>
      <c r="L46" s="113" t="s">
        <v>212</v>
      </c>
      <c r="M46" s="101">
        <f t="shared" ref="M46" si="8">+B46/$I46</f>
        <v>1.0258562402368796E-3</v>
      </c>
      <c r="N46" s="101">
        <f t="shared" ref="N46" si="9">+C46/$I46</f>
        <v>7.1569016032889579E-2</v>
      </c>
      <c r="O46" s="101">
        <f t="shared" ref="O46" si="10">+D46/$I46</f>
        <v>0.18583541224654745</v>
      </c>
      <c r="P46" s="101">
        <f t="shared" ref="P46" si="11">+E46/$I46</f>
        <v>0.12410529015411159</v>
      </c>
      <c r="Q46" s="101">
        <f t="shared" ref="Q46" si="12">+F46/$I46</f>
        <v>0.15655965120887833</v>
      </c>
      <c r="R46" s="101">
        <f t="shared" ref="R46" si="13">+G46/$I46</f>
        <v>0.16046101357705192</v>
      </c>
      <c r="S46" s="101">
        <f t="shared" ref="S46" si="14">+H46/$I46</f>
        <v>0.30044376054028427</v>
      </c>
    </row>
    <row r="47" spans="1:20" x14ac:dyDescent="0.25">
      <c r="A47" s="111" t="s">
        <v>213</v>
      </c>
      <c r="B47" s="112">
        <f>+B11+B12+B22+B19+B30+B39+B29</f>
        <v>570</v>
      </c>
      <c r="C47" s="112">
        <f t="shared" ref="C47:I47" si="15">+C11+C12+C22+C19+C30+C39+C29</f>
        <v>9946</v>
      </c>
      <c r="D47" s="112">
        <f t="shared" si="15"/>
        <v>32143</v>
      </c>
      <c r="E47" s="112">
        <f t="shared" si="15"/>
        <v>14444</v>
      </c>
      <c r="F47" s="112">
        <f t="shared" si="15"/>
        <v>24214</v>
      </c>
      <c r="G47" s="112">
        <f t="shared" si="15"/>
        <v>18809</v>
      </c>
      <c r="H47" s="112">
        <f t="shared" si="15"/>
        <v>52575</v>
      </c>
      <c r="I47" s="112">
        <f t="shared" si="15"/>
        <v>152701</v>
      </c>
      <c r="L47" s="114" t="s">
        <v>213</v>
      </c>
      <c r="M47" s="101">
        <f t="shared" ref="M47:M50" si="16">+B47/$I47</f>
        <v>3.7327849850361163E-3</v>
      </c>
      <c r="N47" s="101">
        <f t="shared" ref="N47:N50" si="17">+C47/$I47</f>
        <v>6.5133823616086342E-2</v>
      </c>
      <c r="O47" s="101">
        <f t="shared" ref="O47:O50" si="18">+D47/$I47</f>
        <v>0.21049632942809804</v>
      </c>
      <c r="P47" s="101">
        <f t="shared" ref="P47:P50" si="19">+E47/$I47</f>
        <v>9.4590081269932749E-2</v>
      </c>
      <c r="Q47" s="101">
        <f t="shared" ref="Q47:Q50" si="20">+F47/$I47</f>
        <v>0.15857132566256935</v>
      </c>
      <c r="R47" s="101">
        <f t="shared" ref="R47:R50" si="21">+G47/$I47</f>
        <v>0.12317535576060405</v>
      </c>
      <c r="S47" s="101">
        <f t="shared" ref="S47:S50" si="22">+H47/$I47</f>
        <v>0.34430029927767336</v>
      </c>
    </row>
    <row r="48" spans="1:20" x14ac:dyDescent="0.25">
      <c r="A48" s="111" t="s">
        <v>214</v>
      </c>
      <c r="B48" s="112">
        <f>+B10+B13+B15+B20+B24+B26+B28+B31</f>
        <v>144</v>
      </c>
      <c r="C48" s="112">
        <f t="shared" ref="C48:I48" si="23">+C10+C13+C15+C20+C24+C26+C28+C31</f>
        <v>3729</v>
      </c>
      <c r="D48" s="112">
        <f t="shared" si="23"/>
        <v>7662</v>
      </c>
      <c r="E48" s="112">
        <f t="shared" si="23"/>
        <v>15485</v>
      </c>
      <c r="F48" s="112">
        <f t="shared" si="23"/>
        <v>7874</v>
      </c>
      <c r="G48" s="112">
        <f t="shared" si="23"/>
        <v>4360</v>
      </c>
      <c r="H48" s="112">
        <f t="shared" si="23"/>
        <v>13161</v>
      </c>
      <c r="I48" s="112">
        <f t="shared" si="23"/>
        <v>52415</v>
      </c>
      <c r="L48" s="114" t="s">
        <v>214</v>
      </c>
      <c r="M48" s="101">
        <f t="shared" si="16"/>
        <v>2.7473051607364305E-3</v>
      </c>
      <c r="N48" s="101">
        <f t="shared" si="17"/>
        <v>7.114375655823714E-2</v>
      </c>
      <c r="O48" s="101">
        <f>+D48/$I48</f>
        <v>0.14617952876085091</v>
      </c>
      <c r="P48" s="101">
        <f t="shared" si="19"/>
        <v>0.29543069731946964</v>
      </c>
      <c r="Q48" s="101">
        <f t="shared" si="20"/>
        <v>0.15022417246971287</v>
      </c>
      <c r="R48" s="101">
        <f t="shared" si="21"/>
        <v>8.3182295144519705E-2</v>
      </c>
      <c r="S48" s="101">
        <f t="shared" si="22"/>
        <v>0.25109224458647333</v>
      </c>
    </row>
    <row r="49" spans="1:19" ht="15.75" thickBot="1" x14ac:dyDescent="0.3">
      <c r="A49" s="115" t="s">
        <v>215</v>
      </c>
      <c r="B49" s="116">
        <f>+B14+B16+B25+B27+B23+B18+B35+B36+B37+B38</f>
        <v>256</v>
      </c>
      <c r="C49" s="116">
        <f t="shared" ref="C49:I49" si="24">+C14+C16+C25+C27+C23+C18+C35+C36+C37+C38</f>
        <v>3812</v>
      </c>
      <c r="D49" s="116">
        <f t="shared" si="24"/>
        <v>8156</v>
      </c>
      <c r="E49" s="116">
        <f t="shared" si="24"/>
        <v>8398</v>
      </c>
      <c r="F49" s="116">
        <f t="shared" si="24"/>
        <v>4945</v>
      </c>
      <c r="G49" s="116">
        <f t="shared" si="24"/>
        <v>5251</v>
      </c>
      <c r="H49" s="116">
        <f t="shared" si="24"/>
        <v>8900</v>
      </c>
      <c r="I49" s="116">
        <f t="shared" si="24"/>
        <v>39718</v>
      </c>
      <c r="L49" s="117" t="s">
        <v>215</v>
      </c>
      <c r="M49" s="101">
        <f t="shared" si="16"/>
        <v>6.4454403544992192E-3</v>
      </c>
      <c r="N49" s="101">
        <f t="shared" si="17"/>
        <v>9.5976635278714945E-2</v>
      </c>
      <c r="O49" s="101">
        <f t="shared" si="18"/>
        <v>0.20534770129412358</v>
      </c>
      <c r="P49" s="101">
        <f t="shared" si="19"/>
        <v>0.21144065662923611</v>
      </c>
      <c r="Q49" s="101">
        <f t="shared" si="20"/>
        <v>0.12450274434765093</v>
      </c>
      <c r="R49" s="101">
        <f t="shared" si="21"/>
        <v>0.13220705977138827</v>
      </c>
      <c r="S49" s="101">
        <f t="shared" si="22"/>
        <v>0.22407976232438692</v>
      </c>
    </row>
    <row r="50" spans="1:19" ht="15.75" thickBot="1" x14ac:dyDescent="0.3">
      <c r="A50" s="118" t="s">
        <v>132</v>
      </c>
      <c r="B50" s="119">
        <f>+SUM(B46:B49)</f>
        <v>1102</v>
      </c>
      <c r="C50" s="119">
        <f t="shared" ref="C50:I50" si="25">+SUM(C46:C49)</f>
        <v>26696</v>
      </c>
      <c r="D50" s="119">
        <f t="shared" si="25"/>
        <v>71873</v>
      </c>
      <c r="E50" s="119">
        <f t="shared" si="25"/>
        <v>54296</v>
      </c>
      <c r="F50" s="119">
        <f t="shared" si="25"/>
        <v>57178</v>
      </c>
      <c r="G50" s="119">
        <f t="shared" si="25"/>
        <v>49067</v>
      </c>
      <c r="H50" s="119">
        <f t="shared" si="25"/>
        <v>113295</v>
      </c>
      <c r="I50" s="119">
        <f t="shared" si="25"/>
        <v>373507</v>
      </c>
      <c r="L50" s="120" t="s">
        <v>132</v>
      </c>
      <c r="M50" s="206">
        <f t="shared" si="16"/>
        <v>2.9504132452671571E-3</v>
      </c>
      <c r="N50" s="206">
        <f t="shared" si="17"/>
        <v>7.1473894732896573E-2</v>
      </c>
      <c r="O50" s="206">
        <f t="shared" si="18"/>
        <v>0.19242745115888055</v>
      </c>
      <c r="P50" s="206">
        <f t="shared" si="19"/>
        <v>0.14536809216427002</v>
      </c>
      <c r="Q50" s="206">
        <f t="shared" si="20"/>
        <v>0.15308414567866199</v>
      </c>
      <c r="R50" s="206">
        <f t="shared" si="21"/>
        <v>0.1313683545422174</v>
      </c>
      <c r="S50" s="206">
        <f t="shared" si="22"/>
        <v>0.3033276484778063</v>
      </c>
    </row>
    <row r="51" spans="1:19" x14ac:dyDescent="0.25">
      <c r="A51" s="313" t="s">
        <v>286</v>
      </c>
      <c r="B51" s="313"/>
      <c r="C51" s="313"/>
      <c r="D51" s="313"/>
      <c r="E51" s="313"/>
      <c r="F51" s="313"/>
      <c r="G51" s="313"/>
      <c r="H51" s="111"/>
      <c r="I51" s="111"/>
      <c r="L51" s="313" t="s">
        <v>286</v>
      </c>
      <c r="M51" s="313"/>
      <c r="N51" s="313"/>
      <c r="O51" s="313"/>
      <c r="P51" s="313"/>
      <c r="Q51" s="313"/>
      <c r="R51" s="313"/>
    </row>
    <row r="54" spans="1:19" ht="15.75" x14ac:dyDescent="0.25">
      <c r="G54" s="155" t="s">
        <v>287</v>
      </c>
      <c r="I54" s="155"/>
      <c r="J54" s="155"/>
      <c r="K54" s="155"/>
      <c r="L54" s="155"/>
      <c r="M54" s="155"/>
      <c r="N54" s="155"/>
    </row>
    <row r="81" spans="7:19" x14ac:dyDescent="0.25">
      <c r="M81" s="315"/>
      <c r="N81" s="315"/>
      <c r="O81" s="315"/>
      <c r="P81" s="315"/>
      <c r="Q81" s="315"/>
      <c r="R81" s="315"/>
      <c r="S81" s="315"/>
    </row>
    <row r="82" spans="7:19" x14ac:dyDescent="0.25">
      <c r="G82" s="313" t="s">
        <v>286</v>
      </c>
      <c r="H82" s="313"/>
      <c r="I82" s="313"/>
      <c r="J82" s="313"/>
      <c r="K82" s="313"/>
      <c r="L82" s="313"/>
      <c r="M82" s="313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workbookViewId="0">
      <selection activeCell="C1" sqref="C1"/>
    </sheetView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 customWidth="1"/>
    <col min="9" max="11" width="11.42578125" style="211"/>
    <col min="12" max="12" width="11.42578125" style="211" customWidth="1"/>
    <col min="13" max="18" width="11.42578125" style="63"/>
    <col min="19" max="16384" width="11.42578125" style="1"/>
  </cols>
  <sheetData>
    <row r="1" spans="1:12" x14ac:dyDescent="0.25">
      <c r="A1" s="2" t="s">
        <v>28</v>
      </c>
      <c r="C1" s="214" t="s">
        <v>258</v>
      </c>
      <c r="I1" s="214" t="s">
        <v>107</v>
      </c>
    </row>
    <row r="2" spans="1:12" x14ac:dyDescent="0.25">
      <c r="J2" s="277" t="s">
        <v>306</v>
      </c>
      <c r="K2" s="277" t="s">
        <v>307</v>
      </c>
      <c r="L2" s="277" t="s">
        <v>308</v>
      </c>
    </row>
    <row r="3" spans="1:12" ht="18.75" x14ac:dyDescent="0.3">
      <c r="A3" s="30" t="str">
        <f>Índex!A45</f>
        <v>ANÀLISI SEGONS 7 SECTORS PRODUCTIUS</v>
      </c>
      <c r="I3" s="211" t="s">
        <v>226</v>
      </c>
      <c r="J3" s="278">
        <v>0.24773960216998192</v>
      </c>
      <c r="K3" s="278">
        <v>0.75226039783001808</v>
      </c>
      <c r="L3" s="278">
        <v>-0.669047619047619</v>
      </c>
    </row>
    <row r="4" spans="1:12" x14ac:dyDescent="0.25">
      <c r="I4" s="211" t="s">
        <v>225</v>
      </c>
      <c r="J4" s="278">
        <v>0.12732812797562368</v>
      </c>
      <c r="K4" s="278">
        <v>0.87267187202437635</v>
      </c>
      <c r="L4" s="278">
        <v>-0.85665225133553802</v>
      </c>
    </row>
    <row r="5" spans="1:12" x14ac:dyDescent="0.25">
      <c r="A5" s="29" t="str">
        <f>Índex!A50</f>
        <v>G7S2</v>
      </c>
      <c r="C5" s="29" t="str">
        <f>Índex!A7</f>
        <v>4t trimestre 2024</v>
      </c>
      <c r="I5" s="211" t="s">
        <v>224</v>
      </c>
      <c r="J5" s="278">
        <v>0.46370059897197718</v>
      </c>
      <c r="K5" s="278">
        <v>0.53629940102802287</v>
      </c>
      <c r="L5" s="278">
        <v>-0.13038952928625328</v>
      </c>
    </row>
    <row r="6" spans="1:12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211" t="s">
        <v>223</v>
      </c>
      <c r="J6" s="278">
        <v>0.32842267079040316</v>
      </c>
      <c r="K6" s="278">
        <v>0.67157732920959679</v>
      </c>
      <c r="L6" s="278">
        <v>-0.50890928725701945</v>
      </c>
    </row>
    <row r="7" spans="1:12" ht="15.75" x14ac:dyDescent="0.25">
      <c r="A7" s="316"/>
      <c r="B7" s="316"/>
      <c r="C7" s="316"/>
      <c r="D7" s="316"/>
      <c r="E7" s="316"/>
      <c r="F7" s="316"/>
      <c r="I7" s="211" t="s">
        <v>222</v>
      </c>
      <c r="J7" s="278">
        <v>0.71181924565667476</v>
      </c>
      <c r="K7" s="278">
        <v>0.28818075434332524</v>
      </c>
      <c r="L7" s="278">
        <v>1.1972950451894109</v>
      </c>
    </row>
    <row r="8" spans="1:12" ht="15.75" x14ac:dyDescent="0.25">
      <c r="A8" s="314" t="s">
        <v>293</v>
      </c>
      <c r="B8" s="314"/>
      <c r="C8" s="314"/>
      <c r="D8" s="314"/>
      <c r="E8" s="314"/>
      <c r="F8" s="314"/>
      <c r="G8" s="149"/>
      <c r="H8" s="149"/>
      <c r="I8" s="211" t="s">
        <v>221</v>
      </c>
      <c r="J8" s="278">
        <v>0.5511665606467897</v>
      </c>
      <c r="K8" s="278">
        <v>0.44883343935321035</v>
      </c>
      <c r="L8" s="278">
        <v>0.17168308813605074</v>
      </c>
    </row>
    <row r="9" spans="1:12" x14ac:dyDescent="0.25">
      <c r="A9" s="160"/>
      <c r="B9" s="161" t="s">
        <v>29</v>
      </c>
      <c r="C9" s="162" t="s">
        <v>227</v>
      </c>
      <c r="D9" s="162" t="s">
        <v>32</v>
      </c>
      <c r="G9" s="125"/>
      <c r="H9" s="125"/>
      <c r="I9" s="211" t="s">
        <v>220</v>
      </c>
      <c r="J9" s="278">
        <v>0.40627094260720381</v>
      </c>
      <c r="K9" s="278">
        <v>0.59372905739279624</v>
      </c>
      <c r="L9" s="278">
        <v>-0.32054320766811262</v>
      </c>
    </row>
    <row r="10" spans="1:12" x14ac:dyDescent="0.25">
      <c r="A10" s="163" t="s">
        <v>234</v>
      </c>
      <c r="B10" s="164">
        <v>0.2441016333938294</v>
      </c>
      <c r="C10" s="247">
        <v>0.23735408560311283</v>
      </c>
      <c r="D10" s="247">
        <v>0.2293470054255263</v>
      </c>
      <c r="G10" s="158"/>
      <c r="H10" s="274"/>
      <c r="I10" s="211" t="s">
        <v>132</v>
      </c>
      <c r="J10" s="278">
        <v>0.45056342458027854</v>
      </c>
      <c r="K10" s="278">
        <v>0.54943657541972146</v>
      </c>
      <c r="L10" s="279">
        <v>-0.21305808366860671</v>
      </c>
    </row>
    <row r="11" spans="1:12" x14ac:dyDescent="0.25">
      <c r="A11" s="165" t="s">
        <v>235</v>
      </c>
      <c r="B11" s="166">
        <v>0.12709769253820796</v>
      </c>
      <c r="C11" s="248">
        <v>0.14648897099250072</v>
      </c>
      <c r="D11" s="248">
        <v>0.14000744099120924</v>
      </c>
      <c r="G11" s="159"/>
      <c r="H11" s="275"/>
      <c r="I11" s="214" t="s">
        <v>227</v>
      </c>
      <c r="J11" s="277"/>
      <c r="K11" s="277"/>
      <c r="L11" s="277"/>
    </row>
    <row r="12" spans="1:12" x14ac:dyDescent="0.25">
      <c r="A12" s="165" t="s">
        <v>236</v>
      </c>
      <c r="B12" s="166">
        <v>0.46694864552752774</v>
      </c>
      <c r="C12" s="248">
        <v>0.4977255458183476</v>
      </c>
      <c r="D12" s="248">
        <v>0.49327408462979633</v>
      </c>
      <c r="G12" s="159"/>
      <c r="H12" s="275"/>
      <c r="J12" s="277" t="s">
        <v>306</v>
      </c>
      <c r="K12" s="277" t="s">
        <v>307</v>
      </c>
      <c r="L12" s="277" t="s">
        <v>308</v>
      </c>
    </row>
    <row r="13" spans="1:12" x14ac:dyDescent="0.25">
      <c r="A13" s="165" t="s">
        <v>237</v>
      </c>
      <c r="B13" s="166">
        <v>0.32820097244732577</v>
      </c>
      <c r="C13" s="248">
        <v>0.33824336186087339</v>
      </c>
      <c r="D13" s="248">
        <v>0.32590793556579795</v>
      </c>
      <c r="G13" s="159"/>
      <c r="H13" s="275"/>
      <c r="I13" s="211" t="s">
        <v>226</v>
      </c>
      <c r="J13" s="278">
        <v>0.22845227062094531</v>
      </c>
      <c r="K13" s="278">
        <v>0.77154772937905469</v>
      </c>
      <c r="L13" s="279">
        <v>-0.71190339275445658</v>
      </c>
    </row>
    <row r="14" spans="1:12" x14ac:dyDescent="0.25">
      <c r="A14" s="165" t="s">
        <v>238</v>
      </c>
      <c r="B14" s="166">
        <v>0.71026174531848307</v>
      </c>
      <c r="C14" s="248">
        <v>0.67322085380033692</v>
      </c>
      <c r="D14" s="248">
        <v>0.51058766560192137</v>
      </c>
      <c r="G14" s="159"/>
      <c r="H14" s="275"/>
      <c r="I14" s="211" t="s">
        <v>225</v>
      </c>
      <c r="J14" s="278">
        <v>0.14538073536569179</v>
      </c>
      <c r="K14" s="278">
        <v>0.85461926463430826</v>
      </c>
      <c r="L14" s="279">
        <v>-0.8309341539713625</v>
      </c>
    </row>
    <row r="15" spans="1:12" x14ac:dyDescent="0.25">
      <c r="A15" s="165" t="s">
        <v>239</v>
      </c>
      <c r="B15" s="166">
        <v>0.55185766401043468</v>
      </c>
      <c r="C15" s="248">
        <v>0.53691665759093876</v>
      </c>
      <c r="D15" s="248">
        <v>0.55113553374539104</v>
      </c>
      <c r="G15" s="159"/>
      <c r="H15" s="275"/>
      <c r="I15" s="211" t="s">
        <v>224</v>
      </c>
      <c r="J15" s="278">
        <v>0.49379231922261851</v>
      </c>
      <c r="K15" s="278">
        <v>0.50620768077738154</v>
      </c>
      <c r="L15" s="279">
        <v>-1.8761233515762265E-2</v>
      </c>
    </row>
    <row r="16" spans="1:12" ht="15.75" thickBot="1" x14ac:dyDescent="0.3">
      <c r="A16" s="167" t="s">
        <v>288</v>
      </c>
      <c r="B16" s="168">
        <v>0.40320402489077189</v>
      </c>
      <c r="C16" s="249">
        <v>0.44105653073966711</v>
      </c>
      <c r="D16" s="249">
        <v>0.43722524793326434</v>
      </c>
      <c r="G16" s="159"/>
      <c r="H16" s="275"/>
      <c r="I16" s="211" t="s">
        <v>223</v>
      </c>
      <c r="J16" s="278">
        <v>0.3373535209725112</v>
      </c>
      <c r="K16" s="278">
        <v>0.66264647902748874</v>
      </c>
      <c r="L16" s="279">
        <v>-0.49029797964267041</v>
      </c>
    </row>
    <row r="17" spans="1:13" ht="15.75" thickBot="1" x14ac:dyDescent="0.3">
      <c r="A17" s="169" t="s">
        <v>132</v>
      </c>
      <c r="B17" s="170">
        <v>0.45090784478558155</v>
      </c>
      <c r="C17" s="250">
        <v>0.49289089023884958</v>
      </c>
      <c r="D17" s="250">
        <v>0.47664322273220155</v>
      </c>
      <c r="G17" s="159"/>
      <c r="H17" s="275"/>
      <c r="I17" s="211" t="s">
        <v>222</v>
      </c>
      <c r="J17" s="278">
        <v>0.67355737720954345</v>
      </c>
      <c r="K17" s="278">
        <v>0.32644262279045655</v>
      </c>
      <c r="L17" s="279">
        <v>1.0112799810021373</v>
      </c>
      <c r="M17" s="262"/>
    </row>
    <row r="18" spans="1:13" x14ac:dyDescent="0.25">
      <c r="A18" s="156" t="s">
        <v>289</v>
      </c>
      <c r="G18" s="262"/>
      <c r="H18" s="262"/>
      <c r="I18" s="211" t="s">
        <v>221</v>
      </c>
      <c r="J18" s="278">
        <v>0.53661053775122214</v>
      </c>
      <c r="K18" s="278">
        <v>0.46338946224877786</v>
      </c>
      <c r="L18" s="279">
        <v>0.13240754169688179</v>
      </c>
    </row>
    <row r="19" spans="1:13" x14ac:dyDescent="0.25">
      <c r="A19" s="157" t="s">
        <v>219</v>
      </c>
      <c r="B19" s="92"/>
      <c r="C19" s="92"/>
      <c r="D19" s="92"/>
      <c r="I19" s="211" t="s">
        <v>220</v>
      </c>
      <c r="J19" s="278">
        <v>0.44277847643554807</v>
      </c>
      <c r="K19" s="278">
        <v>0.55722152356445187</v>
      </c>
      <c r="L19" s="279">
        <v>-0.20802671769580616</v>
      </c>
    </row>
    <row r="20" spans="1:13" x14ac:dyDescent="0.25">
      <c r="B20" s="78"/>
      <c r="C20" s="78"/>
      <c r="D20" s="78"/>
      <c r="E20" s="92"/>
      <c r="F20" s="92"/>
      <c r="I20" s="211" t="s">
        <v>132</v>
      </c>
      <c r="J20" s="278">
        <v>0.49174394167894792</v>
      </c>
      <c r="K20" s="278">
        <v>0.50825605832105214</v>
      </c>
      <c r="L20" s="279">
        <v>-4.3559142525530593E-2</v>
      </c>
    </row>
    <row r="21" spans="1:13" ht="15.75" x14ac:dyDescent="0.25">
      <c r="A21" s="314" t="s">
        <v>290</v>
      </c>
      <c r="B21" s="314"/>
      <c r="C21" s="314"/>
      <c r="D21" s="314"/>
      <c r="E21" s="314"/>
      <c r="F21" s="314"/>
      <c r="J21" s="277"/>
      <c r="K21" s="277"/>
      <c r="L21" s="277"/>
    </row>
    <row r="22" spans="1:13" x14ac:dyDescent="0.25">
      <c r="I22" s="214" t="s">
        <v>309</v>
      </c>
      <c r="J22" s="277"/>
      <c r="K22" s="277"/>
      <c r="L22" s="277"/>
    </row>
    <row r="23" spans="1:13" x14ac:dyDescent="0.25">
      <c r="J23" s="277" t="s">
        <v>306</v>
      </c>
      <c r="K23" s="277" t="s">
        <v>307</v>
      </c>
      <c r="L23" s="277" t="s">
        <v>308</v>
      </c>
    </row>
    <row r="24" spans="1:13" x14ac:dyDescent="0.25">
      <c r="I24" s="211" t="s">
        <v>226</v>
      </c>
      <c r="J24" s="278">
        <v>0.22085939011024433</v>
      </c>
      <c r="K24" s="278">
        <v>0.77914060988975564</v>
      </c>
      <c r="L24" s="279">
        <v>-0.72601429185052135</v>
      </c>
    </row>
    <row r="25" spans="1:13" x14ac:dyDescent="0.25">
      <c r="I25" s="211" t="s">
        <v>225</v>
      </c>
      <c r="J25" s="278">
        <v>0.13954152894764901</v>
      </c>
      <c r="K25" s="278">
        <v>0.86045847105235096</v>
      </c>
      <c r="L25" s="279">
        <v>-0.8391146802467927</v>
      </c>
    </row>
    <row r="26" spans="1:13" x14ac:dyDescent="0.25">
      <c r="I26" s="211" t="s">
        <v>224</v>
      </c>
      <c r="J26" s="278">
        <v>0.49041685948108094</v>
      </c>
      <c r="K26" s="278">
        <v>0.50958314051891906</v>
      </c>
      <c r="L26" s="279">
        <v>-2.9285668185911287E-2</v>
      </c>
    </row>
    <row r="27" spans="1:13" x14ac:dyDescent="0.25">
      <c r="I27" s="211" t="s">
        <v>223</v>
      </c>
      <c r="J27" s="278">
        <v>0.32750800773864663</v>
      </c>
      <c r="K27" s="278">
        <v>0.67249199226135337</v>
      </c>
      <c r="L27" s="279">
        <v>-0.51139371209513751</v>
      </c>
    </row>
    <row r="28" spans="1:13" x14ac:dyDescent="0.25">
      <c r="I28" s="211" t="s">
        <v>222</v>
      </c>
      <c r="J28" s="278">
        <v>0.50878694065201957</v>
      </c>
      <c r="K28" s="278">
        <v>0.49121305934798043</v>
      </c>
      <c r="L28" s="279">
        <v>1.0536789745853565</v>
      </c>
    </row>
    <row r="29" spans="1:13" x14ac:dyDescent="0.25">
      <c r="I29" s="211" t="s">
        <v>221</v>
      </c>
      <c r="J29" s="278">
        <v>0.54662916925591987</v>
      </c>
      <c r="K29" s="278">
        <v>0.45337083074408019</v>
      </c>
      <c r="L29" s="279">
        <v>0.17208601423500344</v>
      </c>
    </row>
    <row r="30" spans="1:13" x14ac:dyDescent="0.25">
      <c r="I30" s="211" t="s">
        <v>220</v>
      </c>
      <c r="J30" s="278">
        <v>0.4368407902567108</v>
      </c>
      <c r="K30" s="278">
        <v>0.56315920974328926</v>
      </c>
      <c r="L30" s="279">
        <v>-0.23117409426921767</v>
      </c>
    </row>
    <row r="31" spans="1:13" x14ac:dyDescent="0.25">
      <c r="I31" s="211" t="s">
        <v>132</v>
      </c>
      <c r="J31" s="278">
        <v>0.47507889246806784</v>
      </c>
      <c r="K31" s="278">
        <v>0.52492110753193222</v>
      </c>
      <c r="L31" s="279">
        <v>-0.10578512635964367</v>
      </c>
    </row>
    <row r="44" spans="1:1" x14ac:dyDescent="0.25">
      <c r="A44" s="156" t="s">
        <v>289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topLeftCell="A12" workbookViewId="0">
      <selection activeCell="A8" sqref="A8:F37"/>
    </sheetView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0" t="s">
        <v>258</v>
      </c>
    </row>
    <row r="2" spans="1:8" x14ac:dyDescent="0.25">
      <c r="D2" s="147">
        <f>B20+B30</f>
        <v>360420</v>
      </c>
    </row>
    <row r="3" spans="1:8" ht="18.75" x14ac:dyDescent="0.3">
      <c r="A3" s="30" t="s">
        <v>200</v>
      </c>
      <c r="D3" s="147">
        <f>B25+B35</f>
        <v>1910110</v>
      </c>
    </row>
    <row r="4" spans="1:8" ht="18.75" x14ac:dyDescent="0.3">
      <c r="A4" s="30"/>
    </row>
    <row r="5" spans="1:8" x14ac:dyDescent="0.25">
      <c r="A5" s="29" t="s">
        <v>277</v>
      </c>
      <c r="B5" s="29" t="str">
        <f>Índex!A7</f>
        <v>4t trimestre 2024</v>
      </c>
    </row>
    <row r="6" spans="1:8" x14ac:dyDescent="0.25">
      <c r="A6" s="29"/>
      <c r="B6" s="29"/>
    </row>
    <row r="7" spans="1:8" ht="15.75" thickBot="1" x14ac:dyDescent="0.3">
      <c r="A7" s="251" t="s">
        <v>276</v>
      </c>
      <c r="B7" s="32"/>
      <c r="C7" s="32"/>
      <c r="D7" s="32"/>
      <c r="E7" s="32"/>
      <c r="F7" s="32"/>
      <c r="H7" s="136" t="s">
        <v>275</v>
      </c>
    </row>
    <row r="8" spans="1:8" x14ac:dyDescent="0.25">
      <c r="B8" s="282" t="s">
        <v>55</v>
      </c>
      <c r="C8" s="282" t="s">
        <v>271</v>
      </c>
      <c r="D8" s="282" t="s">
        <v>270</v>
      </c>
      <c r="E8" s="284" t="s">
        <v>269</v>
      </c>
      <c r="F8" s="284"/>
      <c r="H8" s="136" t="s">
        <v>274</v>
      </c>
    </row>
    <row r="9" spans="1:8" x14ac:dyDescent="0.25">
      <c r="A9" s="134" t="s">
        <v>273</v>
      </c>
      <c r="B9" s="283"/>
      <c r="C9" s="283"/>
      <c r="D9" s="283"/>
      <c r="E9" s="133" t="s">
        <v>55</v>
      </c>
      <c r="F9" s="133" t="s">
        <v>56</v>
      </c>
      <c r="H9" s="1" t="s">
        <v>388</v>
      </c>
    </row>
    <row r="10" spans="1:8" x14ac:dyDescent="0.25">
      <c r="A10" s="29" t="s">
        <v>107</v>
      </c>
      <c r="B10" s="132">
        <v>20912</v>
      </c>
      <c r="C10" s="186">
        <f>B10/$B$16</f>
        <v>0.13512884799296956</v>
      </c>
      <c r="D10" s="186">
        <f>B10/$B$17</f>
        <v>8.5143113065428933E-2</v>
      </c>
      <c r="E10" s="132">
        <f>B10-H10</f>
        <v>103</v>
      </c>
      <c r="F10" s="123">
        <f>E10/H10</f>
        <v>4.9497813446105054E-3</v>
      </c>
      <c r="H10" s="132">
        <v>20809</v>
      </c>
    </row>
    <row r="11" spans="1:8" x14ac:dyDescent="0.25">
      <c r="A11" s="1" t="s">
        <v>268</v>
      </c>
      <c r="B11" s="132">
        <v>84730</v>
      </c>
      <c r="C11" s="123">
        <f>B11/$B$16</f>
        <v>0.54750704334565381</v>
      </c>
      <c r="D11" s="123">
        <f>B11/$B$17</f>
        <v>0.34497781034974145</v>
      </c>
      <c r="E11" s="132">
        <f t="shared" ref="E11:E17" si="0">B11-H11</f>
        <v>488</v>
      </c>
      <c r="F11" s="123">
        <f t="shared" ref="F11:F17" si="1">E11/H11</f>
        <v>5.7928349279456805E-3</v>
      </c>
      <c r="H11" s="132">
        <v>84242</v>
      </c>
    </row>
    <row r="12" spans="1:8" x14ac:dyDescent="0.25">
      <c r="A12" s="1" t="s">
        <v>267</v>
      </c>
      <c r="B12" s="132">
        <v>11909</v>
      </c>
      <c r="C12" s="123">
        <f>B12/$B$16</f>
        <v>7.6953397606554841E-2</v>
      </c>
      <c r="D12" s="123">
        <f>B12/$B$17</f>
        <v>4.8487439436505027E-2</v>
      </c>
      <c r="E12" s="132">
        <f t="shared" si="0"/>
        <v>-126</v>
      </c>
      <c r="F12" s="123">
        <f t="shared" si="1"/>
        <v>-1.0469464063149149E-2</v>
      </c>
      <c r="H12" s="132">
        <v>12035</v>
      </c>
    </row>
    <row r="13" spans="1:8" x14ac:dyDescent="0.25">
      <c r="A13" s="1" t="s">
        <v>266</v>
      </c>
      <c r="B13" s="132">
        <v>25369</v>
      </c>
      <c r="C13" s="123">
        <f>B13/$B$16</f>
        <v>0.16392902375352167</v>
      </c>
      <c r="D13" s="123">
        <f>B13/$B$17</f>
        <v>0.10328976833190831</v>
      </c>
      <c r="E13" s="132">
        <f t="shared" si="0"/>
        <v>244</v>
      </c>
      <c r="F13" s="123">
        <f t="shared" si="1"/>
        <v>9.711442786069651E-3</v>
      </c>
      <c r="H13" s="132">
        <v>25125</v>
      </c>
    </row>
    <row r="14" spans="1:8" x14ac:dyDescent="0.25">
      <c r="A14" s="49" t="s">
        <v>265</v>
      </c>
      <c r="B14" s="129">
        <v>11716</v>
      </c>
      <c r="C14" s="128">
        <f>B14/$B$16</f>
        <v>7.5706273100881391E-2</v>
      </c>
      <c r="D14" s="128">
        <f>B14/$B$17</f>
        <v>4.7701640812670497E-2</v>
      </c>
      <c r="E14" s="129">
        <f t="shared" si="0"/>
        <v>52</v>
      </c>
      <c r="F14" s="128">
        <f t="shared" si="1"/>
        <v>4.4581618655692729E-3</v>
      </c>
      <c r="H14" s="129">
        <v>11664</v>
      </c>
    </row>
    <row r="15" spans="1:8" x14ac:dyDescent="0.25">
      <c r="A15" s="1" t="s">
        <v>264</v>
      </c>
      <c r="B15" s="132">
        <v>111642</v>
      </c>
      <c r="C15" s="124" t="s">
        <v>189</v>
      </c>
      <c r="D15" s="123">
        <f>B15/B16</f>
        <v>0.72140660135955958</v>
      </c>
      <c r="E15" s="132">
        <f t="shared" si="0"/>
        <v>650</v>
      </c>
      <c r="F15" s="131">
        <f t="shared" si="1"/>
        <v>5.8562779299408969E-3</v>
      </c>
      <c r="H15" s="132">
        <v>110992</v>
      </c>
    </row>
    <row r="16" spans="1:8" x14ac:dyDescent="0.25">
      <c r="A16" s="1" t="s">
        <v>263</v>
      </c>
      <c r="B16" s="132">
        <v>154756</v>
      </c>
      <c r="C16" s="124" t="s">
        <v>189</v>
      </c>
      <c r="D16" s="123">
        <f>B16/B17</f>
        <v>0.63008835145148812</v>
      </c>
      <c r="E16" s="132">
        <f t="shared" si="0"/>
        <v>757</v>
      </c>
      <c r="F16" s="131">
        <f t="shared" si="1"/>
        <v>4.9156163351710075E-3</v>
      </c>
      <c r="H16" s="132">
        <v>153999</v>
      </c>
    </row>
    <row r="17" spans="1:9" ht="15.75" thickBot="1" x14ac:dyDescent="0.3">
      <c r="A17" s="49" t="s">
        <v>32</v>
      </c>
      <c r="B17" s="129">
        <v>245610</v>
      </c>
      <c r="C17" s="130" t="s">
        <v>189</v>
      </c>
      <c r="D17" s="130" t="s">
        <v>189</v>
      </c>
      <c r="E17" s="129">
        <f t="shared" si="0"/>
        <v>-743</v>
      </c>
      <c r="F17" s="128">
        <f t="shared" si="1"/>
        <v>-3.0159973696281353E-3</v>
      </c>
      <c r="H17" s="129">
        <v>246353</v>
      </c>
    </row>
    <row r="18" spans="1:9" ht="15" customHeight="1" x14ac:dyDescent="0.25">
      <c r="A18" s="135"/>
      <c r="B18" s="285" t="s">
        <v>55</v>
      </c>
      <c r="C18" s="285" t="s">
        <v>271</v>
      </c>
      <c r="D18" s="285" t="s">
        <v>270</v>
      </c>
      <c r="E18" s="286" t="s">
        <v>269</v>
      </c>
      <c r="F18" s="286"/>
      <c r="H18" s="285" t="s">
        <v>55</v>
      </c>
    </row>
    <row r="19" spans="1:9" x14ac:dyDescent="0.25">
      <c r="A19" s="134" t="s">
        <v>272</v>
      </c>
      <c r="B19" s="283"/>
      <c r="C19" s="283"/>
      <c r="D19" s="283"/>
      <c r="E19" s="133" t="s">
        <v>55</v>
      </c>
      <c r="F19" s="133" t="s">
        <v>56</v>
      </c>
      <c r="H19" s="283"/>
      <c r="I19" s="73"/>
    </row>
    <row r="20" spans="1:9" x14ac:dyDescent="0.25">
      <c r="A20" s="29" t="s">
        <v>107</v>
      </c>
      <c r="B20" s="185">
        <v>311185</v>
      </c>
      <c r="C20" s="186">
        <f>B20/$B$26</f>
        <v>0.14343528392290442</v>
      </c>
      <c r="D20" s="186">
        <f t="shared" ref="D20:D26" si="2">B20/$B$27</f>
        <v>0.10009939654395965</v>
      </c>
      <c r="E20" s="132">
        <f t="shared" ref="E20:E27" si="3">B20-H20</f>
        <v>4590</v>
      </c>
      <c r="F20" s="123">
        <f t="shared" ref="F20:F27" si="4">E20/H20</f>
        <v>1.4970889936235099E-2</v>
      </c>
      <c r="H20" s="185">
        <v>306595</v>
      </c>
      <c r="I20" s="73"/>
    </row>
    <row r="21" spans="1:9" x14ac:dyDescent="0.25">
      <c r="A21" s="1" t="s">
        <v>268</v>
      </c>
      <c r="B21" s="132">
        <v>1249960</v>
      </c>
      <c r="C21" s="123">
        <f>B21/$B$26</f>
        <v>0.57614720340721315</v>
      </c>
      <c r="D21" s="123">
        <f t="shared" si="2"/>
        <v>0.40207671225826375</v>
      </c>
      <c r="E21" s="132">
        <f t="shared" si="3"/>
        <v>13055</v>
      </c>
      <c r="F21" s="123">
        <f t="shared" si="4"/>
        <v>1.0554569671882643E-2</v>
      </c>
      <c r="H21" s="132">
        <v>1236905</v>
      </c>
      <c r="I21" s="73"/>
    </row>
    <row r="22" spans="1:9" x14ac:dyDescent="0.25">
      <c r="A22" s="1" t="s">
        <v>267</v>
      </c>
      <c r="B22" s="132">
        <v>109070</v>
      </c>
      <c r="C22" s="123">
        <f>B22/$B$26</f>
        <v>5.0273909145592446E-2</v>
      </c>
      <c r="D22" s="123">
        <f t="shared" si="2"/>
        <v>3.508472831611318E-2</v>
      </c>
      <c r="E22" s="132">
        <f t="shared" si="3"/>
        <v>-3610</v>
      </c>
      <c r="F22" s="123">
        <f t="shared" si="4"/>
        <v>-3.2037628682996096E-2</v>
      </c>
      <c r="H22" s="132">
        <v>112680</v>
      </c>
      <c r="I22" s="73"/>
    </row>
    <row r="23" spans="1:9" x14ac:dyDescent="0.25">
      <c r="A23" s="1" t="s">
        <v>266</v>
      </c>
      <c r="B23" s="132">
        <v>370450</v>
      </c>
      <c r="C23" s="123">
        <f>B23/$B$26</f>
        <v>0.17075244928013864</v>
      </c>
      <c r="D23" s="123">
        <f t="shared" si="2"/>
        <v>0.11916326766942446</v>
      </c>
      <c r="E23" s="132">
        <f t="shared" si="3"/>
        <v>3065</v>
      </c>
      <c r="F23" s="123">
        <f t="shared" si="4"/>
        <v>8.3427467098547842E-3</v>
      </c>
      <c r="H23" s="132">
        <v>367385</v>
      </c>
    </row>
    <row r="24" spans="1:9" x14ac:dyDescent="0.25">
      <c r="A24" s="49" t="s">
        <v>265</v>
      </c>
      <c r="B24" s="129">
        <v>128085</v>
      </c>
      <c r="C24" s="128">
        <f>B24/$B$26</f>
        <v>5.903854087203822E-2</v>
      </c>
      <c r="D24" s="128">
        <f t="shared" si="2"/>
        <v>4.120131499375957E-2</v>
      </c>
      <c r="E24" s="129">
        <f t="shared" si="3"/>
        <v>-1045</v>
      </c>
      <c r="F24" s="128">
        <f t="shared" si="4"/>
        <v>-8.0926198404708428E-3</v>
      </c>
      <c r="H24" s="129">
        <v>129130</v>
      </c>
    </row>
    <row r="25" spans="1:9" x14ac:dyDescent="0.25">
      <c r="A25" s="1" t="s">
        <v>264</v>
      </c>
      <c r="B25" s="132">
        <v>1668070</v>
      </c>
      <c r="C25" s="124" t="s">
        <v>189</v>
      </c>
      <c r="D25" s="123">
        <f t="shared" si="2"/>
        <v>0.53657085140055838</v>
      </c>
      <c r="E25" s="132">
        <f t="shared" si="3"/>
        <v>18340</v>
      </c>
      <c r="F25" s="131">
        <f t="shared" si="4"/>
        <v>1.1116970655804283E-2</v>
      </c>
      <c r="H25" s="132">
        <v>1649730</v>
      </c>
    </row>
    <row r="26" spans="1:9" x14ac:dyDescent="0.25">
      <c r="A26" s="1" t="s">
        <v>263</v>
      </c>
      <c r="B26" s="132">
        <v>2169515</v>
      </c>
      <c r="C26" s="124" t="s">
        <v>189</v>
      </c>
      <c r="D26" s="123">
        <f t="shared" si="2"/>
        <v>0.69787149860394493</v>
      </c>
      <c r="E26" s="132">
        <f t="shared" si="3"/>
        <v>16050</v>
      </c>
      <c r="F26" s="131">
        <f t="shared" si="4"/>
        <v>7.4531046476260356E-3</v>
      </c>
      <c r="H26" s="132">
        <v>2153465</v>
      </c>
    </row>
    <row r="27" spans="1:9" ht="15.75" thickBot="1" x14ac:dyDescent="0.3">
      <c r="A27" s="49" t="s">
        <v>32</v>
      </c>
      <c r="B27" s="129">
        <v>3108760</v>
      </c>
      <c r="C27" s="130" t="s">
        <v>189</v>
      </c>
      <c r="D27" s="130" t="s">
        <v>189</v>
      </c>
      <c r="E27" s="129">
        <f t="shared" si="3"/>
        <v>-4800</v>
      </c>
      <c r="F27" s="128">
        <f t="shared" si="4"/>
        <v>-1.5416436490705173E-3</v>
      </c>
      <c r="H27" s="129">
        <v>3113560</v>
      </c>
    </row>
    <row r="28" spans="1:9" ht="15" customHeight="1" x14ac:dyDescent="0.25">
      <c r="A28" s="135"/>
      <c r="B28" s="285" t="s">
        <v>55</v>
      </c>
      <c r="C28" s="285" t="s">
        <v>271</v>
      </c>
      <c r="D28" s="285" t="s">
        <v>270</v>
      </c>
      <c r="E28" s="286" t="s">
        <v>269</v>
      </c>
      <c r="F28" s="286"/>
      <c r="H28" s="285" t="s">
        <v>55</v>
      </c>
    </row>
    <row r="29" spans="1:9" x14ac:dyDescent="0.25">
      <c r="A29" s="134" t="s">
        <v>280</v>
      </c>
      <c r="B29" s="283"/>
      <c r="C29" s="283"/>
      <c r="D29" s="283"/>
      <c r="E29" s="133" t="s">
        <v>55</v>
      </c>
      <c r="F29" s="133" t="s">
        <v>56</v>
      </c>
      <c r="H29" s="283"/>
    </row>
    <row r="30" spans="1:9" x14ac:dyDescent="0.25">
      <c r="A30" s="29" t="s">
        <v>107</v>
      </c>
      <c r="B30" s="185">
        <v>49235</v>
      </c>
      <c r="C30" s="186">
        <f>B30/$B$36</f>
        <v>0.13904657008105284</v>
      </c>
      <c r="D30" s="186">
        <f t="shared" ref="D30:D36" si="5">B30/$B$37</f>
        <v>8.6798240588116041E-2</v>
      </c>
      <c r="E30" s="132">
        <f t="shared" ref="E30:E37" si="6">B30-H30</f>
        <v>300</v>
      </c>
      <c r="F30" s="123">
        <f>E30/H30</f>
        <v>6.1305813834678655E-3</v>
      </c>
      <c r="G30" s="73"/>
      <c r="H30" s="185">
        <v>48935</v>
      </c>
    </row>
    <row r="31" spans="1:9" x14ac:dyDescent="0.25">
      <c r="A31" s="1" t="s">
        <v>268</v>
      </c>
      <c r="B31" s="132">
        <v>178515</v>
      </c>
      <c r="C31" s="123">
        <f>B31/$B$36</f>
        <v>0.50415148691010758</v>
      </c>
      <c r="D31" s="123">
        <f t="shared" si="5"/>
        <v>0.31471083413400092</v>
      </c>
      <c r="E31" s="132">
        <f t="shared" si="6"/>
        <v>1705</v>
      </c>
      <c r="F31" s="123">
        <f t="shared" ref="F31:F37" si="7">E31/H31</f>
        <v>9.6431197330467729E-3</v>
      </c>
      <c r="H31" s="132">
        <v>176810</v>
      </c>
    </row>
    <row r="32" spans="1:9" x14ac:dyDescent="0.25">
      <c r="A32" s="1" t="s">
        <v>267</v>
      </c>
      <c r="B32" s="132">
        <v>34155</v>
      </c>
      <c r="C32" s="123">
        <f>B32/$B$36</f>
        <v>9.6458527493010246E-2</v>
      </c>
      <c r="D32" s="123">
        <f t="shared" si="5"/>
        <v>6.0213139175121423E-2</v>
      </c>
      <c r="E32" s="132">
        <f t="shared" si="6"/>
        <v>25</v>
      </c>
      <c r="F32" s="123">
        <f t="shared" si="7"/>
        <v>7.3249340755933195E-4</v>
      </c>
      <c r="H32" s="132">
        <v>34130</v>
      </c>
    </row>
    <row r="33" spans="1:8" x14ac:dyDescent="0.25">
      <c r="A33" s="1" t="s">
        <v>266</v>
      </c>
      <c r="B33" s="132">
        <v>61830</v>
      </c>
      <c r="C33" s="123">
        <f>B33/$B$36</f>
        <v>0.17461662289248497</v>
      </c>
      <c r="D33" s="123">
        <f t="shared" si="5"/>
        <v>0.10900244166879688</v>
      </c>
      <c r="E33" s="132">
        <f t="shared" si="6"/>
        <v>390</v>
      </c>
      <c r="F33" s="123">
        <f t="shared" si="7"/>
        <v>6.34765625E-3</v>
      </c>
      <c r="H33" s="132">
        <v>61440</v>
      </c>
    </row>
    <row r="34" spans="1:8" x14ac:dyDescent="0.25">
      <c r="A34" s="49" t="s">
        <v>265</v>
      </c>
      <c r="B34" s="129">
        <v>29975</v>
      </c>
      <c r="C34" s="128">
        <f>B34/$B$36</f>
        <v>8.4653619136377756E-2</v>
      </c>
      <c r="D34" s="128">
        <f t="shared" si="5"/>
        <v>5.2844059340484986E-2</v>
      </c>
      <c r="E34" s="129">
        <f t="shared" si="6"/>
        <v>250</v>
      </c>
      <c r="F34" s="128">
        <f t="shared" si="7"/>
        <v>8.4104289318755257E-3</v>
      </c>
      <c r="H34" s="129">
        <v>29725</v>
      </c>
    </row>
    <row r="35" spans="1:8" x14ac:dyDescent="0.25">
      <c r="A35" s="1" t="s">
        <v>264</v>
      </c>
      <c r="B35" s="132">
        <v>242040</v>
      </c>
      <c r="C35" s="124" t="s">
        <v>189</v>
      </c>
      <c r="D35" s="123">
        <f t="shared" si="5"/>
        <v>0.42670145530512044</v>
      </c>
      <c r="E35" s="132">
        <f t="shared" si="6"/>
        <v>2130</v>
      </c>
      <c r="F35" s="131">
        <f t="shared" si="7"/>
        <v>8.8783293735150686E-3</v>
      </c>
      <c r="H35" s="132">
        <v>239910</v>
      </c>
    </row>
    <row r="36" spans="1:8" x14ac:dyDescent="0.25">
      <c r="A36" s="1" t="s">
        <v>263</v>
      </c>
      <c r="B36" s="132">
        <v>354090</v>
      </c>
      <c r="C36" s="124" t="s">
        <v>189</v>
      </c>
      <c r="D36" s="123">
        <f t="shared" si="5"/>
        <v>0.62423863125512358</v>
      </c>
      <c r="E36" s="132">
        <f t="shared" si="6"/>
        <v>2665</v>
      </c>
      <c r="F36" s="131">
        <f t="shared" si="7"/>
        <v>7.5834104005122003E-3</v>
      </c>
      <c r="H36" s="132">
        <v>351425</v>
      </c>
    </row>
    <row r="37" spans="1:8" x14ac:dyDescent="0.25">
      <c r="A37" s="49" t="s">
        <v>32</v>
      </c>
      <c r="B37" s="129">
        <v>567235</v>
      </c>
      <c r="C37" s="130" t="s">
        <v>189</v>
      </c>
      <c r="D37" s="130" t="s">
        <v>189</v>
      </c>
      <c r="E37" s="129">
        <f t="shared" si="6"/>
        <v>2295</v>
      </c>
      <c r="F37" s="128">
        <f t="shared" si="7"/>
        <v>4.0623783056607781E-3</v>
      </c>
      <c r="H37" s="129">
        <v>564940</v>
      </c>
    </row>
    <row r="38" spans="1:8" x14ac:dyDescent="0.25">
      <c r="A38" s="153" t="s">
        <v>282</v>
      </c>
    </row>
    <row r="39" spans="1:8" ht="15.75" x14ac:dyDescent="0.3">
      <c r="B39" s="224"/>
      <c r="H39" s="224"/>
    </row>
    <row r="41" spans="1:8" x14ac:dyDescent="0.25">
      <c r="B41" s="147">
        <f>B30+B20</f>
        <v>360420</v>
      </c>
      <c r="H41" s="147">
        <f>H30+H20</f>
        <v>355530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>
      <selection activeCell="C1" sqref="C1"/>
    </sheetView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4t trimestre 2024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1"/>
      <c r="B8" s="172" t="s">
        <v>56</v>
      </c>
      <c r="C8" s="172" t="s">
        <v>249</v>
      </c>
      <c r="D8" s="125"/>
      <c r="E8" s="125"/>
      <c r="F8" s="125"/>
    </row>
    <row r="9" spans="1:6" x14ac:dyDescent="0.25">
      <c r="A9" s="173" t="s">
        <v>234</v>
      </c>
      <c r="B9" s="174">
        <v>-0.67707082833133259</v>
      </c>
      <c r="C9" s="175">
        <v>-564</v>
      </c>
      <c r="D9" s="125"/>
      <c r="E9" s="125"/>
      <c r="F9" s="125"/>
    </row>
    <row r="10" spans="1:6" x14ac:dyDescent="0.25">
      <c r="A10" s="176" t="s">
        <v>235</v>
      </c>
      <c r="B10" s="177">
        <v>-0.85439642964425178</v>
      </c>
      <c r="C10" s="178">
        <v>-19910</v>
      </c>
      <c r="D10" s="125"/>
      <c r="E10" s="125"/>
      <c r="F10" s="125"/>
    </row>
    <row r="11" spans="1:6" x14ac:dyDescent="0.25">
      <c r="A11" s="176" t="s">
        <v>236</v>
      </c>
      <c r="B11" s="177">
        <v>-0.12400814366256004</v>
      </c>
      <c r="C11" s="178">
        <v>-4751</v>
      </c>
      <c r="D11" s="125"/>
      <c r="E11" s="125"/>
      <c r="F11" s="125"/>
    </row>
    <row r="12" spans="1:6" x14ac:dyDescent="0.25">
      <c r="A12" s="176" t="s">
        <v>237</v>
      </c>
      <c r="B12" s="177">
        <v>-0.51145958986730999</v>
      </c>
      <c r="C12" s="178">
        <v>-18656</v>
      </c>
      <c r="D12" s="125"/>
      <c r="E12" s="125"/>
      <c r="F12" s="125"/>
    </row>
    <row r="13" spans="1:6" x14ac:dyDescent="0.25">
      <c r="A13" s="176" t="s">
        <v>238</v>
      </c>
      <c r="B13" s="177">
        <v>1.4513909842495927</v>
      </c>
      <c r="C13" s="178">
        <v>24051</v>
      </c>
      <c r="D13" s="125"/>
      <c r="E13" s="125"/>
      <c r="F13" s="125"/>
    </row>
    <row r="14" spans="1:6" x14ac:dyDescent="0.25">
      <c r="A14" s="176" t="s">
        <v>239</v>
      </c>
      <c r="B14" s="177">
        <v>0.23143389876756559</v>
      </c>
      <c r="C14" s="178">
        <v>5089</v>
      </c>
      <c r="D14" s="125"/>
      <c r="E14" s="125"/>
      <c r="F14" s="125"/>
    </row>
    <row r="15" spans="1:6" ht="15.75" thickBot="1" x14ac:dyDescent="0.3">
      <c r="A15" s="179" t="s">
        <v>288</v>
      </c>
      <c r="B15" s="180">
        <v>-0.32438548229656577</v>
      </c>
      <c r="C15" s="181">
        <v>-21933</v>
      </c>
      <c r="D15" s="125"/>
      <c r="E15" s="125"/>
      <c r="F15" s="125"/>
    </row>
    <row r="16" spans="1:6" x14ac:dyDescent="0.25">
      <c r="A16" s="156" t="s">
        <v>289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>
      <selection activeCell="C1" sqref="C1"/>
    </sheetView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3" customWidth="1"/>
    <col min="10" max="10" width="11.42578125" style="63"/>
    <col min="11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4t trimestre 2024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198"/>
      <c r="B9" s="122" t="s">
        <v>223</v>
      </c>
      <c r="C9" s="121" t="s">
        <v>245</v>
      </c>
    </row>
    <row r="10" spans="1:6" ht="45" x14ac:dyDescent="0.25">
      <c r="A10" s="199"/>
      <c r="B10" s="196" t="s">
        <v>244</v>
      </c>
      <c r="C10" s="182" t="s">
        <v>243</v>
      </c>
    </row>
    <row r="11" spans="1:6" x14ac:dyDescent="0.25">
      <c r="A11" s="197" t="s">
        <v>29</v>
      </c>
      <c r="B11" s="184">
        <v>0.38079565483256</v>
      </c>
      <c r="C11" s="184">
        <v>0.41661016949152541</v>
      </c>
    </row>
    <row r="12" spans="1:6" x14ac:dyDescent="0.25">
      <c r="A12" s="183" t="s">
        <v>31</v>
      </c>
      <c r="B12" s="184">
        <v>0.42586766731102099</v>
      </c>
      <c r="C12" s="184">
        <v>0.52212982681160147</v>
      </c>
    </row>
    <row r="13" spans="1:6" x14ac:dyDescent="0.25">
      <c r="A13" s="200" t="s">
        <v>32</v>
      </c>
      <c r="B13" s="201">
        <v>0.31649291737291846</v>
      </c>
      <c r="C13" s="201">
        <v>0.48698985201127404</v>
      </c>
    </row>
    <row r="14" spans="1:6" x14ac:dyDescent="0.25">
      <c r="A14" s="153" t="s">
        <v>282</v>
      </c>
    </row>
    <row r="19" spans="1:1" ht="15.75" x14ac:dyDescent="0.25">
      <c r="A19" s="7" t="s">
        <v>304</v>
      </c>
    </row>
    <row r="34" spans="1:1" x14ac:dyDescent="0.25">
      <c r="A34" s="153" t="s">
        <v>282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>
      <selection activeCell="C1" sqref="C1"/>
    </sheetView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4t trimestre 2024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17"/>
      <c r="B8" s="121" t="s">
        <v>223</v>
      </c>
      <c r="C8" s="121" t="s">
        <v>245</v>
      </c>
      <c r="D8" s="77"/>
    </row>
    <row r="9" spans="1:6" ht="42.75" customHeight="1" x14ac:dyDescent="0.25">
      <c r="A9" s="318"/>
      <c r="B9" s="182" t="s">
        <v>244</v>
      </c>
      <c r="C9" s="182" t="s">
        <v>243</v>
      </c>
      <c r="D9" s="96"/>
      <c r="E9" s="96"/>
      <c r="F9" s="96"/>
    </row>
    <row r="10" spans="1:6" x14ac:dyDescent="0.25">
      <c r="A10" s="231" t="s">
        <v>77</v>
      </c>
      <c r="B10" s="236">
        <v>0.58339651250947688</v>
      </c>
      <c r="C10" s="232">
        <v>0.25776541492814092</v>
      </c>
      <c r="D10" s="96"/>
      <c r="E10" s="96"/>
      <c r="F10" s="96"/>
    </row>
    <row r="11" spans="1:6" x14ac:dyDescent="0.25">
      <c r="A11" s="233" t="s">
        <v>78</v>
      </c>
      <c r="B11" s="237">
        <v>0.14112903225806453</v>
      </c>
      <c r="C11" s="234">
        <v>0.47826086956521741</v>
      </c>
      <c r="D11" s="96"/>
      <c r="E11" s="96"/>
      <c r="F11" s="96"/>
    </row>
    <row r="12" spans="1:6" x14ac:dyDescent="0.25">
      <c r="A12" s="233" t="s">
        <v>79</v>
      </c>
      <c r="B12" s="237">
        <v>0.36846153846153845</v>
      </c>
      <c r="C12" s="234">
        <v>0.39722602535865231</v>
      </c>
      <c r="D12" s="96"/>
      <c r="E12" s="96"/>
      <c r="F12" s="96"/>
    </row>
    <row r="13" spans="1:6" x14ac:dyDescent="0.25">
      <c r="A13" s="233" t="s">
        <v>80</v>
      </c>
      <c r="B13" s="237">
        <v>0.21987951807228914</v>
      </c>
      <c r="C13" s="234">
        <v>0.68083261058109279</v>
      </c>
      <c r="D13" s="96"/>
      <c r="E13" s="96"/>
      <c r="F13" s="96"/>
    </row>
    <row r="14" spans="1:6" x14ac:dyDescent="0.25">
      <c r="A14" s="233" t="s">
        <v>81</v>
      </c>
      <c r="B14" s="237">
        <v>0.62139423076923073</v>
      </c>
      <c r="C14" s="234">
        <v>0.42241379310344829</v>
      </c>
      <c r="D14" s="96"/>
      <c r="E14" s="96"/>
      <c r="F14" s="96"/>
    </row>
    <row r="15" spans="1:6" x14ac:dyDescent="0.25">
      <c r="A15" s="233" t="s">
        <v>82</v>
      </c>
      <c r="B15" s="237">
        <v>0.23163841807909605</v>
      </c>
      <c r="C15" s="234">
        <v>0.44311377245508982</v>
      </c>
      <c r="D15" s="96"/>
      <c r="E15" s="96"/>
      <c r="F15" s="96"/>
    </row>
    <row r="16" spans="1:6" x14ac:dyDescent="0.25">
      <c r="A16" s="233" t="s">
        <v>83</v>
      </c>
      <c r="B16" s="237">
        <v>0.55868544600938963</v>
      </c>
      <c r="C16" s="234">
        <v>0.46432989690721649</v>
      </c>
      <c r="D16" s="96"/>
      <c r="E16" s="96"/>
      <c r="F16" s="96"/>
    </row>
    <row r="17" spans="1:6" x14ac:dyDescent="0.25">
      <c r="A17" s="233" t="s">
        <v>84</v>
      </c>
      <c r="B17" s="237">
        <v>0.4170937345015705</v>
      </c>
      <c r="C17" s="234">
        <v>0.40045476861063023</v>
      </c>
      <c r="D17" s="96"/>
      <c r="E17" s="96"/>
      <c r="F17" s="96"/>
    </row>
    <row r="18" spans="1:6" x14ac:dyDescent="0.25">
      <c r="A18" s="233" t="s">
        <v>85</v>
      </c>
      <c r="B18" s="237">
        <v>0.33181225554106908</v>
      </c>
      <c r="C18" s="234">
        <v>0.39180693571283715</v>
      </c>
      <c r="D18" s="96"/>
      <c r="E18" s="96"/>
      <c r="F18" s="96"/>
    </row>
    <row r="19" spans="1:6" x14ac:dyDescent="0.25">
      <c r="A19" s="233" t="s">
        <v>86</v>
      </c>
      <c r="B19" s="237">
        <v>0.28511904761904761</v>
      </c>
      <c r="C19" s="234">
        <v>0.48857806340119891</v>
      </c>
      <c r="D19" s="96"/>
      <c r="E19" s="96"/>
      <c r="F19" s="96"/>
    </row>
    <row r="20" spans="1:6" x14ac:dyDescent="0.25">
      <c r="A20" s="233" t="s">
        <v>87</v>
      </c>
      <c r="B20" s="237">
        <v>0.49576547231270357</v>
      </c>
      <c r="C20" s="234">
        <v>0.29961089494163423</v>
      </c>
      <c r="D20" s="96"/>
      <c r="E20" s="96"/>
      <c r="F20" s="96"/>
    </row>
    <row r="21" spans="1:6" x14ac:dyDescent="0.25">
      <c r="A21" s="233" t="s">
        <v>88</v>
      </c>
      <c r="B21" s="237">
        <v>0.4298628428927681</v>
      </c>
      <c r="C21" s="234">
        <v>0.55672542292677152</v>
      </c>
      <c r="D21" s="96"/>
      <c r="E21" s="96"/>
      <c r="F21" s="96"/>
    </row>
    <row r="22" spans="1:6" x14ac:dyDescent="0.25">
      <c r="A22" s="233" t="s">
        <v>89</v>
      </c>
      <c r="B22" s="237">
        <v>0.31116252168883746</v>
      </c>
      <c r="C22" s="234">
        <v>0.35601563631098887</v>
      </c>
      <c r="D22" s="96"/>
      <c r="E22" s="96"/>
      <c r="F22" s="96"/>
    </row>
    <row r="23" spans="1:6" x14ac:dyDescent="0.25">
      <c r="A23" s="233" t="s">
        <v>90</v>
      </c>
      <c r="B23" s="237">
        <v>0.49018126888217523</v>
      </c>
      <c r="C23" s="234">
        <v>0.4031931069437405</v>
      </c>
      <c r="D23" s="96"/>
      <c r="E23" s="96"/>
      <c r="F23" s="96"/>
    </row>
    <row r="24" spans="1:6" x14ac:dyDescent="0.25">
      <c r="A24" s="233" t="s">
        <v>91</v>
      </c>
      <c r="B24" s="237">
        <v>0.13738019169329074</v>
      </c>
      <c r="C24" s="234">
        <v>0.34994697773064687</v>
      </c>
      <c r="D24" s="96"/>
      <c r="E24" s="96"/>
      <c r="F24" s="96"/>
    </row>
    <row r="25" spans="1:6" x14ac:dyDescent="0.25">
      <c r="A25" s="233" t="s">
        <v>92</v>
      </c>
      <c r="B25" s="237">
        <v>0.37423312883435583</v>
      </c>
      <c r="C25" s="234">
        <v>0.39301972685887709</v>
      </c>
      <c r="D25" s="96"/>
      <c r="E25" s="96"/>
      <c r="F25" s="96"/>
    </row>
    <row r="26" spans="1:6" x14ac:dyDescent="0.25">
      <c r="A26" s="233" t="s">
        <v>93</v>
      </c>
      <c r="B26" s="237">
        <v>0.28152866242038216</v>
      </c>
      <c r="C26" s="234">
        <v>0.17493638676844783</v>
      </c>
      <c r="D26" s="96"/>
      <c r="E26" s="96"/>
      <c r="F26" s="96"/>
    </row>
    <row r="27" spans="1:6" x14ac:dyDescent="0.25">
      <c r="A27" s="233" t="s">
        <v>94</v>
      </c>
      <c r="B27" s="237">
        <v>0.28624436787702096</v>
      </c>
      <c r="C27" s="234">
        <v>0.37533839173370953</v>
      </c>
      <c r="D27" s="96"/>
      <c r="E27" s="96"/>
      <c r="F27" s="96"/>
    </row>
    <row r="28" spans="1:6" x14ac:dyDescent="0.25">
      <c r="A28" s="233" t="s">
        <v>95</v>
      </c>
      <c r="B28" s="237">
        <v>0.46012903225806451</v>
      </c>
      <c r="C28" s="234">
        <v>0.28064167267483781</v>
      </c>
      <c r="D28" s="96"/>
      <c r="E28" s="96"/>
      <c r="F28" s="96"/>
    </row>
    <row r="29" spans="1:6" x14ac:dyDescent="0.25">
      <c r="A29" s="233" t="s">
        <v>96</v>
      </c>
      <c r="B29" s="237">
        <v>0.33033826638477803</v>
      </c>
      <c r="C29" s="234">
        <v>0.37479056579456116</v>
      </c>
      <c r="D29" s="96"/>
      <c r="E29" s="96"/>
      <c r="F29" s="96"/>
    </row>
    <row r="30" spans="1:6" x14ac:dyDescent="0.25">
      <c r="A30" s="233" t="s">
        <v>97</v>
      </c>
      <c r="B30" s="237">
        <v>0.30970149253731344</v>
      </c>
      <c r="C30" s="234">
        <v>0.44298245614035087</v>
      </c>
      <c r="D30" s="96"/>
      <c r="E30" s="96"/>
      <c r="F30" s="96"/>
    </row>
    <row r="31" spans="1:6" x14ac:dyDescent="0.25">
      <c r="A31" s="233" t="s">
        <v>98</v>
      </c>
      <c r="B31" s="237">
        <v>0.35141933165648581</v>
      </c>
      <c r="C31" s="234">
        <v>0.57195010648007305</v>
      </c>
      <c r="D31" s="96"/>
      <c r="E31" s="96"/>
      <c r="F31" s="96"/>
    </row>
    <row r="32" spans="1:6" x14ac:dyDescent="0.25">
      <c r="A32" s="233" t="s">
        <v>99</v>
      </c>
      <c r="B32" s="237">
        <v>0.34834992142482973</v>
      </c>
      <c r="C32" s="234">
        <v>0.63952679192762696</v>
      </c>
      <c r="D32" s="96"/>
      <c r="E32" s="96"/>
      <c r="F32" s="96"/>
    </row>
    <row r="33" spans="1:6" x14ac:dyDescent="0.25">
      <c r="A33" s="233" t="s">
        <v>100</v>
      </c>
      <c r="B33" s="237">
        <v>0.54890016920473772</v>
      </c>
      <c r="C33" s="234">
        <v>0.53534901082493469</v>
      </c>
      <c r="D33" s="96"/>
      <c r="E33" s="96"/>
      <c r="F33" s="96"/>
    </row>
    <row r="34" spans="1:6" x14ac:dyDescent="0.25">
      <c r="A34" s="233" t="s">
        <v>101</v>
      </c>
      <c r="B34" s="237">
        <v>0.43376918703808981</v>
      </c>
      <c r="C34" s="234">
        <v>0.37500826446280994</v>
      </c>
      <c r="D34" s="96"/>
      <c r="E34" s="96"/>
      <c r="F34" s="96"/>
    </row>
    <row r="35" spans="1:6" x14ac:dyDescent="0.25">
      <c r="A35" s="233" t="s">
        <v>102</v>
      </c>
      <c r="B35" s="237">
        <v>0.22229822161422708</v>
      </c>
      <c r="C35" s="234">
        <v>0.39078156312625251</v>
      </c>
      <c r="D35" s="96"/>
      <c r="E35" s="96"/>
      <c r="F35" s="96"/>
    </row>
    <row r="36" spans="1:6" x14ac:dyDescent="0.25">
      <c r="A36" s="233" t="s">
        <v>103</v>
      </c>
      <c r="B36" s="237">
        <v>0.12647058823529411</v>
      </c>
      <c r="C36" s="234">
        <v>0.44455205811138016</v>
      </c>
      <c r="D36" s="96"/>
      <c r="E36" s="96"/>
      <c r="F36" s="96"/>
    </row>
    <row r="37" spans="1:6" x14ac:dyDescent="0.25">
      <c r="A37" s="233" t="s">
        <v>104</v>
      </c>
      <c r="B37" s="237">
        <v>0.17006802721088435</v>
      </c>
      <c r="C37" s="234">
        <v>0.41776937618147447</v>
      </c>
      <c r="D37" s="96"/>
      <c r="E37" s="96"/>
      <c r="F37" s="96"/>
    </row>
    <row r="38" spans="1:6" x14ac:dyDescent="0.25">
      <c r="A38" s="233" t="s">
        <v>105</v>
      </c>
      <c r="B38" s="237">
        <v>0.23647604327666152</v>
      </c>
      <c r="C38" s="234">
        <v>0.37280701754385964</v>
      </c>
      <c r="D38" s="96"/>
      <c r="E38" s="96"/>
      <c r="F38" s="96"/>
    </row>
    <row r="39" spans="1:6" x14ac:dyDescent="0.25">
      <c r="A39" s="235" t="s">
        <v>106</v>
      </c>
      <c r="B39" s="238">
        <v>0.26924535456958665</v>
      </c>
      <c r="C39" s="230">
        <v>0.41746915829472697</v>
      </c>
      <c r="D39" s="96"/>
      <c r="E39" s="96"/>
      <c r="F39" s="96"/>
    </row>
    <row r="40" spans="1:6" x14ac:dyDescent="0.25">
      <c r="A40" s="226" t="s">
        <v>289</v>
      </c>
      <c r="B40" s="226"/>
      <c r="C40" s="226"/>
      <c r="D40" s="96"/>
      <c r="E40" s="96"/>
      <c r="F40" s="96"/>
    </row>
  </sheetData>
  <sortState xmlns:xlrd2="http://schemas.microsoft.com/office/spreadsheetml/2017/richdata2" ref="A11:C39">
    <sortCondition ref="A11:A39"/>
  </sortState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6" t="s">
        <v>258</v>
      </c>
    </row>
    <row r="2" spans="1:13" x14ac:dyDescent="0.25">
      <c r="A2" t="s">
        <v>342</v>
      </c>
      <c r="B2" t="s">
        <v>77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">
        <v>343</v>
      </c>
      <c r="B3" t="s">
        <v>78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">
        <v>344</v>
      </c>
      <c r="B4" t="s">
        <v>79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">
        <v>345</v>
      </c>
      <c r="B5" t="s">
        <v>80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">
        <v>346</v>
      </c>
      <c r="B6" t="s">
        <v>81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">
        <v>347</v>
      </c>
      <c r="B7" t="s">
        <v>82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">
        <v>348</v>
      </c>
      <c r="B8" t="s">
        <v>83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">
        <v>349</v>
      </c>
      <c r="B9" t="s">
        <v>84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">
        <v>350</v>
      </c>
      <c r="B10" t="s">
        <v>85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">
        <v>351</v>
      </c>
      <c r="B11" t="s">
        <v>86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">
        <v>352</v>
      </c>
      <c r="B12" t="s">
        <v>87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">
        <v>353</v>
      </c>
      <c r="B13" t="s">
        <v>88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">
        <v>354</v>
      </c>
      <c r="B14" t="s">
        <v>89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">
        <v>355</v>
      </c>
      <c r="B15" t="s">
        <v>90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">
        <v>356</v>
      </c>
      <c r="B16" t="s">
        <v>91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">
        <v>357</v>
      </c>
      <c r="B17" t="s">
        <v>92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">
        <v>358</v>
      </c>
      <c r="B18" t="s">
        <v>93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">
        <v>359</v>
      </c>
      <c r="B19" t="s">
        <v>94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">
        <v>360</v>
      </c>
      <c r="B20" t="s">
        <v>95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">
        <v>361</v>
      </c>
      <c r="B21" t="s">
        <v>96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">
        <v>362</v>
      </c>
      <c r="B22" t="s">
        <v>97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">
        <v>363</v>
      </c>
      <c r="B23" t="s">
        <v>98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">
        <v>364</v>
      </c>
      <c r="B24" t="s">
        <v>99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">
        <v>365</v>
      </c>
      <c r="B25" t="s">
        <v>100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">
        <v>366</v>
      </c>
      <c r="B26" t="s">
        <v>101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">
        <v>367</v>
      </c>
      <c r="B27" t="s">
        <v>102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">
        <v>368</v>
      </c>
      <c r="B28" t="s">
        <v>103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">
        <v>369</v>
      </c>
      <c r="B29" t="s">
        <v>104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">
        <v>370</v>
      </c>
      <c r="B30" t="s">
        <v>105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">
        <v>371</v>
      </c>
      <c r="B31" t="s">
        <v>106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topLeftCell="A10" workbookViewId="0">
      <selection activeCell="C40" sqref="C40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2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4t trimestre 2024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375</v>
      </c>
      <c r="D31" s="142" t="s">
        <v>376</v>
      </c>
      <c r="E31" s="142" t="s">
        <v>377</v>
      </c>
    </row>
    <row r="32" spans="1:5" x14ac:dyDescent="0.25">
      <c r="A32" s="140" t="s">
        <v>29</v>
      </c>
      <c r="B32" s="143">
        <v>20912</v>
      </c>
      <c r="C32" s="47">
        <v>-5.2573722697509917E-4</v>
      </c>
      <c r="D32" s="47">
        <v>-6.5677776784916445E-2</v>
      </c>
      <c r="E32" s="47">
        <v>-9.0545359659041494E-2</v>
      </c>
    </row>
    <row r="33" spans="1:5" x14ac:dyDescent="0.25">
      <c r="A33" s="140" t="s">
        <v>30</v>
      </c>
      <c r="B33" s="144">
        <v>111642</v>
      </c>
      <c r="C33" s="47">
        <v>6.4456804925761991E-3</v>
      </c>
      <c r="D33" s="47">
        <v>-5.7006022417244555E-2</v>
      </c>
      <c r="E33" s="47">
        <v>-6.9153548559231587E-2</v>
      </c>
    </row>
    <row r="34" spans="1:5" x14ac:dyDescent="0.25">
      <c r="A34" s="140" t="s">
        <v>31</v>
      </c>
      <c r="B34" s="144">
        <v>154756</v>
      </c>
      <c r="C34" s="47">
        <v>4.5894488117417184E-3</v>
      </c>
      <c r="D34" s="47">
        <v>-5.6302556878815045E-2</v>
      </c>
      <c r="E34" s="47">
        <v>-0.12502473582142715</v>
      </c>
    </row>
    <row r="35" spans="1:5" x14ac:dyDescent="0.25">
      <c r="A35" s="140" t="s">
        <v>32</v>
      </c>
      <c r="B35" s="144">
        <v>245610</v>
      </c>
      <c r="C35" s="47">
        <v>3.3785025920917713E-3</v>
      </c>
      <c r="D35" s="47">
        <v>-4.8133937914196026E-2</v>
      </c>
      <c r="E35" s="47">
        <v>-9.2128900618776197E-2</v>
      </c>
    </row>
    <row r="37" spans="1:5" x14ac:dyDescent="0.25">
      <c r="C37" s="145"/>
    </row>
    <row r="38" spans="1:5" x14ac:dyDescent="0.25">
      <c r="C38" s="145"/>
    </row>
    <row r="39" spans="1:5" x14ac:dyDescent="0.25">
      <c r="C39" s="145"/>
    </row>
    <row r="40" spans="1:5" x14ac:dyDescent="0.25">
      <c r="C40" s="145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workbookViewId="0">
      <selection activeCell="C35" sqref="C35"/>
    </sheetView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4t trimestre 2024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39</v>
      </c>
    </row>
    <row r="32" spans="1:5" hidden="1" x14ac:dyDescent="0.25">
      <c r="A32" s="146">
        <v>2016</v>
      </c>
      <c r="B32" s="143">
        <v>21840</v>
      </c>
      <c r="C32" s="47" t="e">
        <f>(B32-B42)/B42</f>
        <v>#DIV/0!</v>
      </c>
      <c r="E32" s="73"/>
    </row>
    <row r="33" spans="1:5" x14ac:dyDescent="0.25">
      <c r="A33" s="146">
        <v>2017</v>
      </c>
      <c r="B33" s="144">
        <v>22022</v>
      </c>
      <c r="C33" s="47">
        <f>(B33-B32)/B32</f>
        <v>8.3333333333333332E-3</v>
      </c>
      <c r="E33" s="187"/>
    </row>
    <row r="34" spans="1:5" x14ac:dyDescent="0.25">
      <c r="A34" s="146">
        <v>2018</v>
      </c>
      <c r="B34" s="144">
        <v>22146</v>
      </c>
      <c r="C34" s="47">
        <f t="shared" ref="C34:C35" si="0">(B34-B33)/B33</f>
        <v>5.6307329034601759E-3</v>
      </c>
    </row>
    <row r="35" spans="1:5" x14ac:dyDescent="0.25">
      <c r="A35" s="146">
        <v>2019</v>
      </c>
      <c r="B35" s="143">
        <v>22382</v>
      </c>
      <c r="C35" s="47">
        <f t="shared" si="0"/>
        <v>1.065655197326831E-2</v>
      </c>
      <c r="D35" s="73"/>
    </row>
    <row r="36" spans="1:5" x14ac:dyDescent="0.25">
      <c r="A36" s="146">
        <v>2020</v>
      </c>
      <c r="B36" s="143">
        <v>20571</v>
      </c>
      <c r="C36" s="47">
        <f>(B36-B35)/B35</f>
        <v>-8.0913233848628363E-2</v>
      </c>
      <c r="D36" s="73"/>
    </row>
    <row r="37" spans="1:5" x14ac:dyDescent="0.25">
      <c r="A37" s="146">
        <v>2021</v>
      </c>
      <c r="B37" s="143">
        <v>21074</v>
      </c>
      <c r="C37" s="47">
        <f>(B37-B36)/B36</f>
        <v>2.4451898303436876E-2</v>
      </c>
      <c r="D37" s="73"/>
    </row>
    <row r="38" spans="1:5" x14ac:dyDescent="0.25">
      <c r="A38" s="146">
        <v>2022</v>
      </c>
      <c r="B38" s="143">
        <v>20913</v>
      </c>
      <c r="C38" s="47">
        <f>(B38-B37)/B37</f>
        <v>-7.6397456581569706E-3</v>
      </c>
      <c r="D38" s="252"/>
      <c r="E38" s="73"/>
    </row>
    <row r="39" spans="1:5" x14ac:dyDescent="0.25">
      <c r="A39" s="146">
        <v>2023</v>
      </c>
      <c r="B39" s="143">
        <v>20923</v>
      </c>
      <c r="C39" s="47">
        <f>(B39-B38)/B38</f>
        <v>4.7817147228996316E-4</v>
      </c>
      <c r="D39" s="73"/>
    </row>
    <row r="40" spans="1:5" x14ac:dyDescent="0.25">
      <c r="A40" s="146">
        <v>2024</v>
      </c>
      <c r="B40" s="143">
        <v>20912</v>
      </c>
      <c r="C40" s="47">
        <f>(B40-B39)/B39</f>
        <v>-5.2573722697509917E-4</v>
      </c>
      <c r="D40" s="73"/>
    </row>
    <row r="41" spans="1:5" x14ac:dyDescent="0.25">
      <c r="C41" s="37"/>
    </row>
    <row r="42" spans="1:5" x14ac:dyDescent="0.25">
      <c r="A42" s="203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topLeftCell="A4" workbookViewId="0">
      <selection activeCell="C11" sqref="C11:C13"/>
    </sheetView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5" width="12.140625" style="1"/>
    <col min="6" max="6" width="12" style="1" customWidth="1"/>
    <col min="7" max="16384" width="12.140625" style="1"/>
  </cols>
  <sheetData>
    <row r="1" spans="1:9" ht="21.75" customHeight="1" x14ac:dyDescent="0.25">
      <c r="A1" s="2" t="s">
        <v>28</v>
      </c>
      <c r="B1" s="210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4t trimestre 2024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</row>
    <row r="7" spans="1:9" ht="21.75" customHeight="1" x14ac:dyDescent="0.25">
      <c r="A7" s="29"/>
    </row>
    <row r="8" spans="1:9" ht="21.75" customHeight="1" x14ac:dyDescent="0.25">
      <c r="A8" s="7"/>
      <c r="B8" s="137"/>
      <c r="C8" s="137"/>
      <c r="D8" s="287" t="s">
        <v>130</v>
      </c>
      <c r="E8" s="287"/>
      <c r="F8" s="287"/>
    </row>
    <row r="9" spans="1:9" ht="21.75" customHeight="1" x14ac:dyDescent="0.25">
      <c r="A9" s="9"/>
      <c r="B9" s="10">
        <v>2024</v>
      </c>
      <c r="C9" s="10" t="s">
        <v>131</v>
      </c>
      <c r="D9" s="10" t="s">
        <v>378</v>
      </c>
      <c r="E9" s="10" t="s">
        <v>379</v>
      </c>
      <c r="F9" s="10" t="s">
        <v>380</v>
      </c>
      <c r="G9" s="37"/>
    </row>
    <row r="10" spans="1:9" ht="21.75" customHeight="1" x14ac:dyDescent="0.25">
      <c r="A10" s="11" t="s">
        <v>132</v>
      </c>
      <c r="B10" s="12">
        <v>20912</v>
      </c>
      <c r="C10" s="13">
        <v>1</v>
      </c>
      <c r="D10" s="13">
        <v>-5.2573722697509917E-4</v>
      </c>
      <c r="E10" s="13">
        <v>-6.5677776784916445E-2</v>
      </c>
      <c r="F10" s="13">
        <v>-9.0545359659041494E-2</v>
      </c>
    </row>
    <row r="11" spans="1:9" ht="30" x14ac:dyDescent="0.25">
      <c r="A11" s="14" t="s">
        <v>319</v>
      </c>
      <c r="B11" s="15">
        <v>2827</v>
      </c>
      <c r="C11" s="16">
        <v>0.13518553940321346</v>
      </c>
      <c r="D11" s="16">
        <v>-1.46392471244336E-2</v>
      </c>
      <c r="E11" s="16">
        <v>-0.11240188383045525</v>
      </c>
      <c r="F11" s="16">
        <v>-0.14411141386618226</v>
      </c>
    </row>
    <row r="12" spans="1:9" ht="15" x14ac:dyDescent="0.25">
      <c r="A12" s="14" t="s">
        <v>320</v>
      </c>
      <c r="B12" s="15">
        <v>2001</v>
      </c>
      <c r="C12" s="16">
        <v>9.568668706962509E-2</v>
      </c>
      <c r="D12" s="16">
        <v>-1.7673048600883652E-2</v>
      </c>
      <c r="E12" s="16">
        <v>-6.7132867132867133E-2</v>
      </c>
      <c r="F12" s="16">
        <v>5.5936675461741428E-2</v>
      </c>
      <c r="I12" s="188"/>
    </row>
    <row r="13" spans="1:9" ht="45" x14ac:dyDescent="0.25">
      <c r="A13" s="14" t="s">
        <v>321</v>
      </c>
      <c r="B13" s="15">
        <v>1934</v>
      </c>
      <c r="C13" s="16">
        <v>9.2482785003825549E-2</v>
      </c>
      <c r="D13" s="16">
        <v>-1.7775520568816656E-2</v>
      </c>
      <c r="E13" s="16">
        <v>-0.13234634365186182</v>
      </c>
      <c r="F13" s="16">
        <v>-0.12922107158937415</v>
      </c>
    </row>
    <row r="14" spans="1:9" ht="30" x14ac:dyDescent="0.25">
      <c r="A14" s="14" t="s">
        <v>322</v>
      </c>
      <c r="B14" s="15">
        <v>1477</v>
      </c>
      <c r="C14" s="16">
        <v>7.0629303749043609E-2</v>
      </c>
      <c r="D14" s="16">
        <v>-1.0053619302949061E-2</v>
      </c>
      <c r="E14" s="16">
        <v>-7.2236180904522607E-2</v>
      </c>
      <c r="F14" s="16">
        <v>-0.30264400377714823</v>
      </c>
    </row>
    <row r="15" spans="1:9" ht="30" x14ac:dyDescent="0.25">
      <c r="A15" s="14" t="s">
        <v>323</v>
      </c>
      <c r="B15" s="15">
        <v>1159</v>
      </c>
      <c r="C15" s="16">
        <v>5.5422723794950265E-2</v>
      </c>
      <c r="D15" s="16">
        <v>8.2166199813258636E-2</v>
      </c>
      <c r="E15" s="16">
        <v>1.5775635407537247E-2</v>
      </c>
      <c r="F15" s="16">
        <v>-0.19177126917712692</v>
      </c>
    </row>
    <row r="16" spans="1:9" ht="15" x14ac:dyDescent="0.25">
      <c r="A16" s="14" t="s">
        <v>324</v>
      </c>
      <c r="B16" s="15">
        <v>878</v>
      </c>
      <c r="C16" s="16">
        <v>4.1985462892119359E-2</v>
      </c>
      <c r="D16" s="16">
        <v>1.7381228273464659E-2</v>
      </c>
      <c r="E16" s="16">
        <v>6.8126520681265207E-2</v>
      </c>
      <c r="F16" s="16">
        <v>-0.25403568394222598</v>
      </c>
    </row>
    <row r="17" spans="1:6" ht="15" x14ac:dyDescent="0.25">
      <c r="A17" s="14" t="s">
        <v>325</v>
      </c>
      <c r="B17" s="15">
        <v>874</v>
      </c>
      <c r="C17" s="16">
        <v>4.1794185156847741E-2</v>
      </c>
      <c r="D17" s="16">
        <v>-1.2429378531073447E-2</v>
      </c>
      <c r="E17" s="16">
        <v>-2.564102564102564E-2</v>
      </c>
      <c r="F17" s="16">
        <v>3.9239001189060645E-2</v>
      </c>
    </row>
    <row r="18" spans="1:6" ht="15" x14ac:dyDescent="0.25">
      <c r="A18" s="14" t="s">
        <v>326</v>
      </c>
      <c r="B18" s="15">
        <v>721</v>
      </c>
      <c r="C18" s="16">
        <v>3.4477811782708492E-2</v>
      </c>
      <c r="D18" s="16">
        <v>2.8530670470756064E-2</v>
      </c>
      <c r="E18" s="16">
        <v>2.2695035460992909E-2</v>
      </c>
      <c r="F18" s="16">
        <v>0.32780847145488029</v>
      </c>
    </row>
    <row r="19" spans="1:6" ht="15" x14ac:dyDescent="0.25">
      <c r="A19" s="14" t="s">
        <v>328</v>
      </c>
      <c r="B19" s="15">
        <v>665</v>
      </c>
      <c r="C19" s="16">
        <v>3.1799923488905889E-2</v>
      </c>
      <c r="D19" s="16">
        <v>2.7820710973724884E-2</v>
      </c>
      <c r="E19" s="16">
        <v>-2.3494860499265784E-2</v>
      </c>
      <c r="F19" s="16">
        <v>0.30136986301369861</v>
      </c>
    </row>
    <row r="20" spans="1:6" ht="15" x14ac:dyDescent="0.25">
      <c r="A20" s="17" t="s">
        <v>332</v>
      </c>
      <c r="B20" s="18">
        <v>580</v>
      </c>
      <c r="C20" s="19">
        <v>2.7735271614384084E-2</v>
      </c>
      <c r="D20" s="19">
        <v>8.6956521739130436E-3</v>
      </c>
      <c r="E20" s="19">
        <v>3.7567084078711989E-2</v>
      </c>
      <c r="F20" s="19">
        <v>0.42506142506142508</v>
      </c>
    </row>
    <row r="22" spans="1:6" ht="21.75" customHeight="1" x14ac:dyDescent="0.25">
      <c r="A22" s="44" t="s">
        <v>34</v>
      </c>
    </row>
    <row r="23" spans="1:6" ht="21.75" customHeight="1" x14ac:dyDescent="0.25">
      <c r="A23" s="44"/>
    </row>
  </sheetData>
  <mergeCells count="1">
    <mergeCell ref="D8:F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E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F10:F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D10:E20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topLeftCell="A7" workbookViewId="0">
      <selection activeCell="A7" sqref="A7:D30"/>
    </sheetView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0"/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4t trimestre 2024</v>
      </c>
    </row>
    <row r="6" spans="1:4" ht="15.75" thickBot="1" x14ac:dyDescent="0.3">
      <c r="A6" s="251" t="str">
        <f>Índex!B20</f>
        <v>Dinamisme empresarial.</v>
      </c>
      <c r="B6" s="32"/>
      <c r="C6" s="32"/>
      <c r="D6" s="32"/>
    </row>
    <row r="7" spans="1:4" x14ac:dyDescent="0.25">
      <c r="A7" s="288" t="s">
        <v>123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323</v>
      </c>
      <c r="B9" s="35">
        <v>1159</v>
      </c>
      <c r="C9" s="35">
        <v>88</v>
      </c>
      <c r="D9" s="36">
        <v>8.2166199813258636E-2</v>
      </c>
    </row>
    <row r="10" spans="1:4" x14ac:dyDescent="0.25">
      <c r="A10" s="34" t="s">
        <v>374</v>
      </c>
      <c r="B10" s="38">
        <v>450</v>
      </c>
      <c r="C10" s="38">
        <v>24</v>
      </c>
      <c r="D10" s="39">
        <v>5.6338028169014086E-2</v>
      </c>
    </row>
    <row r="11" spans="1:4" x14ac:dyDescent="0.25">
      <c r="A11" s="34" t="s">
        <v>326</v>
      </c>
      <c r="B11" s="38">
        <v>721</v>
      </c>
      <c r="C11" s="38">
        <v>20</v>
      </c>
      <c r="D11" s="39">
        <v>2.8530670470756064E-2</v>
      </c>
    </row>
    <row r="12" spans="1:4" ht="13.5" customHeight="1" x14ac:dyDescent="0.25">
      <c r="A12" s="34" t="s">
        <v>328</v>
      </c>
      <c r="B12" s="38">
        <v>665</v>
      </c>
      <c r="C12" s="38">
        <v>18</v>
      </c>
      <c r="D12" s="39">
        <v>2.7820710973724884E-2</v>
      </c>
    </row>
    <row r="13" spans="1:4" x14ac:dyDescent="0.25">
      <c r="A13" s="34" t="s">
        <v>382</v>
      </c>
      <c r="B13" s="38">
        <v>328</v>
      </c>
      <c r="C13" s="38">
        <v>17</v>
      </c>
      <c r="D13" s="39">
        <v>5.4662379421221867E-2</v>
      </c>
    </row>
    <row r="14" spans="1:4" x14ac:dyDescent="0.25">
      <c r="A14" s="34" t="s">
        <v>324</v>
      </c>
      <c r="B14" s="35">
        <v>878</v>
      </c>
      <c r="C14" s="35">
        <v>15</v>
      </c>
      <c r="D14" s="36">
        <v>1.7381228273464659E-2</v>
      </c>
    </row>
    <row r="15" spans="1:4" x14ac:dyDescent="0.25">
      <c r="A15" s="34" t="s">
        <v>330</v>
      </c>
      <c r="B15" s="35">
        <v>323</v>
      </c>
      <c r="C15" s="35">
        <v>10</v>
      </c>
      <c r="D15" s="36">
        <v>3.1948881789137379E-2</v>
      </c>
    </row>
    <row r="16" spans="1:4" x14ac:dyDescent="0.25">
      <c r="A16" s="34" t="s">
        <v>389</v>
      </c>
      <c r="B16" s="35">
        <v>62</v>
      </c>
      <c r="C16" s="35">
        <v>10</v>
      </c>
      <c r="D16" s="36">
        <v>0.19230769230769232</v>
      </c>
    </row>
    <row r="17" spans="1:4" x14ac:dyDescent="0.25">
      <c r="A17" s="34" t="s">
        <v>383</v>
      </c>
      <c r="B17" s="38">
        <v>84</v>
      </c>
      <c r="C17" s="38">
        <v>8</v>
      </c>
      <c r="D17" s="39">
        <v>0.10526315789473684</v>
      </c>
    </row>
    <row r="18" spans="1:4" x14ac:dyDescent="0.25">
      <c r="A18" s="34" t="s">
        <v>334</v>
      </c>
      <c r="B18" s="38">
        <v>75</v>
      </c>
      <c r="C18" s="38">
        <v>8</v>
      </c>
      <c r="D18" s="39">
        <v>0.11940298507462686</v>
      </c>
    </row>
    <row r="19" spans="1:4" ht="15" customHeight="1" x14ac:dyDescent="0.25">
      <c r="A19" s="293" t="s">
        <v>124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34" t="s">
        <v>319</v>
      </c>
      <c r="B21" s="38">
        <v>2827</v>
      </c>
      <c r="C21" s="38">
        <v>-42</v>
      </c>
      <c r="D21" s="39">
        <v>-1.46392471244336E-2</v>
      </c>
    </row>
    <row r="22" spans="1:4" x14ac:dyDescent="0.25">
      <c r="A22" s="34" t="s">
        <v>320</v>
      </c>
      <c r="B22" s="38">
        <v>2001</v>
      </c>
      <c r="C22" s="38">
        <v>-36</v>
      </c>
      <c r="D22" s="39">
        <v>-1.7673048600883652E-2</v>
      </c>
    </row>
    <row r="23" spans="1:4" ht="30" x14ac:dyDescent="0.25">
      <c r="A23" s="34" t="s">
        <v>321</v>
      </c>
      <c r="B23" s="38">
        <v>1934</v>
      </c>
      <c r="C23" s="38">
        <v>-35</v>
      </c>
      <c r="D23" s="39">
        <v>-1.7775520568816656E-2</v>
      </c>
    </row>
    <row r="24" spans="1:4" x14ac:dyDescent="0.25">
      <c r="A24" s="34" t="s">
        <v>322</v>
      </c>
      <c r="B24" s="38">
        <v>1477</v>
      </c>
      <c r="C24" s="38">
        <v>-15</v>
      </c>
      <c r="D24" s="39">
        <v>-1.0053619302949061E-2</v>
      </c>
    </row>
    <row r="25" spans="1:4" x14ac:dyDescent="0.25">
      <c r="A25" s="40" t="s">
        <v>340</v>
      </c>
      <c r="B25" s="35">
        <v>162</v>
      </c>
      <c r="C25" s="35">
        <v>-14</v>
      </c>
      <c r="D25" s="36">
        <v>-7.9545454545454544E-2</v>
      </c>
    </row>
    <row r="26" spans="1:4" x14ac:dyDescent="0.25">
      <c r="A26" s="34" t="s">
        <v>325</v>
      </c>
      <c r="B26" s="38">
        <v>874</v>
      </c>
      <c r="C26" s="38">
        <v>-11</v>
      </c>
      <c r="D26" s="39">
        <v>-1.2429378531073447E-2</v>
      </c>
    </row>
    <row r="27" spans="1:4" x14ac:dyDescent="0.25">
      <c r="A27" s="34" t="s">
        <v>373</v>
      </c>
      <c r="B27" s="38">
        <v>165</v>
      </c>
      <c r="C27" s="38">
        <v>-11</v>
      </c>
      <c r="D27" s="39">
        <v>-6.25E-2</v>
      </c>
    </row>
    <row r="28" spans="1:4" x14ac:dyDescent="0.25">
      <c r="A28" s="78" t="s">
        <v>331</v>
      </c>
      <c r="B28" s="38">
        <v>436</v>
      </c>
      <c r="C28" s="38">
        <v>-10</v>
      </c>
      <c r="D28" s="39">
        <v>-2.2421524663677129E-2</v>
      </c>
    </row>
    <row r="29" spans="1:4" x14ac:dyDescent="0.25">
      <c r="A29" s="34" t="s">
        <v>384</v>
      </c>
      <c r="B29" s="38">
        <v>57</v>
      </c>
      <c r="C29" s="38">
        <v>-9</v>
      </c>
      <c r="D29" s="39">
        <v>-0.13636363636363635</v>
      </c>
    </row>
    <row r="30" spans="1:4" x14ac:dyDescent="0.25">
      <c r="A30" s="41" t="s">
        <v>390</v>
      </c>
      <c r="B30" s="42">
        <v>203</v>
      </c>
      <c r="C30" s="42">
        <v>-8</v>
      </c>
      <c r="D30" s="43">
        <v>-3.7914691943127965E-2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C88"/>
  <sheetViews>
    <sheetView tabSelected="1" topLeftCell="A6" workbookViewId="0">
      <selection activeCell="I17" sqref="I17"/>
    </sheetView>
  </sheetViews>
  <sheetFormatPr baseColWidth="10" defaultColWidth="11.42578125" defaultRowHeight="15" x14ac:dyDescent="0.25"/>
  <cols>
    <col min="1" max="1" width="22" style="1" customWidth="1"/>
    <col min="2" max="5" width="11.42578125" style="1"/>
    <col min="6" max="6" width="13.5703125" style="1" customWidth="1"/>
    <col min="7" max="16384" width="11.42578125" style="1"/>
  </cols>
  <sheetData>
    <row r="1" spans="1:7" x14ac:dyDescent="0.25">
      <c r="A1" s="2" t="s">
        <v>28</v>
      </c>
      <c r="B1" s="210" t="s">
        <v>258</v>
      </c>
      <c r="C1" s="37"/>
    </row>
    <row r="3" spans="1:7" ht="18.75" x14ac:dyDescent="0.3">
      <c r="A3" s="30" t="s">
        <v>3</v>
      </c>
    </row>
    <row r="5" spans="1:7" x14ac:dyDescent="0.25">
      <c r="A5" s="29" t="str">
        <f>Índex!A18</f>
        <v>GE2</v>
      </c>
      <c r="C5" s="29" t="str">
        <f>Índex!A7</f>
        <v>4t trimestre 2024</v>
      </c>
    </row>
    <row r="6" spans="1:7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33</v>
      </c>
      <c r="C8" s="297" t="s">
        <v>75</v>
      </c>
      <c r="D8" s="298" t="s">
        <v>76</v>
      </c>
      <c r="E8" s="298"/>
      <c r="F8" s="298"/>
    </row>
    <row r="9" spans="1:7" x14ac:dyDescent="0.25">
      <c r="B9" s="297" t="s">
        <v>33</v>
      </c>
      <c r="C9" s="297"/>
      <c r="D9" s="55">
        <v>2023</v>
      </c>
      <c r="E9" s="55">
        <v>2019</v>
      </c>
      <c r="F9" s="55">
        <v>2008</v>
      </c>
    </row>
    <row r="10" spans="1:7" x14ac:dyDescent="0.25">
      <c r="A10" s="56" t="s">
        <v>77</v>
      </c>
      <c r="B10" s="57">
        <v>384</v>
      </c>
      <c r="C10" s="58">
        <v>1.8362662586074982E-2</v>
      </c>
      <c r="D10" s="59">
        <v>1.5873015873015872E-2</v>
      </c>
      <c r="E10" s="59">
        <v>-0.11926605504587157</v>
      </c>
      <c r="F10" s="59">
        <v>-5.6511056511056514E-2</v>
      </c>
    </row>
    <row r="11" spans="1:7" x14ac:dyDescent="0.25">
      <c r="A11" s="56" t="s">
        <v>78</v>
      </c>
      <c r="B11" s="57">
        <v>134</v>
      </c>
      <c r="C11" s="58">
        <v>6.4078041315990819E-3</v>
      </c>
      <c r="D11" s="59">
        <v>-3.5971223021582732E-2</v>
      </c>
      <c r="E11" s="59">
        <v>-8.2191780821917804E-2</v>
      </c>
      <c r="F11" s="59">
        <v>-9.45945945945946E-2</v>
      </c>
    </row>
    <row r="12" spans="1:7" x14ac:dyDescent="0.25">
      <c r="A12" s="56" t="s">
        <v>79</v>
      </c>
      <c r="B12" s="57">
        <v>1794</v>
      </c>
      <c r="C12" s="58">
        <v>8.578806426931905E-2</v>
      </c>
      <c r="D12" s="59">
        <v>2.2805017103762829E-2</v>
      </c>
      <c r="E12" s="59">
        <v>5.0420168067226894E-3</v>
      </c>
      <c r="F12" s="59">
        <v>3.0442274554853533E-2</v>
      </c>
    </row>
    <row r="13" spans="1:7" x14ac:dyDescent="0.25">
      <c r="A13" s="56" t="s">
        <v>80</v>
      </c>
      <c r="B13" s="57">
        <v>64</v>
      </c>
      <c r="C13" s="58">
        <v>3.06044376434583E-3</v>
      </c>
      <c r="D13" s="59">
        <v>-5.8823529411764705E-2</v>
      </c>
      <c r="E13" s="59">
        <v>-3.0303030303030304E-2</v>
      </c>
      <c r="F13" s="59">
        <v>-0.30434782608695654</v>
      </c>
    </row>
    <row r="14" spans="1:7" x14ac:dyDescent="0.25">
      <c r="A14" s="56" t="s">
        <v>81</v>
      </c>
      <c r="B14" s="57">
        <v>239</v>
      </c>
      <c r="C14" s="58">
        <v>1.1428844682478959E-2</v>
      </c>
      <c r="D14" s="59">
        <v>-8.2987551867219917E-3</v>
      </c>
      <c r="E14" s="59">
        <v>-8.0769230769230774E-2</v>
      </c>
      <c r="F14" s="59">
        <v>8.4388185654008432E-3</v>
      </c>
    </row>
    <row r="15" spans="1:7" x14ac:dyDescent="0.25">
      <c r="A15" s="56" t="s">
        <v>82</v>
      </c>
      <c r="B15" s="57">
        <v>80</v>
      </c>
      <c r="C15" s="58">
        <v>3.8255547054322878E-3</v>
      </c>
      <c r="D15" s="59">
        <v>-3.614457831325301E-2</v>
      </c>
      <c r="E15" s="59">
        <v>-0.13043478260869565</v>
      </c>
      <c r="F15" s="59">
        <v>-6.9767441860465115E-2</v>
      </c>
    </row>
    <row r="16" spans="1:7" x14ac:dyDescent="0.25">
      <c r="A16" s="56" t="s">
        <v>83</v>
      </c>
      <c r="B16" s="57">
        <v>256</v>
      </c>
      <c r="C16" s="58">
        <v>1.224177505738332E-2</v>
      </c>
      <c r="D16" s="59">
        <v>3.9215686274509803E-3</v>
      </c>
      <c r="E16" s="59">
        <v>9.4017094017094016E-2</v>
      </c>
      <c r="F16" s="59">
        <v>-0.10175438596491228</v>
      </c>
    </row>
    <row r="17" spans="1:6" x14ac:dyDescent="0.25">
      <c r="A17" s="56" t="s">
        <v>84</v>
      </c>
      <c r="B17" s="57">
        <v>2452</v>
      </c>
      <c r="C17" s="58">
        <v>0.11725325172149961</v>
      </c>
      <c r="D17" s="59">
        <v>7.8092889436909164E-3</v>
      </c>
      <c r="E17" s="59">
        <v>-3.38849487785658E-2</v>
      </c>
      <c r="F17" s="59">
        <v>-4.924389298177588E-2</v>
      </c>
    </row>
    <row r="18" spans="1:6" x14ac:dyDescent="0.25">
      <c r="A18" s="56" t="s">
        <v>87</v>
      </c>
      <c r="B18" s="57">
        <v>572</v>
      </c>
      <c r="C18" s="58">
        <v>2.7352716143840859E-2</v>
      </c>
      <c r="D18" s="59">
        <v>-8.6655112651646445E-3</v>
      </c>
      <c r="E18" s="59">
        <v>-2.0547945205479451E-2</v>
      </c>
      <c r="F18" s="59">
        <v>-0.14242878560719641</v>
      </c>
    </row>
    <row r="19" spans="1:6" x14ac:dyDescent="0.25">
      <c r="A19" s="56" t="s">
        <v>88</v>
      </c>
      <c r="B19" s="57">
        <v>1170</v>
      </c>
      <c r="C19" s="58">
        <v>5.594873756694721E-2</v>
      </c>
      <c r="D19" s="59">
        <v>6.8846815834767644E-3</v>
      </c>
      <c r="E19" s="59">
        <v>-8.8785046728971959E-2</v>
      </c>
      <c r="F19" s="59">
        <v>-0.19587628865979381</v>
      </c>
    </row>
    <row r="20" spans="1:6" x14ac:dyDescent="0.25">
      <c r="A20" s="56" t="s">
        <v>89</v>
      </c>
      <c r="B20" s="57">
        <v>1253</v>
      </c>
      <c r="C20" s="58">
        <v>5.9917750573833209E-2</v>
      </c>
      <c r="D20" s="59">
        <v>6.4257028112449802E-3</v>
      </c>
      <c r="E20" s="59">
        <v>-8.4064327485380119E-2</v>
      </c>
      <c r="F20" s="59">
        <v>-0.11946591707659873</v>
      </c>
    </row>
    <row r="21" spans="1:6" x14ac:dyDescent="0.25">
      <c r="A21" s="56" t="s">
        <v>91</v>
      </c>
      <c r="B21" s="57">
        <v>743</v>
      </c>
      <c r="C21" s="58">
        <v>3.5529839326702374E-2</v>
      </c>
      <c r="D21" s="59">
        <v>2.6243093922651933E-2</v>
      </c>
      <c r="E21" s="59">
        <v>-6.775407779171895E-2</v>
      </c>
      <c r="F21" s="59">
        <v>-9.7205346294046174E-2</v>
      </c>
    </row>
    <row r="22" spans="1:6" x14ac:dyDescent="0.25">
      <c r="A22" s="56" t="s">
        <v>92</v>
      </c>
      <c r="B22" s="57">
        <v>844</v>
      </c>
      <c r="C22" s="58">
        <v>4.0359602142310637E-2</v>
      </c>
      <c r="D22" s="59">
        <v>-1.6317016317016316E-2</v>
      </c>
      <c r="E22" s="59">
        <v>-6.222222222222222E-2</v>
      </c>
      <c r="F22" s="59">
        <v>-9.5391211146838156E-2</v>
      </c>
    </row>
    <row r="23" spans="1:6" x14ac:dyDescent="0.25">
      <c r="A23" s="56" t="s">
        <v>93</v>
      </c>
      <c r="B23" s="57">
        <v>494</v>
      </c>
      <c r="C23" s="58">
        <v>2.3622800306044377E-2</v>
      </c>
      <c r="D23" s="59">
        <v>6.1099796334012219E-3</v>
      </c>
      <c r="E23" s="59">
        <v>-5.5449330783938815E-2</v>
      </c>
      <c r="F23" s="59">
        <v>-0.17114093959731544</v>
      </c>
    </row>
    <row r="24" spans="1:6" x14ac:dyDescent="0.25">
      <c r="A24" s="56" t="s">
        <v>94</v>
      </c>
      <c r="B24" s="57">
        <v>304</v>
      </c>
      <c r="C24" s="58">
        <v>1.4537107880642693E-2</v>
      </c>
      <c r="D24" s="59">
        <v>-1.2987012987012988E-2</v>
      </c>
      <c r="E24" s="59">
        <v>-2.8753993610223641E-2</v>
      </c>
      <c r="F24" s="59">
        <v>8.1850533807829182E-2</v>
      </c>
    </row>
    <row r="25" spans="1:6" x14ac:dyDescent="0.25">
      <c r="A25" s="56" t="s">
        <v>190</v>
      </c>
      <c r="B25" s="57">
        <v>103</v>
      </c>
      <c r="C25" s="58">
        <v>4.9254016832440701E-3</v>
      </c>
      <c r="D25" s="59">
        <v>-3.7383177570093455E-2</v>
      </c>
      <c r="E25" s="59">
        <v>-0.15573770491803279</v>
      </c>
      <c r="F25" s="59">
        <v>-0.16935483870967741</v>
      </c>
    </row>
    <row r="26" spans="1:6" x14ac:dyDescent="0.25">
      <c r="A26" s="56" t="s">
        <v>191</v>
      </c>
      <c r="B26" s="57">
        <v>198</v>
      </c>
      <c r="C26" s="58">
        <v>9.4682478959449128E-3</v>
      </c>
      <c r="D26" s="59">
        <v>1.020408163265306E-2</v>
      </c>
      <c r="E26" s="59">
        <v>-0.12389380530973451</v>
      </c>
      <c r="F26" s="59">
        <v>-0.2265625</v>
      </c>
    </row>
    <row r="27" spans="1:6" x14ac:dyDescent="0.25">
      <c r="A27" s="56" t="s">
        <v>192</v>
      </c>
      <c r="B27" s="57">
        <v>1715</v>
      </c>
      <c r="C27" s="58">
        <v>8.2010328997704662E-2</v>
      </c>
      <c r="D27" s="59">
        <v>-9.2432120161756205E-3</v>
      </c>
      <c r="E27" s="59">
        <v>-9.3072448439978847E-2</v>
      </c>
      <c r="F27" s="59">
        <v>-3.9753639417693172E-2</v>
      </c>
    </row>
    <row r="28" spans="1:6" x14ac:dyDescent="0.25">
      <c r="A28" s="56" t="s">
        <v>95</v>
      </c>
      <c r="B28" s="57">
        <v>752</v>
      </c>
      <c r="C28" s="58">
        <v>3.5960214231063506E-2</v>
      </c>
      <c r="D28" s="59">
        <v>-2.5906735751295335E-2</v>
      </c>
      <c r="E28" s="59">
        <v>-0.11633372502937721</v>
      </c>
      <c r="F28" s="59">
        <v>-7.160493827160494E-2</v>
      </c>
    </row>
    <row r="29" spans="1:6" x14ac:dyDescent="0.25">
      <c r="A29" s="56" t="s">
        <v>96</v>
      </c>
      <c r="B29" s="57">
        <v>1869</v>
      </c>
      <c r="C29" s="58">
        <v>8.9374521805661827E-2</v>
      </c>
      <c r="D29" s="59">
        <v>-1.1634056054997356E-2</v>
      </c>
      <c r="E29" s="59">
        <v>-6.8759342301943194E-2</v>
      </c>
      <c r="F29" s="59">
        <v>-0.12253521126760564</v>
      </c>
    </row>
    <row r="30" spans="1:6" x14ac:dyDescent="0.25">
      <c r="A30" s="56" t="s">
        <v>97</v>
      </c>
      <c r="B30" s="57">
        <v>78</v>
      </c>
      <c r="C30" s="58">
        <v>3.7299158377964805E-3</v>
      </c>
      <c r="D30" s="59">
        <v>0</v>
      </c>
      <c r="E30" s="59">
        <v>-0.21212121212121213</v>
      </c>
      <c r="F30" s="59">
        <v>-0.33898305084745761</v>
      </c>
    </row>
    <row r="31" spans="1:6" x14ac:dyDescent="0.25">
      <c r="A31" s="56" t="s">
        <v>98</v>
      </c>
      <c r="B31" s="57">
        <v>263</v>
      </c>
      <c r="C31" s="58">
        <v>1.2576511094108647E-2</v>
      </c>
      <c r="D31" s="59">
        <v>2.734375E-2</v>
      </c>
      <c r="E31" s="59">
        <v>-3.3088235294117647E-2</v>
      </c>
      <c r="F31" s="59">
        <v>-5.3956834532374098E-2</v>
      </c>
    </row>
    <row r="32" spans="1:6" x14ac:dyDescent="0.25">
      <c r="A32" s="56" t="s">
        <v>99</v>
      </c>
      <c r="B32" s="57">
        <v>1031</v>
      </c>
      <c r="C32" s="58">
        <v>4.9301836266258607E-2</v>
      </c>
      <c r="D32" s="59">
        <v>4.8732943469785572E-3</v>
      </c>
      <c r="E32" s="59">
        <v>-4.0930232558139532E-2</v>
      </c>
      <c r="F32" s="59">
        <v>-0.10735930735930736</v>
      </c>
    </row>
    <row r="33" spans="1:9" x14ac:dyDescent="0.25">
      <c r="A33" s="56" t="s">
        <v>100</v>
      </c>
      <c r="B33" s="57">
        <v>819</v>
      </c>
      <c r="C33" s="58">
        <v>3.9164116296863047E-2</v>
      </c>
      <c r="D33" s="59">
        <v>-1.9161676646706587E-2</v>
      </c>
      <c r="E33" s="59">
        <v>-8.1838565022421525E-2</v>
      </c>
      <c r="F33" s="59">
        <v>-0.12030075187969924</v>
      </c>
    </row>
    <row r="34" spans="1:9" x14ac:dyDescent="0.25">
      <c r="A34" s="56" t="s">
        <v>101</v>
      </c>
      <c r="B34" s="57">
        <v>724</v>
      </c>
      <c r="C34" s="58">
        <v>3.4621270084162201E-2</v>
      </c>
      <c r="D34" s="59">
        <v>-9.575923392612859E-3</v>
      </c>
      <c r="E34" s="59">
        <v>-0.12029161603888214</v>
      </c>
      <c r="F34" s="59">
        <v>-2.9490616621983913E-2</v>
      </c>
    </row>
    <row r="35" spans="1:9" x14ac:dyDescent="0.25">
      <c r="A35" s="56" t="s">
        <v>102</v>
      </c>
      <c r="B35" s="57">
        <v>609</v>
      </c>
      <c r="C35" s="58">
        <v>2.9122035195103289E-2</v>
      </c>
      <c r="D35" s="59">
        <v>1.4999999999999999E-2</v>
      </c>
      <c r="E35" s="59">
        <v>-6.4516129032258063E-2</v>
      </c>
      <c r="F35" s="59">
        <v>-0.17029972752043596</v>
      </c>
    </row>
    <row r="36" spans="1:9" x14ac:dyDescent="0.25">
      <c r="A36" s="56" t="s">
        <v>103</v>
      </c>
      <c r="B36" s="57">
        <v>162</v>
      </c>
      <c r="C36" s="58">
        <v>7.7467482785003828E-3</v>
      </c>
      <c r="D36" s="59">
        <v>1.2500000000000001E-2</v>
      </c>
      <c r="E36" s="59">
        <v>-0.10989010989010989</v>
      </c>
      <c r="F36" s="59">
        <v>-0.17766497461928935</v>
      </c>
    </row>
    <row r="37" spans="1:9" x14ac:dyDescent="0.25">
      <c r="A37" s="56" t="s">
        <v>104</v>
      </c>
      <c r="B37" s="57">
        <v>112</v>
      </c>
      <c r="C37" s="58">
        <v>5.3557765876052028E-3</v>
      </c>
      <c r="D37" s="59">
        <v>-8.8495575221238937E-3</v>
      </c>
      <c r="E37" s="59">
        <v>-6.6666666666666666E-2</v>
      </c>
      <c r="F37" s="59">
        <v>2.7522935779816515E-2</v>
      </c>
    </row>
    <row r="38" spans="1:9" x14ac:dyDescent="0.25">
      <c r="A38" s="56" t="s">
        <v>105</v>
      </c>
      <c r="B38" s="57">
        <v>288</v>
      </c>
      <c r="C38" s="58">
        <v>1.3771996939556235E-2</v>
      </c>
      <c r="D38" s="59">
        <v>-2.0408163265306121E-2</v>
      </c>
      <c r="E38" s="59">
        <v>-2.0408163265306121E-2</v>
      </c>
      <c r="F38" s="59">
        <v>-0.14029850746268657</v>
      </c>
    </row>
    <row r="39" spans="1:9" x14ac:dyDescent="0.25">
      <c r="A39" s="56" t="s">
        <v>106</v>
      </c>
      <c r="B39" s="57">
        <v>1406</v>
      </c>
      <c r="C39" s="58">
        <v>6.7234123947972457E-2</v>
      </c>
      <c r="D39" s="59">
        <v>-7.7628793225123505E-3</v>
      </c>
      <c r="E39" s="59">
        <v>-9.3488072211476467E-2</v>
      </c>
      <c r="F39" s="59">
        <v>-8.2245430809399472E-2</v>
      </c>
    </row>
    <row r="40" spans="1:9" x14ac:dyDescent="0.25">
      <c r="A40" s="60" t="s">
        <v>29</v>
      </c>
      <c r="B40" s="202">
        <v>20912</v>
      </c>
      <c r="C40" s="62">
        <v>1</v>
      </c>
      <c r="D40" s="59">
        <v>-5.2573722697509917E-4</v>
      </c>
      <c r="E40" s="59">
        <v>-6.5677776784916445E-2</v>
      </c>
      <c r="F40" s="59">
        <v>-9.0545359659041494E-2</v>
      </c>
    </row>
    <row r="42" spans="1:9" x14ac:dyDescent="0.25">
      <c r="A42" s="44" t="s">
        <v>34</v>
      </c>
    </row>
    <row r="43" spans="1:9" hidden="1" x14ac:dyDescent="0.25">
      <c r="A43" s="37"/>
      <c r="B43" s="37"/>
      <c r="C43" s="37"/>
      <c r="D43" s="37"/>
      <c r="E43" s="37"/>
      <c r="F43" s="37"/>
      <c r="G43" s="37"/>
      <c r="H43" s="37"/>
      <c r="I43" s="37"/>
    </row>
    <row r="44" spans="1:9" s="37" customFormat="1" hidden="1" x14ac:dyDescent="0.25">
      <c r="B44" s="37" t="s">
        <v>181</v>
      </c>
    </row>
    <row r="45" spans="1:9" s="37" customFormat="1" hidden="1" x14ac:dyDescent="0.25">
      <c r="B45" s="37">
        <v>2023</v>
      </c>
      <c r="C45" s="37">
        <v>2022</v>
      </c>
      <c r="D45" s="37">
        <v>2021</v>
      </c>
      <c r="E45" s="37">
        <v>2008</v>
      </c>
    </row>
    <row r="46" spans="1:9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418</v>
      </c>
    </row>
    <row r="47" spans="1:9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160</v>
      </c>
    </row>
    <row r="48" spans="1:9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1863</v>
      </c>
    </row>
    <row r="49" spans="1:5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96</v>
      </c>
    </row>
    <row r="50" spans="1:5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232</v>
      </c>
    </row>
    <row r="51" spans="1:5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92</v>
      </c>
    </row>
    <row r="52" spans="1:5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291</v>
      </c>
    </row>
    <row r="53" spans="1:5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2675</v>
      </c>
    </row>
    <row r="54" spans="1:5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689</v>
      </c>
    </row>
    <row r="55" spans="1:5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1500</v>
      </c>
    </row>
    <row r="56" spans="1:5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1500</v>
      </c>
    </row>
    <row r="57" spans="1:5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865</v>
      </c>
    </row>
    <row r="58" spans="1:5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949</v>
      </c>
    </row>
    <row r="59" spans="1:5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662</v>
      </c>
    </row>
    <row r="60" spans="1:5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292</v>
      </c>
    </row>
    <row r="61" spans="1:5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127</v>
      </c>
    </row>
    <row r="62" spans="1:5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268</v>
      </c>
    </row>
    <row r="63" spans="1:5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1830</v>
      </c>
    </row>
    <row r="64" spans="1:5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865</v>
      </c>
    </row>
    <row r="65" spans="1:29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2239</v>
      </c>
    </row>
    <row r="66" spans="1:29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119</v>
      </c>
    </row>
    <row r="67" spans="1:29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274</v>
      </c>
    </row>
    <row r="68" spans="1:29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1198</v>
      </c>
    </row>
    <row r="69" spans="1:29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955</v>
      </c>
    </row>
    <row r="70" spans="1:29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747</v>
      </c>
    </row>
    <row r="71" spans="1:29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796</v>
      </c>
    </row>
    <row r="72" spans="1:29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206</v>
      </c>
    </row>
    <row r="73" spans="1:29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125</v>
      </c>
    </row>
    <row r="74" spans="1:29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366</v>
      </c>
    </row>
    <row r="75" spans="1:29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1636</v>
      </c>
    </row>
    <row r="76" spans="1:29" hidden="1" x14ac:dyDescent="0.25">
      <c r="A76" t="s">
        <v>29</v>
      </c>
      <c r="B76">
        <v>20800</v>
      </c>
      <c r="C76">
        <v>21012</v>
      </c>
      <c r="D76">
        <v>20631</v>
      </c>
      <c r="E76">
        <v>24035</v>
      </c>
      <c r="F76" s="37"/>
      <c r="G76" s="37"/>
      <c r="H76" s="37"/>
      <c r="I76" s="37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</row>
    <row r="77" spans="1:29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</row>
    <row r="78" spans="1:29" s="37" customFormat="1" hidden="1" x14ac:dyDescent="0.25">
      <c r="A78" s="253" t="s">
        <v>211</v>
      </c>
      <c r="B78" s="254" t="s">
        <v>310</v>
      </c>
      <c r="C78" s="254" t="s">
        <v>311</v>
      </c>
      <c r="D78" s="254" t="s">
        <v>312</v>
      </c>
      <c r="E78" s="254" t="s">
        <v>313</v>
      </c>
      <c r="F78" s="254" t="s">
        <v>316</v>
      </c>
      <c r="G78" s="254" t="s">
        <v>317</v>
      </c>
      <c r="H78" s="254" t="s">
        <v>318</v>
      </c>
      <c r="I78" s="254" t="s">
        <v>314</v>
      </c>
      <c r="J78" s="254" t="s">
        <v>315</v>
      </c>
      <c r="K78" s="37" t="s">
        <v>216</v>
      </c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</row>
    <row r="79" spans="1:29" s="37" customFormat="1" hidden="1" x14ac:dyDescent="0.25">
      <c r="A79" s="37" t="s">
        <v>212</v>
      </c>
      <c r="B79" s="187">
        <f>+B53+B57+B69+B70+B68</f>
        <v>5655</v>
      </c>
      <c r="C79" s="187">
        <f>+C53+C57+C69+C70+C68</f>
        <v>5697</v>
      </c>
      <c r="D79" s="187">
        <f t="shared" ref="D79:E79" si="0">+D53+D57+D69+D70+D68</f>
        <v>5661</v>
      </c>
      <c r="E79" s="187">
        <f t="shared" si="0"/>
        <v>6440</v>
      </c>
      <c r="F79" s="255">
        <f>($B79-E79)/E79</f>
        <v>-0.12189440993788819</v>
      </c>
      <c r="G79" s="255" t="e">
        <f>($B79-#REF!)/#REF!</f>
        <v>#REF!</v>
      </c>
      <c r="H79" s="255" t="e">
        <f>($B79-#REF!)/#REF!</f>
        <v>#REF!</v>
      </c>
      <c r="I79" s="255">
        <f>($B79-D79)/D79</f>
        <v>-1.0598834128245894E-3</v>
      </c>
      <c r="J79" s="255">
        <f>($B79-C79)/C79</f>
        <v>-7.37230121116377E-3</v>
      </c>
      <c r="K79" s="37" t="s">
        <v>209</v>
      </c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</row>
    <row r="80" spans="1:29" s="37" customFormat="1" hidden="1" x14ac:dyDescent="0.25">
      <c r="A80" s="37" t="s">
        <v>213</v>
      </c>
      <c r="B80" s="187">
        <f>+B47+B48+B55+B58+B65+B66+B75</f>
        <v>7264</v>
      </c>
      <c r="C80" s="187">
        <f>+C47+C48+C55+C58+C65+C66+C75</f>
        <v>7364</v>
      </c>
      <c r="D80" s="187">
        <f t="shared" ref="D80:E80" si="1">+D47+D48+D55+D58+D65+D66+D75</f>
        <v>7170</v>
      </c>
      <c r="E80" s="187">
        <f t="shared" si="1"/>
        <v>8466</v>
      </c>
      <c r="F80" s="255">
        <f t="shared" ref="F80:F83" si="2">($B80-E80)/E80</f>
        <v>-0.14197968343964093</v>
      </c>
      <c r="G80" s="255" t="e">
        <f>($B80-#REF!)/#REF!</f>
        <v>#REF!</v>
      </c>
      <c r="H80" s="255" t="e">
        <f>($B80-#REF!)/#REF!</f>
        <v>#REF!</v>
      </c>
      <c r="I80" s="255">
        <f>($B80-D80)/D80</f>
        <v>1.3110181311018132E-2</v>
      </c>
      <c r="J80" s="255">
        <f>($B80-C80)/C80</f>
        <v>-1.3579576317218903E-2</v>
      </c>
      <c r="K80" s="37" t="s">
        <v>210</v>
      </c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</row>
    <row r="81" spans="1:29" s="37" customFormat="1" hidden="1" x14ac:dyDescent="0.25">
      <c r="A81" s="37" t="s">
        <v>214</v>
      </c>
      <c r="B81" s="187">
        <f>+B46+B49+B51+B56+B60+B62+B67+B64</f>
        <v>3316</v>
      </c>
      <c r="C81" s="187">
        <f>+C46+C49+C51+C56+C60+C62+C67+C64</f>
        <v>3366</v>
      </c>
      <c r="D81" s="187">
        <f t="shared" ref="D81:E81" si="3">+D46+D49+D51+D56+D60+D62+D67+D64</f>
        <v>3335</v>
      </c>
      <c r="E81" s="187">
        <f t="shared" si="3"/>
        <v>3805</v>
      </c>
      <c r="F81" s="255">
        <f t="shared" si="2"/>
        <v>-0.12851511169513799</v>
      </c>
      <c r="G81" s="255" t="e">
        <f>($B81-#REF!)/#REF!</f>
        <v>#REF!</v>
      </c>
      <c r="H81" s="255" t="e">
        <f>($B81-#REF!)/#REF!</f>
        <v>#REF!</v>
      </c>
      <c r="I81" s="255">
        <f>($B81-D81)/D81</f>
        <v>-5.6971514242878558E-3</v>
      </c>
      <c r="J81" s="255">
        <f>($B81-C81)/C81</f>
        <v>-1.4854426619132501E-2</v>
      </c>
      <c r="K81" s="37" t="s">
        <v>217</v>
      </c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</row>
    <row r="82" spans="1:29" s="37" customFormat="1" hidden="1" x14ac:dyDescent="0.25">
      <c r="A82" s="256" t="s">
        <v>215</v>
      </c>
      <c r="B82" s="187">
        <f>+B50+B52+B54+B59+B61+B63+B71+B72+B73+B74</f>
        <v>4565</v>
      </c>
      <c r="C82" s="187">
        <f>+C50+C52+C54+C59+C61+C63+C71+C72+C73+C74</f>
        <v>4585</v>
      </c>
      <c r="D82" s="187">
        <f t="shared" ref="D82:E82" si="4">+D50+D52+D54+D59+D61+D63+D71+D72+D73+D74</f>
        <v>4465</v>
      </c>
      <c r="E82" s="187">
        <f t="shared" si="4"/>
        <v>5324</v>
      </c>
      <c r="F82" s="255">
        <f t="shared" si="2"/>
        <v>-0.14256198347107438</v>
      </c>
      <c r="G82" s="255" t="e">
        <f>($B82-#REF!)/#REF!</f>
        <v>#REF!</v>
      </c>
      <c r="H82" s="255" t="e">
        <f>($B82-#REF!)/#REF!</f>
        <v>#REF!</v>
      </c>
      <c r="I82" s="255">
        <f>($B82-D82)/D82</f>
        <v>2.2396416573348264E-2</v>
      </c>
      <c r="J82" s="255">
        <f>($B82-C82)/C82</f>
        <v>-4.3620501635768813E-3</v>
      </c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</row>
    <row r="83" spans="1:29" s="37" customFormat="1" hidden="1" x14ac:dyDescent="0.25">
      <c r="A83" s="253" t="s">
        <v>132</v>
      </c>
      <c r="B83" s="257">
        <f>SUM(B79:B82)</f>
        <v>20800</v>
      </c>
      <c r="C83" s="257">
        <f>SUM(C79:C82)</f>
        <v>21012</v>
      </c>
      <c r="D83" s="257">
        <f>SUM(D79:D82)</f>
        <v>20631</v>
      </c>
      <c r="E83" s="257">
        <f t="shared" ref="E83" si="5">SUM(E79:E82)</f>
        <v>24035</v>
      </c>
      <c r="F83" s="255">
        <f t="shared" si="2"/>
        <v>-0.13459538173496985</v>
      </c>
      <c r="G83" s="255" t="e">
        <f>($B83-#REF!)/#REF!</f>
        <v>#REF!</v>
      </c>
      <c r="H83" s="255" t="e">
        <f>($B83-#REF!)/#REF!</f>
        <v>#REF!</v>
      </c>
      <c r="I83" s="255">
        <f>($B83-D83)/D83</f>
        <v>8.1915563957151855E-3</v>
      </c>
      <c r="J83" s="255">
        <f>($B83-C83)/C83</f>
        <v>-1.0089472682276794E-2</v>
      </c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</row>
    <row r="84" spans="1:29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</row>
    <row r="85" spans="1:29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</row>
    <row r="86" spans="1:29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</row>
    <row r="87" spans="1:29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</row>
    <row r="88" spans="1:29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H79:H83">
    <cfRule type="colorScale" priority="2">
      <colorScale>
        <cfvo type="min"/>
        <cfvo type="max"/>
        <color rgb="FF63BE7B"/>
        <color rgb="FFFFEF9C"/>
      </colorScale>
    </cfRule>
  </conditionalFormatting>
  <conditionalFormatting sqref="I79:J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Nuria Garcia Saladrigas</cp:lastModifiedBy>
  <dcterms:created xsi:type="dcterms:W3CDTF">2015-06-05T18:19:34Z</dcterms:created>
  <dcterms:modified xsi:type="dcterms:W3CDTF">2025-01-22T13:23:10Z</dcterms:modified>
</cp:coreProperties>
</file>