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Mercat de treball\Notes informatives\Nota estructura productiva\Nota estructura productiva 2025\4T 2025\"/>
    </mc:Choice>
  </mc:AlternateContent>
  <xr:revisionPtr revIDLastSave="0" documentId="13_ncr:1_{328C672D-0A25-41B9-A9CA-854AA28D80B1}" xr6:coauthVersionLast="47" xr6:coauthVersionMax="47" xr10:uidLastSave="{00000000-0000-0000-0000-000000000000}"/>
  <bookViews>
    <workbookView xWindow="-120" yWindow="-120" windowWidth="29040" windowHeight="15720" tabRatio="812" activeTab="24" xr2:uid="{3CB88808-E5ED-4393-B5A9-6B1B783BCF94}"/>
  </bookViews>
  <sheets>
    <sheet name="Índex" sheetId="1" r:id="rId1"/>
    <sheet name="GG" sheetId="39" r:id="rId2"/>
    <sheet name="TG" sheetId="47" r:id="rId3"/>
    <sheet name="GE1" sheetId="2" r:id="rId4"/>
    <sheet name="GE2" sheetId="19" r:id="rId5"/>
    <sheet name="TE1" sheetId="22" r:id="rId6"/>
    <sheet name="TE2" sheetId="28" r:id="rId7"/>
    <sheet name="DIN_Empreses" sheetId="34" state="hidden" r:id="rId8"/>
    <sheet name="TE3" sheetId="6" r:id="rId9"/>
    <sheet name="GRGSS1" sheetId="17" r:id="rId10"/>
    <sheet name="GRGSS2" sheetId="20" r:id="rId11"/>
    <sheet name="GRGSS3" sheetId="38" r:id="rId12"/>
    <sheet name="TRGSS1" sheetId="23" r:id="rId13"/>
    <sheet name="TRGSS2" sheetId="30" r:id="rId14"/>
    <sheet name="DIN_RGSS" sheetId="35" state="hidden" r:id="rId15"/>
    <sheet name="TRGSS3" sheetId="29" r:id="rId16"/>
    <sheet name="TRGSS4" sheetId="37" r:id="rId17"/>
    <sheet name="TRGS5" sheetId="50" r:id="rId18"/>
    <sheet name="TRGSS6" sheetId="49" r:id="rId19"/>
    <sheet name="GRETA1" sheetId="18" r:id="rId20"/>
    <sheet name="GRETA2" sheetId="21" r:id="rId21"/>
    <sheet name="TRETA1" sheetId="24" r:id="rId22"/>
    <sheet name="TRETA2" sheetId="27" r:id="rId23"/>
    <sheet name="DIN_RETA" sheetId="36" state="hidden" r:id="rId24"/>
    <sheet name="TRETA3" sheetId="32" r:id="rId25"/>
    <sheet name="T7S1" sheetId="40" r:id="rId26"/>
    <sheet name="G7S1" sheetId="41" r:id="rId27"/>
    <sheet name="T7S2" sheetId="42" r:id="rId28"/>
    <sheet name="G7S2" sheetId="44" r:id="rId29"/>
    <sheet name="T7S3" sheetId="45" r:id="rId30"/>
    <sheet name="TTC1" sheetId="48" r:id="rId31"/>
    <sheet name="TTC2" sheetId="43" r:id="rId32"/>
    <sheet name="Instamaps dones" sheetId="46" state="hidden" r:id="rId33"/>
  </sheets>
  <definedNames>
    <definedName name="_xlnm._FilterDatabase" localSheetId="7" hidden="1">DIN_Empreses!$A$3:$D$92</definedName>
    <definedName name="_xlnm._FilterDatabase" localSheetId="23" hidden="1">DIN_RETA!$A$3:$D$92</definedName>
    <definedName name="_xlnm._FilterDatabase" localSheetId="14" hidden="1">DIN_RGSS!$A$3:$D$92</definedName>
    <definedName name="_xlnm._FilterDatabase" localSheetId="8" hidden="1">'TE3'!$A$8:$F$40</definedName>
    <definedName name="_xlnm._FilterDatabase" localSheetId="21" hidden="1">TRETA1!#REF!</definedName>
    <definedName name="_xlnm._FilterDatabase" localSheetId="12" hidden="1">TRGSS1!#REF!</definedName>
    <definedName name="_xlnm._FilterDatabase" localSheetId="15" hidden="1">TRGSS3!$A$8:$F$40</definedName>
    <definedName name="_xlnm._FilterDatabase" localSheetId="16" hidden="1">TRGSS4!$A$8:$J$40</definedName>
    <definedName name="_xlnm._FilterDatabase" localSheetId="18" hidden="1">TRGSS6!$A$8:$C$40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42" l="1"/>
  <c r="C28" i="41" l="1"/>
  <c r="E11" i="50"/>
  <c r="C41" i="21" l="1"/>
  <c r="C41" i="20"/>
  <c r="C41" i="19"/>
  <c r="B48" i="42" l="1"/>
  <c r="B47" i="42"/>
  <c r="C30" i="41"/>
  <c r="B33" i="39" l="1"/>
  <c r="B34" i="39"/>
  <c r="B35" i="39"/>
  <c r="B36" i="39"/>
  <c r="C33" i="19" l="1"/>
  <c r="C10" i="47" l="1"/>
  <c r="M10" i="42"/>
  <c r="E66" i="39" l="1"/>
  <c r="D66" i="39"/>
  <c r="B66" i="39"/>
  <c r="C40" i="21" l="1"/>
  <c r="C40" i="20"/>
  <c r="C40" i="19"/>
  <c r="H41" i="47" l="1"/>
  <c r="E41" i="50" l="1"/>
  <c r="E40" i="50" l="1"/>
  <c r="A5" i="24" l="1"/>
  <c r="A3" i="24"/>
  <c r="A3" i="27" s="1"/>
  <c r="B13" i="1"/>
  <c r="A6" i="27"/>
  <c r="A5" i="27"/>
  <c r="A6" i="6"/>
  <c r="A5" i="6"/>
  <c r="A6" i="22"/>
  <c r="C5" i="22"/>
  <c r="A5" i="22"/>
  <c r="D39" i="21"/>
  <c r="C38" i="20"/>
  <c r="E33" i="39" l="1"/>
  <c r="E34" i="39"/>
  <c r="E35" i="39"/>
  <c r="E36" i="39"/>
  <c r="D33" i="39"/>
  <c r="D34" i="39"/>
  <c r="D35" i="39"/>
  <c r="D36" i="39"/>
  <c r="C32" i="19" l="1"/>
  <c r="C38" i="21"/>
  <c r="C33" i="20" l="1"/>
  <c r="D34" i="20"/>
  <c r="S40" i="42" l="1"/>
  <c r="R40" i="42"/>
  <c r="Q40" i="42"/>
  <c r="P40" i="42"/>
  <c r="O40" i="42"/>
  <c r="N40" i="42"/>
  <c r="M40" i="42"/>
  <c r="S39" i="42"/>
  <c r="R39" i="42"/>
  <c r="Q39" i="42"/>
  <c r="P39" i="42"/>
  <c r="O39" i="42"/>
  <c r="N39" i="42"/>
  <c r="M39" i="42"/>
  <c r="S38" i="42"/>
  <c r="R38" i="42"/>
  <c r="Q38" i="42"/>
  <c r="P38" i="42"/>
  <c r="O38" i="42"/>
  <c r="N38" i="42"/>
  <c r="M38" i="42"/>
  <c r="S37" i="42"/>
  <c r="R37" i="42"/>
  <c r="Q37" i="42"/>
  <c r="P37" i="42"/>
  <c r="O37" i="42"/>
  <c r="N37" i="42"/>
  <c r="M37" i="42"/>
  <c r="S36" i="42"/>
  <c r="R36" i="42"/>
  <c r="Q36" i="42"/>
  <c r="P36" i="42"/>
  <c r="O36" i="42"/>
  <c r="N36" i="42"/>
  <c r="M36" i="42"/>
  <c r="S35" i="42"/>
  <c r="R35" i="42"/>
  <c r="Q35" i="42"/>
  <c r="P35" i="42"/>
  <c r="O35" i="42"/>
  <c r="N35" i="42"/>
  <c r="M35" i="42"/>
  <c r="S34" i="42"/>
  <c r="R34" i="42"/>
  <c r="Q34" i="42"/>
  <c r="P34" i="42"/>
  <c r="O34" i="42"/>
  <c r="N34" i="42"/>
  <c r="M34" i="42"/>
  <c r="S33" i="42"/>
  <c r="R33" i="42"/>
  <c r="Q33" i="42"/>
  <c r="P33" i="42"/>
  <c r="O33" i="42"/>
  <c r="N33" i="42"/>
  <c r="M33" i="42"/>
  <c r="S32" i="42"/>
  <c r="R32" i="42"/>
  <c r="Q32" i="42"/>
  <c r="P32" i="42"/>
  <c r="O32" i="42"/>
  <c r="N32" i="42"/>
  <c r="M32" i="42"/>
  <c r="S31" i="42"/>
  <c r="R31" i="42"/>
  <c r="Q31" i="42"/>
  <c r="P31" i="42"/>
  <c r="O31" i="42"/>
  <c r="N31" i="42"/>
  <c r="M31" i="42"/>
  <c r="S30" i="42"/>
  <c r="R30" i="42"/>
  <c r="Q30" i="42"/>
  <c r="P30" i="42"/>
  <c r="O30" i="42"/>
  <c r="N30" i="42"/>
  <c r="M30" i="42"/>
  <c r="S29" i="42"/>
  <c r="R29" i="42"/>
  <c r="Q29" i="42"/>
  <c r="P29" i="42"/>
  <c r="O29" i="42"/>
  <c r="N29" i="42"/>
  <c r="M29" i="42"/>
  <c r="S28" i="42"/>
  <c r="R28" i="42"/>
  <c r="Q28" i="42"/>
  <c r="P28" i="42"/>
  <c r="O28" i="42"/>
  <c r="N28" i="42"/>
  <c r="M28" i="42"/>
  <c r="S27" i="42"/>
  <c r="R27" i="42"/>
  <c r="Q27" i="42"/>
  <c r="P27" i="42"/>
  <c r="O27" i="42"/>
  <c r="N27" i="42"/>
  <c r="M27" i="42"/>
  <c r="S26" i="42"/>
  <c r="R26" i="42"/>
  <c r="Q26" i="42"/>
  <c r="P26" i="42"/>
  <c r="O26" i="42"/>
  <c r="N26" i="42"/>
  <c r="M26" i="42"/>
  <c r="S25" i="42"/>
  <c r="R25" i="42"/>
  <c r="Q25" i="42"/>
  <c r="P25" i="42"/>
  <c r="O25" i="42"/>
  <c r="N25" i="42"/>
  <c r="M25" i="42"/>
  <c r="S24" i="42"/>
  <c r="R24" i="42"/>
  <c r="Q24" i="42"/>
  <c r="P24" i="42"/>
  <c r="O24" i="42"/>
  <c r="N24" i="42"/>
  <c r="M24" i="42"/>
  <c r="S23" i="42"/>
  <c r="R23" i="42"/>
  <c r="Q23" i="42"/>
  <c r="P23" i="42"/>
  <c r="O23" i="42"/>
  <c r="N23" i="42"/>
  <c r="M23" i="42"/>
  <c r="S22" i="42"/>
  <c r="R22" i="42"/>
  <c r="Q22" i="42"/>
  <c r="P22" i="42"/>
  <c r="O22" i="42"/>
  <c r="N22" i="42"/>
  <c r="M22" i="42"/>
  <c r="S21" i="42"/>
  <c r="R21" i="42"/>
  <c r="Q21" i="42"/>
  <c r="P21" i="42"/>
  <c r="O21" i="42"/>
  <c r="N21" i="42"/>
  <c r="M21" i="42"/>
  <c r="S20" i="42"/>
  <c r="R20" i="42"/>
  <c r="Q20" i="42"/>
  <c r="P20" i="42"/>
  <c r="O20" i="42"/>
  <c r="N20" i="42"/>
  <c r="M20" i="42"/>
  <c r="S19" i="42"/>
  <c r="R19" i="42"/>
  <c r="Q19" i="42"/>
  <c r="P19" i="42"/>
  <c r="O19" i="42"/>
  <c r="N19" i="42"/>
  <c r="M19" i="42"/>
  <c r="S18" i="42"/>
  <c r="R18" i="42"/>
  <c r="Q18" i="42"/>
  <c r="P18" i="42"/>
  <c r="O18" i="42"/>
  <c r="N18" i="42"/>
  <c r="M18" i="42"/>
  <c r="S17" i="42"/>
  <c r="R17" i="42"/>
  <c r="Q17" i="42"/>
  <c r="P17" i="42"/>
  <c r="O17" i="42"/>
  <c r="N17" i="42"/>
  <c r="M17" i="42"/>
  <c r="S16" i="42"/>
  <c r="R16" i="42"/>
  <c r="Q16" i="42"/>
  <c r="P16" i="42"/>
  <c r="O16" i="42"/>
  <c r="N16" i="42"/>
  <c r="M16" i="42"/>
  <c r="S15" i="42"/>
  <c r="R15" i="42"/>
  <c r="Q15" i="42"/>
  <c r="P15" i="42"/>
  <c r="O15" i="42"/>
  <c r="N15" i="42"/>
  <c r="M15" i="42"/>
  <c r="S14" i="42"/>
  <c r="R14" i="42"/>
  <c r="Q14" i="42"/>
  <c r="P14" i="42"/>
  <c r="O14" i="42"/>
  <c r="N14" i="42"/>
  <c r="M14" i="42"/>
  <c r="S13" i="42"/>
  <c r="R13" i="42"/>
  <c r="Q13" i="42"/>
  <c r="P13" i="42"/>
  <c r="O13" i="42"/>
  <c r="N13" i="42"/>
  <c r="M13" i="42"/>
  <c r="S12" i="42"/>
  <c r="R12" i="42"/>
  <c r="Q12" i="42"/>
  <c r="P12" i="42"/>
  <c r="O12" i="42"/>
  <c r="N12" i="42"/>
  <c r="M12" i="42"/>
  <c r="S11" i="42"/>
  <c r="R11" i="42"/>
  <c r="Q11" i="42"/>
  <c r="P11" i="42"/>
  <c r="O11" i="42"/>
  <c r="N11" i="42"/>
  <c r="M11" i="42"/>
  <c r="S10" i="42"/>
  <c r="R10" i="42"/>
  <c r="Q10" i="42"/>
  <c r="P10" i="42"/>
  <c r="O10" i="42"/>
  <c r="N10" i="42"/>
  <c r="C39" i="21" l="1"/>
  <c r="C37" i="19"/>
  <c r="C38" i="19"/>
  <c r="B79" i="6"/>
  <c r="C79" i="6"/>
  <c r="D79" i="6"/>
  <c r="E79" i="6"/>
  <c r="C80" i="6"/>
  <c r="D80" i="6"/>
  <c r="E80" i="6"/>
  <c r="C81" i="6"/>
  <c r="D81" i="6"/>
  <c r="E81" i="6"/>
  <c r="C82" i="6"/>
  <c r="D82" i="6"/>
  <c r="E82" i="6"/>
  <c r="C13" i="47"/>
  <c r="E10" i="47"/>
  <c r="C39" i="19"/>
  <c r="C39" i="20"/>
  <c r="B5" i="47"/>
  <c r="I79" i="6" l="1"/>
  <c r="H79" i="6"/>
  <c r="C83" i="6"/>
  <c r="G79" i="6"/>
  <c r="F79" i="6"/>
  <c r="D83" i="6"/>
  <c r="J79" i="6"/>
  <c r="E83" i="6"/>
  <c r="C5" i="43" l="1"/>
  <c r="C5" i="45"/>
  <c r="C5" i="44"/>
  <c r="C5" i="42"/>
  <c r="C5" i="41"/>
  <c r="B5" i="40"/>
  <c r="C5" i="32"/>
  <c r="C5" i="27"/>
  <c r="A6" i="24"/>
  <c r="C5" i="24"/>
  <c r="C5" i="21"/>
  <c r="C5" i="18"/>
  <c r="C5" i="49"/>
  <c r="C5" i="50"/>
  <c r="C5" i="37"/>
  <c r="C5" i="29"/>
  <c r="C5" i="30"/>
  <c r="C5" i="23"/>
  <c r="C5" i="38"/>
  <c r="C5" i="20"/>
  <c r="C5" i="17"/>
  <c r="C5" i="6"/>
  <c r="C5" i="28"/>
  <c r="C5" i="19"/>
  <c r="C5" i="2"/>
  <c r="F10" i="47"/>
  <c r="B49" i="42" l="1"/>
  <c r="E65" i="39" l="1"/>
  <c r="D65" i="39"/>
  <c r="B65" i="39"/>
  <c r="D15" i="47"/>
  <c r="E12" i="47"/>
  <c r="D2" i="47"/>
  <c r="I49" i="42"/>
  <c r="H49" i="42"/>
  <c r="G49" i="42"/>
  <c r="F49" i="42"/>
  <c r="E49" i="42"/>
  <c r="D49" i="42"/>
  <c r="C49" i="42"/>
  <c r="I48" i="42"/>
  <c r="H48" i="42"/>
  <c r="G48" i="42"/>
  <c r="F48" i="42"/>
  <c r="E48" i="42"/>
  <c r="D48" i="42"/>
  <c r="C48" i="42"/>
  <c r="I47" i="42"/>
  <c r="H47" i="42"/>
  <c r="G47" i="42"/>
  <c r="F47" i="42"/>
  <c r="E47" i="42"/>
  <c r="D47" i="42"/>
  <c r="C47" i="42"/>
  <c r="I46" i="42"/>
  <c r="H46" i="42"/>
  <c r="G46" i="42"/>
  <c r="F46" i="42"/>
  <c r="E46" i="42"/>
  <c r="D46" i="42"/>
  <c r="C46" i="42"/>
  <c r="O48" i="42" l="1"/>
  <c r="B41" i="47"/>
  <c r="S49" i="42" l="1"/>
  <c r="R49" i="42"/>
  <c r="Q49" i="42"/>
  <c r="P49" i="42"/>
  <c r="N49" i="42"/>
  <c r="S48" i="42"/>
  <c r="R48" i="42"/>
  <c r="Q48" i="42"/>
  <c r="N48" i="42"/>
  <c r="M48" i="42"/>
  <c r="S47" i="42"/>
  <c r="R47" i="42"/>
  <c r="Q47" i="42"/>
  <c r="O47" i="42"/>
  <c r="N47" i="42"/>
  <c r="M47" i="42"/>
  <c r="I50" i="42"/>
  <c r="H50" i="42"/>
  <c r="G50" i="42"/>
  <c r="E50" i="42"/>
  <c r="D50" i="42"/>
  <c r="C50" i="42"/>
  <c r="B50" i="42"/>
  <c r="M50" i="42" l="1"/>
  <c r="R50" i="42"/>
  <c r="P50" i="42"/>
  <c r="S50" i="42"/>
  <c r="N50" i="42"/>
  <c r="O50" i="42"/>
  <c r="M49" i="42"/>
  <c r="F50" i="42"/>
  <c r="Q50" i="42" s="1"/>
  <c r="O49" i="42"/>
  <c r="P47" i="42"/>
  <c r="P48" i="42"/>
  <c r="P46" i="42"/>
  <c r="Q46" i="42"/>
  <c r="R46" i="42"/>
  <c r="S46" i="42"/>
  <c r="M46" i="42"/>
  <c r="N46" i="42"/>
  <c r="O46" i="42"/>
  <c r="C29" i="41"/>
  <c r="C31" i="41"/>
  <c r="C32" i="41"/>
  <c r="C33" i="41"/>
  <c r="C34" i="41"/>
  <c r="C35" i="41"/>
  <c r="E11" i="47" l="1"/>
  <c r="A6" i="43" l="1"/>
  <c r="A5" i="43"/>
  <c r="A3" i="43"/>
  <c r="E39" i="50"/>
  <c r="E38" i="50"/>
  <c r="E37" i="50"/>
  <c r="E36" i="50"/>
  <c r="E35" i="50"/>
  <c r="E34" i="50"/>
  <c r="E33" i="50"/>
  <c r="E32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A6" i="50"/>
  <c r="A5" i="50"/>
  <c r="A3" i="50"/>
  <c r="D49" i="49"/>
  <c r="A6" i="49"/>
  <c r="A5" i="49"/>
  <c r="A3" i="49"/>
  <c r="A6" i="48"/>
  <c r="A5" i="48"/>
  <c r="C5" i="48"/>
  <c r="A3" i="48"/>
  <c r="A6" i="45"/>
  <c r="A5" i="45"/>
  <c r="A3" i="45"/>
  <c r="A6" i="44"/>
  <c r="A5" i="44"/>
  <c r="A3" i="44"/>
  <c r="A6" i="42"/>
  <c r="A5" i="42"/>
  <c r="A3" i="42"/>
  <c r="A6" i="41"/>
  <c r="A5" i="41"/>
  <c r="A3" i="41" l="1"/>
  <c r="E37" i="47"/>
  <c r="F37" i="47" s="1"/>
  <c r="E36" i="47"/>
  <c r="F36" i="47" s="1"/>
  <c r="D36" i="47"/>
  <c r="E35" i="47"/>
  <c r="F35" i="47" s="1"/>
  <c r="D35" i="47"/>
  <c r="E34" i="47"/>
  <c r="F34" i="47" s="1"/>
  <c r="D34" i="47"/>
  <c r="C34" i="47"/>
  <c r="E33" i="47"/>
  <c r="F33" i="47" s="1"/>
  <c r="D33" i="47"/>
  <c r="C33" i="47"/>
  <c r="E32" i="47"/>
  <c r="F32" i="47" s="1"/>
  <c r="D32" i="47"/>
  <c r="C32" i="47"/>
  <c r="E31" i="47"/>
  <c r="F31" i="47" s="1"/>
  <c r="D31" i="47"/>
  <c r="C31" i="47"/>
  <c r="E30" i="47"/>
  <c r="F30" i="47" s="1"/>
  <c r="D30" i="47"/>
  <c r="C30" i="47"/>
  <c r="E27" i="47"/>
  <c r="F27" i="47" s="1"/>
  <c r="E26" i="47"/>
  <c r="F26" i="47" s="1"/>
  <c r="D26" i="47"/>
  <c r="E25" i="47"/>
  <c r="F25" i="47" s="1"/>
  <c r="D25" i="47"/>
  <c r="E24" i="47"/>
  <c r="F24" i="47" s="1"/>
  <c r="D24" i="47"/>
  <c r="C24" i="47"/>
  <c r="E23" i="47"/>
  <c r="F23" i="47" s="1"/>
  <c r="D23" i="47"/>
  <c r="C23" i="47"/>
  <c r="E22" i="47"/>
  <c r="F22" i="47" s="1"/>
  <c r="D22" i="47"/>
  <c r="C22" i="47"/>
  <c r="E21" i="47"/>
  <c r="F21" i="47" s="1"/>
  <c r="D21" i="47"/>
  <c r="C21" i="47"/>
  <c r="E20" i="47"/>
  <c r="F20" i="47" s="1"/>
  <c r="D20" i="47"/>
  <c r="C20" i="47"/>
  <c r="E17" i="47"/>
  <c r="F17" i="47" s="1"/>
  <c r="E16" i="47"/>
  <c r="F16" i="47" s="1"/>
  <c r="D16" i="47"/>
  <c r="E15" i="47"/>
  <c r="F15" i="47" s="1"/>
  <c r="E14" i="47"/>
  <c r="F14" i="47" s="1"/>
  <c r="D14" i="47"/>
  <c r="C14" i="47"/>
  <c r="E13" i="47"/>
  <c r="F13" i="47" s="1"/>
  <c r="D13" i="47"/>
  <c r="F12" i="47"/>
  <c r="D12" i="47"/>
  <c r="C12" i="47"/>
  <c r="F11" i="47"/>
  <c r="D11" i="47"/>
  <c r="C11" i="47"/>
  <c r="D10" i="47"/>
  <c r="D3" i="47" l="1"/>
  <c r="A6" i="40"/>
  <c r="A5" i="40"/>
  <c r="A3" i="40"/>
  <c r="C92" i="35"/>
  <c r="C91" i="35"/>
  <c r="C90" i="35"/>
  <c r="C89" i="35"/>
  <c r="C88" i="35"/>
  <c r="C87" i="35"/>
  <c r="C86" i="35"/>
  <c r="C85" i="35"/>
  <c r="C84" i="35"/>
  <c r="C83" i="35"/>
  <c r="C82" i="35"/>
  <c r="C81" i="35"/>
  <c r="C80" i="35"/>
  <c r="C79" i="35"/>
  <c r="C78" i="35"/>
  <c r="C77" i="35"/>
  <c r="C76" i="35"/>
  <c r="C75" i="35"/>
  <c r="C74" i="35"/>
  <c r="C73" i="35"/>
  <c r="C72" i="35"/>
  <c r="C71" i="35"/>
  <c r="C70" i="35"/>
  <c r="C69" i="35"/>
  <c r="C68" i="35"/>
  <c r="C67" i="35"/>
  <c r="C66" i="35"/>
  <c r="C65" i="35"/>
  <c r="C64" i="35"/>
  <c r="C63" i="35"/>
  <c r="C62" i="35"/>
  <c r="C61" i="35"/>
  <c r="C60" i="35"/>
  <c r="C59" i="35"/>
  <c r="C58" i="35"/>
  <c r="C57" i="35"/>
  <c r="C56" i="35"/>
  <c r="C55" i="35"/>
  <c r="C54" i="35"/>
  <c r="C53" i="35"/>
  <c r="C52" i="35"/>
  <c r="C51" i="35"/>
  <c r="C50" i="35"/>
  <c r="C49" i="35"/>
  <c r="C48" i="35"/>
  <c r="C47" i="35"/>
  <c r="C46" i="35"/>
  <c r="C45" i="35"/>
  <c r="C44" i="35"/>
  <c r="C43" i="35"/>
  <c r="C42" i="35"/>
  <c r="C41" i="35"/>
  <c r="C40" i="35"/>
  <c r="C39" i="35"/>
  <c r="C38" i="35"/>
  <c r="C37" i="35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C11" i="35"/>
  <c r="C10" i="35"/>
  <c r="C9" i="35"/>
  <c r="C8" i="35"/>
  <c r="C7" i="35"/>
  <c r="C6" i="35"/>
  <c r="C5" i="35"/>
  <c r="C4" i="35"/>
  <c r="B82" i="6" l="1"/>
  <c r="J82" i="6" s="1"/>
  <c r="B81" i="6"/>
  <c r="J81" i="6" s="1"/>
  <c r="B80" i="6"/>
  <c r="J80" i="6" s="1"/>
  <c r="C36" i="19"/>
  <c r="C92" i="36"/>
  <c r="Q47" i="36"/>
  <c r="R47" i="36" s="1"/>
  <c r="J46" i="36"/>
  <c r="K46" i="36" s="1"/>
  <c r="J45" i="36"/>
  <c r="K45" i="36" s="1"/>
  <c r="J44" i="36"/>
  <c r="K44" i="36" s="1"/>
  <c r="J43" i="36"/>
  <c r="K43" i="36" s="1"/>
  <c r="J42" i="36"/>
  <c r="K42" i="36" s="1"/>
  <c r="Q41" i="36"/>
  <c r="R41" i="36" s="1"/>
  <c r="J41" i="36"/>
  <c r="K41" i="36" s="1"/>
  <c r="J40" i="36"/>
  <c r="K40" i="36" s="1"/>
  <c r="Q39" i="36"/>
  <c r="R39" i="36" s="1"/>
  <c r="J39" i="36"/>
  <c r="K39" i="36" s="1"/>
  <c r="J38" i="36"/>
  <c r="K38" i="36" s="1"/>
  <c r="Q37" i="36"/>
  <c r="R37" i="36" s="1"/>
  <c r="J37" i="36"/>
  <c r="K37" i="36" s="1"/>
  <c r="Q36" i="36"/>
  <c r="R36" i="36" s="1"/>
  <c r="J36" i="36"/>
  <c r="K36" i="36" s="1"/>
  <c r="J35" i="36"/>
  <c r="K35" i="36" s="1"/>
  <c r="J34" i="36"/>
  <c r="K34" i="36" s="1"/>
  <c r="J33" i="36"/>
  <c r="K33" i="36" s="1"/>
  <c r="J32" i="36"/>
  <c r="K32" i="36" s="1"/>
  <c r="J31" i="36"/>
  <c r="K31" i="36" s="1"/>
  <c r="J30" i="36"/>
  <c r="K30" i="36" s="1"/>
  <c r="J29" i="36"/>
  <c r="K29" i="36" s="1"/>
  <c r="J28" i="36"/>
  <c r="K28" i="36" s="1"/>
  <c r="J27" i="36"/>
  <c r="K27" i="36" s="1"/>
  <c r="J26" i="36"/>
  <c r="K26" i="36" s="1"/>
  <c r="J25" i="36"/>
  <c r="K25" i="36" s="1"/>
  <c r="J24" i="36"/>
  <c r="K24" i="36" s="1"/>
  <c r="J23" i="36"/>
  <c r="K23" i="36" s="1"/>
  <c r="J22" i="36"/>
  <c r="K22" i="36" s="1"/>
  <c r="J21" i="36"/>
  <c r="K21" i="36" s="1"/>
  <c r="J20" i="36"/>
  <c r="K20" i="36" s="1"/>
  <c r="J19" i="36"/>
  <c r="K19" i="36" s="1"/>
  <c r="J18" i="36"/>
  <c r="K18" i="36" s="1"/>
  <c r="J17" i="36"/>
  <c r="K17" i="36" s="1"/>
  <c r="J16" i="36"/>
  <c r="K16" i="36" s="1"/>
  <c r="J15" i="36"/>
  <c r="K15" i="36" s="1"/>
  <c r="J14" i="36"/>
  <c r="K14" i="36" s="1"/>
  <c r="J13" i="36"/>
  <c r="K13" i="36" s="1"/>
  <c r="J12" i="36"/>
  <c r="K12" i="36" s="1"/>
  <c r="J11" i="36"/>
  <c r="K11" i="36" s="1"/>
  <c r="J10" i="36"/>
  <c r="K10" i="36" s="1"/>
  <c r="J9" i="36"/>
  <c r="K9" i="36" s="1"/>
  <c r="J8" i="36"/>
  <c r="K8" i="36" s="1"/>
  <c r="J7" i="36"/>
  <c r="K7" i="36" s="1"/>
  <c r="J6" i="36"/>
  <c r="K6" i="36" s="1"/>
  <c r="J5" i="36"/>
  <c r="K5" i="36" s="1"/>
  <c r="J4" i="36"/>
  <c r="K4" i="36" s="1"/>
  <c r="H82" i="6" l="1"/>
  <c r="I82" i="6"/>
  <c r="F82" i="6"/>
  <c r="G82" i="6"/>
  <c r="I80" i="6"/>
  <c r="G80" i="6"/>
  <c r="F80" i="6"/>
  <c r="H80" i="6"/>
  <c r="F81" i="6"/>
  <c r="G81" i="6"/>
  <c r="H81" i="6"/>
  <c r="I81" i="6"/>
  <c r="B83" i="6"/>
  <c r="J83" i="6" s="1"/>
  <c r="H83" i="6" l="1"/>
  <c r="F83" i="6"/>
  <c r="G83" i="6"/>
  <c r="I83" i="6"/>
  <c r="C36" i="20"/>
  <c r="C34" i="20"/>
  <c r="C35" i="20"/>
  <c r="C37" i="20"/>
  <c r="A6" i="28" l="1"/>
  <c r="C33" i="21"/>
  <c r="C34" i="21"/>
  <c r="C35" i="21"/>
  <c r="C36" i="21"/>
  <c r="C37" i="21"/>
  <c r="A6" i="37" l="1"/>
  <c r="A5" i="37"/>
  <c r="C35" i="19" l="1"/>
  <c r="C34" i="19"/>
  <c r="A6" i="30"/>
  <c r="A3" i="28" l="1"/>
  <c r="C5" i="39" l="1"/>
  <c r="A3" i="37" l="1"/>
  <c r="A5" i="32" l="1"/>
  <c r="A3" i="32"/>
  <c r="A6" i="32"/>
  <c r="A5" i="30"/>
  <c r="A3" i="30"/>
  <c r="A5" i="29"/>
  <c r="A3" i="29"/>
  <c r="A6" i="29"/>
  <c r="A5" i="28"/>
  <c r="A6" i="23"/>
  <c r="A5" i="23"/>
  <c r="A6" i="21"/>
  <c r="A5" i="21"/>
  <c r="A6" i="20"/>
  <c r="A6" i="19" l="1"/>
</calcChain>
</file>

<file path=xl/sharedStrings.xml><?xml version="1.0" encoding="utf-8"?>
<sst xmlns="http://schemas.openxmlformats.org/spreadsheetml/2006/main" count="1606" uniqueCount="394">
  <si>
    <t>INFORME TRIMESTRAL ESTRUCTURA PRODUCTIVA</t>
  </si>
  <si>
    <t>CONTINGUT</t>
  </si>
  <si>
    <t>Fer click als vincles per anar als documents, taules i gràfics corresponents</t>
  </si>
  <si>
    <t>EMPRESES</t>
  </si>
  <si>
    <t>GE1</t>
  </si>
  <si>
    <t>GE2</t>
  </si>
  <si>
    <t>Comptes de cotització segons àmbit territorial.</t>
  </si>
  <si>
    <t>TE1</t>
  </si>
  <si>
    <t>Activitats econòmiques més rellevants. Baix Llobregat.</t>
  </si>
  <si>
    <t>Variació interanual comptes de cotització. Baix Llobregat.</t>
  </si>
  <si>
    <t>Dinamisme empresarial.</t>
  </si>
  <si>
    <t>TE2</t>
  </si>
  <si>
    <t>Dades municipals.</t>
  </si>
  <si>
    <t>LLOCS DE TREBALL</t>
  </si>
  <si>
    <t>Règim General Seguretat Social (RGSS)</t>
  </si>
  <si>
    <t>GRGSS1</t>
  </si>
  <si>
    <t>GRGSS2</t>
  </si>
  <si>
    <t>TRGSS1</t>
  </si>
  <si>
    <t>TRGSS2</t>
  </si>
  <si>
    <t>Règim Especial Treballadors Autònoms (RETA)</t>
  </si>
  <si>
    <t>Llocs de treball assalariat segons àmbit territorial.</t>
  </si>
  <si>
    <t>Variació interanual llocs de treball assalariat. Baix Llobregat.</t>
  </si>
  <si>
    <t>GRETA1</t>
  </si>
  <si>
    <t>GRETA2</t>
  </si>
  <si>
    <t>TRETA1</t>
  </si>
  <si>
    <t>TRETA2</t>
  </si>
  <si>
    <t>Llocs de treball autònom segons àmbit territorial.</t>
  </si>
  <si>
    <t>Variació interanual llocs de treball autònom. Baix Llobregat.</t>
  </si>
  <si>
    <t>TORNAR A L'ÍNDEX</t>
  </si>
  <si>
    <t>Baix Llobregat</t>
  </si>
  <si>
    <t>Àrea Metropolitana de Barcelona</t>
  </si>
  <si>
    <t>Àmbit Territorial Metropolità</t>
  </si>
  <si>
    <t>Catalunya</t>
  </si>
  <si>
    <t>Empreses</t>
  </si>
  <si>
    <t>Les dades de 2021 provenen d'Idescat, a partir dels fitxers d'afiliacions i comptes de cotització de la Tresoreria General de la Seguretat Social. Dades provisionals.</t>
  </si>
  <si>
    <t>Llocs de treball del RGSS segons àmbit territorial.</t>
  </si>
  <si>
    <t>RGSS</t>
  </si>
  <si>
    <t>Llocs de treball del RETA segons àmbit territorial.</t>
  </si>
  <si>
    <t>RETA</t>
  </si>
  <si>
    <t>Variació interanual</t>
  </si>
  <si>
    <t>Llocs de treball RGSS</t>
  </si>
  <si>
    <t>LLOCS DE TREBALL. RÈGIM GENERAL SEGURETAT SOCIAL.</t>
  </si>
  <si>
    <t>LLOCS DE TREBALL. RÈGIM GENERAL SEGURETAT SOCIAL</t>
  </si>
  <si>
    <t>LLOCS DE TREBALL. RÈGIM ESPECIAL TREBALLADORS AUTÒNOMS</t>
  </si>
  <si>
    <t>Llocs de treball RETA</t>
  </si>
  <si>
    <t>47- Comerç al detall, excepte el comerç de vehicles de motor i motocicletes</t>
  </si>
  <si>
    <t>56- Serveis de menjar i begudes</t>
  </si>
  <si>
    <t>46- Comerç a l'engròs i intermediaris del comerç, excepte vehicles de motor i motocicletes</t>
  </si>
  <si>
    <t>43- Activitats especialitzades de la construcció</t>
  </si>
  <si>
    <t>49- Transport terrestre; transport per canonades</t>
  </si>
  <si>
    <t>41- Construcció d'immobles</t>
  </si>
  <si>
    <t>96- Altres activitats de serveis personals</t>
  </si>
  <si>
    <t>45- Venda i reparació de vehicles de motor i motocicletes</t>
  </si>
  <si>
    <t>85- Educació</t>
  </si>
  <si>
    <t>ACTIVITATS QUE MÉS HAN AUGMENTAT L'AFILIACIÓ</t>
  </si>
  <si>
    <t>n</t>
  </si>
  <si>
    <t>%</t>
  </si>
  <si>
    <t>ACTIVITATS QUE MÉS HAN DISMINUÏT L'AFILIACIÓ</t>
  </si>
  <si>
    <t>Variació anual</t>
  </si>
  <si>
    <t>95- Reparació d'ordinadors, d'efectes personals i efectes domèstics</t>
  </si>
  <si>
    <t>77- Activitats de lloguer</t>
  </si>
  <si>
    <t>79- Activitats de les agències de viatges, operadors turístics i altres serveis de reserves i activitats que s'hi relacionen</t>
  </si>
  <si>
    <t>28- Fabricació de maquinària i equips ncaa</t>
  </si>
  <si>
    <t>25- Fabricació de productes metàl·lics, excepte maquinària i equips</t>
  </si>
  <si>
    <t>1- Agricultura, ramaderia, caça i activitats dels serveis que s'hi relacionen</t>
  </si>
  <si>
    <t>70- Activitats de les seus centrals; activitats de consultoria de gestió empresarial</t>
  </si>
  <si>
    <t>73- Publicitat i estudis de mercat</t>
  </si>
  <si>
    <t>62- Serveis de tecnologies de la informació</t>
  </si>
  <si>
    <t>86- Activitats sanitàries</t>
  </si>
  <si>
    <t>90- Activitats de creació, artístiques i d'espectacles</t>
  </si>
  <si>
    <t>52- Emmagatzematge i activitats afins al transport</t>
  </si>
  <si>
    <t>TE3</t>
  </si>
  <si>
    <t>TRGSS3</t>
  </si>
  <si>
    <t>TRETA3</t>
  </si>
  <si>
    <t>Dinamisme llocs de treball.</t>
  </si>
  <si>
    <t>% Baix Llobregat</t>
  </si>
  <si>
    <t>variació relativa (en %)</t>
  </si>
  <si>
    <t>Abrera</t>
  </si>
  <si>
    <t>Begues</t>
  </si>
  <si>
    <t>Castelldefels</t>
  </si>
  <si>
    <t>Castellví de Rosanes</t>
  </si>
  <si>
    <t>Cervelló</t>
  </si>
  <si>
    <t>Collbató</t>
  </si>
  <si>
    <t>Corbera de Llobregat</t>
  </si>
  <si>
    <t>Cornellà de Llobregat</t>
  </si>
  <si>
    <t>El Papiol</t>
  </si>
  <si>
    <t>El Prat de Llobregat</t>
  </si>
  <si>
    <t>Esparreguera</t>
  </si>
  <si>
    <t>Esplugues de Llobregat</t>
  </si>
  <si>
    <t>Gavà</t>
  </si>
  <si>
    <t>La Palma de Cervelló</t>
  </si>
  <si>
    <t>Martorell</t>
  </si>
  <si>
    <t>Molins de Rei</t>
  </si>
  <si>
    <t>Olesa de Montserrat</t>
  </si>
  <si>
    <t>Pallejà</t>
  </si>
  <si>
    <t>Sant Andreu de la Barca</t>
  </si>
  <si>
    <t>Sant Boi de Llobregat</t>
  </si>
  <si>
    <t>Sant Climent de Llobregat</t>
  </si>
  <si>
    <t>Sant Esteve Sesrovires</t>
  </si>
  <si>
    <t>Sant Feliu de Llobregat</t>
  </si>
  <si>
    <t>Sant Joan Despí</t>
  </si>
  <si>
    <t>Sant Just Desvern</t>
  </si>
  <si>
    <t>Sant Vicenç dels Horts</t>
  </si>
  <si>
    <t>Santa Coloma de Cervelló</t>
  </si>
  <si>
    <t>Torrelles de Llobregat</t>
  </si>
  <si>
    <t>Vallirana</t>
  </si>
  <si>
    <t>Viladecans</t>
  </si>
  <si>
    <t>BAIX LLOBREGAT</t>
  </si>
  <si>
    <t>Llocs de treball (RGSS)</t>
  </si>
  <si>
    <t>51- Transport aeri</t>
  </si>
  <si>
    <t>29- Fabricació de vehicles de motor, remolcs i semiremolcs</t>
  </si>
  <si>
    <t>87- Activitats de serveis socials amb allotjament</t>
  </si>
  <si>
    <t>11- Fabricació de begudes</t>
  </si>
  <si>
    <t>80- Activitats de seguretat i investigació</t>
  </si>
  <si>
    <t>81- Serveis a edificis i activitats de jardineria</t>
  </si>
  <si>
    <t>64- Mediació financera, excepte assegurances i fons de pensions</t>
  </si>
  <si>
    <t>84- Administració pública, Defensa i Seguretat Social obligatòria</t>
  </si>
  <si>
    <t>82- Activitats administratives d'oficina i altres activitats auxiliars a les empreses</t>
  </si>
  <si>
    <t>88- Activitats de serveis socials sense allotjament</t>
  </si>
  <si>
    <t>93- Activitats esportives, recreatives i d'entreteniment</t>
  </si>
  <si>
    <t>69- Activitats jurídiques i de comptabilitat</t>
  </si>
  <si>
    <t>68- Activitats immobiliàries</t>
  </si>
  <si>
    <t>74- Altres activitats professionals, científiques i tècniques</t>
  </si>
  <si>
    <t xml:space="preserve">ACTIVITATS QUE MÉS HAN AUGMENTAT </t>
  </si>
  <si>
    <t xml:space="preserve">ACTIVITATS QUE MÉS HAN DISMINUÏT </t>
  </si>
  <si>
    <t>42- Construcció d'obres d'enginyeria civil</t>
  </si>
  <si>
    <t>71- Serveis tècnics d'arquitectura i enginyeria; assajos i anàlisis tècnics</t>
  </si>
  <si>
    <t>20- Indústries químiques</t>
  </si>
  <si>
    <t>97- Activitats de les llars que donen ocupació a personal domèstic</t>
  </si>
  <si>
    <t>32- Indústries manufactureres diverses</t>
  </si>
  <si>
    <t>Variació</t>
  </si>
  <si>
    <t>%total</t>
  </si>
  <si>
    <t>Total</t>
  </si>
  <si>
    <t>2- Silvicultura i explotació forestal</t>
  </si>
  <si>
    <t>3- Pesca i aqüicultura</t>
  </si>
  <si>
    <t>5- Extracció d'antracita, hulla i lignit</t>
  </si>
  <si>
    <t>6- Extracció de petroli brut i de gas natural</t>
  </si>
  <si>
    <t>7- Extracció de minerals metàl·lics</t>
  </si>
  <si>
    <t>8- Extracció de minerals no metàl·lics ni energètics</t>
  </si>
  <si>
    <t>9- Activitats de suport a les indústries extractives</t>
  </si>
  <si>
    <t>10- Indústries de productes alimentaris</t>
  </si>
  <si>
    <t>12- Indústries del tabac</t>
  </si>
  <si>
    <t>13- Indústries tèxtils</t>
  </si>
  <si>
    <t>14- Confecció de peces de vestir</t>
  </si>
  <si>
    <t>15- Indústria del cuir i del calçat</t>
  </si>
  <si>
    <t>16- Indústria de la fusta i del suro, excepte mobles; cistelleria i esparteria</t>
  </si>
  <si>
    <t>17- Indústries del paper</t>
  </si>
  <si>
    <t>18- Arts gràfiques i reproducció de suports enregistrats</t>
  </si>
  <si>
    <t>19- Coqueries i refinació del petroli</t>
  </si>
  <si>
    <t>21- Fabricació de productes farmacèutics</t>
  </si>
  <si>
    <t>22- Fabricació de productes de cautxú i matèries plàstiques</t>
  </si>
  <si>
    <t>23- Fabricació d'altres productes minerals no metàl·lics</t>
  </si>
  <si>
    <t>24- Metal·lúrgia; fabricació de productes bàsics de ferro, acer i ferroaliatges</t>
  </si>
  <si>
    <t>26- Fabricació de productes informàtics, electrònics i òptics</t>
  </si>
  <si>
    <t>27- Fabricació de materials i equips elèctrics</t>
  </si>
  <si>
    <t>30- Fabricació d'altres materials de transport</t>
  </si>
  <si>
    <t>31- Fabricació de mobles</t>
  </si>
  <si>
    <t>33- Reparació i instal·lació de maquinària i equips</t>
  </si>
  <si>
    <t>35- Subministrament d'energia elèctrica, gas, vapor i aire condicionat</t>
  </si>
  <si>
    <t>36- Captació, potabilització i distribució d'aigua</t>
  </si>
  <si>
    <t>37- Recollida i tractament d'aigües residuals</t>
  </si>
  <si>
    <t>38- Activitats de recollida, tractament i eliminació de residus; activitats de valorització</t>
  </si>
  <si>
    <t>39- Activitats de descontaminació i altres serveis de gestió de residus</t>
  </si>
  <si>
    <t>50- Transport marítim i per vies de navegació interiors</t>
  </si>
  <si>
    <t>53- Activitats postals i de correus</t>
  </si>
  <si>
    <t>55- Serveis d'allotjament</t>
  </si>
  <si>
    <t>58- Edició</t>
  </si>
  <si>
    <t>59- Activitats de cinematografia, de vídeo i de programes de televisió; activitats d'enregistrament de so i edició musical</t>
  </si>
  <si>
    <t>60- Activitats d'emissió i programació de ràdio i televisió</t>
  </si>
  <si>
    <t>61- Telecomunicacions</t>
  </si>
  <si>
    <t>63- Serveis d'informació</t>
  </si>
  <si>
    <t>65- Assegurances, reassegurances i fons de pensions, excepte la Seguretat Social obligatòria</t>
  </si>
  <si>
    <t>66- Activitats auxiliars de la mediació financera i d'assegurances</t>
  </si>
  <si>
    <t>72- Recerca i desenvolupament</t>
  </si>
  <si>
    <t>75- Activitats veterinàries</t>
  </si>
  <si>
    <t>78- Activitats relacionades amb l'ocupació</t>
  </si>
  <si>
    <t>91- Activitats de biblioteques, arxius, museus i altres activitats culturals</t>
  </si>
  <si>
    <t>92- Activitats relacionades amb els jocs d'atzar i les apostes</t>
  </si>
  <si>
    <t>94- Activitats associatives</t>
  </si>
  <si>
    <t>98- Activitats de les llars que produeixen béns i serveis per a ús propi</t>
  </si>
  <si>
    <t>99- Organismes extraterritorials</t>
  </si>
  <si>
    <t>empreses</t>
  </si>
  <si>
    <t>variació</t>
  </si>
  <si>
    <t>var absoluta</t>
  </si>
  <si>
    <t>var relativa</t>
  </si>
  <si>
    <t>quan ordenis, millor copiïs les cel·les calculades abans</t>
  </si>
  <si>
    <t>Fins a 50 treballadors</t>
  </si>
  <si>
    <t>De 51 a 250 treballadors</t>
  </si>
  <si>
    <t>251 i més treballadors</t>
  </si>
  <si>
    <t>-</t>
  </si>
  <si>
    <t>Palma de Cervelló, la</t>
  </si>
  <si>
    <t>Papiol, el</t>
  </si>
  <si>
    <t>Prat de Llobregat, el</t>
  </si>
  <si>
    <t>GRGSS3</t>
  </si>
  <si>
    <t>Llocs de treball del RGSS per grandària del compte de cotització</t>
  </si>
  <si>
    <t>TRGSS4</t>
  </si>
  <si>
    <t>Variació interanual llocs de treball assalariat per grandària del compte de cotització. Baix Llobregat.</t>
  </si>
  <si>
    <t>Dades municipals. Llocs de treball assalariat per grandària del compte de cotització.</t>
  </si>
  <si>
    <t>Total llocs de treball</t>
  </si>
  <si>
    <t xml:space="preserve">Variació interanual de l'estructura productiva. Baix Llobregat i àmbits territorials de referència
</t>
  </si>
  <si>
    <t>EMPRESES, LLOCS DE TREBALL, RGSS I RETA</t>
  </si>
  <si>
    <t>Variació 2019</t>
  </si>
  <si>
    <t>Llocs de treball (RETA)</t>
  </si>
  <si>
    <t>..</t>
  </si>
  <si>
    <t>2021-2022</t>
  </si>
  <si>
    <t>2020-2022</t>
  </si>
  <si>
    <t>2019-2022</t>
  </si>
  <si>
    <t>2008-2022</t>
  </si>
  <si>
    <t>Les dades de 2022 i 2021 provenen d'Idescat, a partir dels fitxers d'afiliacions i comptes de cotització de la Tresoreria General de la Seguretat Social. Dades provisionals.</t>
  </si>
  <si>
    <t>Zona Delta: Begues, Castelldefels, El Prat de Llobregat, Gavà, Sant Boi de Llobregat, Sant Climent de Llobregat i Viladecans.</t>
  </si>
  <si>
    <t>Zona Nord: Abrera, Castellví   de Rosanes, Collbató, Esparreguera, Martorell, Olesa de Montserrat, Sant Andreu de la Barca i Sant Esteve Sesrovires.</t>
  </si>
  <si>
    <t>Zona</t>
  </si>
  <si>
    <t>Centre</t>
  </si>
  <si>
    <t>Delta</t>
  </si>
  <si>
    <t>Nord</t>
  </si>
  <si>
    <t>Vall Baixa</t>
  </si>
  <si>
    <t>Zona Centre: Cornellà de Llobregat, Esplugues de Llobregat, Sant Joan Despí, Sant Feliu de Llobregat i Sant Just Desvern.</t>
  </si>
  <si>
    <t xml:space="preserve">Zona Vall Baixa: Cervelló, Corbera de Llobregat, El Papiol, La Palma de Cervelló, Molins de Rei, Pallejà, Sant Vicenç  dels Horts, Santa Coloma de Cervelló, Torrelles de Llobregat i Vallirana. </t>
  </si>
  <si>
    <t>ANÀLISI SEGONS 7 SECTORS PRODUCTIUS</t>
  </si>
  <si>
    <t>*Als registres amb secret estadístic (menys de 5 individus) se'ls hi ha assignat un 5.</t>
  </si>
  <si>
    <t>SERVEIS RELACIONATS AMB L’EMPRESA</t>
  </si>
  <si>
    <t>SERVEIS AL CONSUMIDOR</t>
  </si>
  <si>
    <t>SERVEIS A LA CIUTADANIA</t>
  </si>
  <si>
    <t>INDÚSTRIA</t>
  </si>
  <si>
    <t>COMERÇ</t>
  </si>
  <si>
    <t>CONSTRUCCIÓ</t>
  </si>
  <si>
    <t>AGRICULTURA</t>
  </si>
  <si>
    <t>AMB</t>
  </si>
  <si>
    <t>SUMA LLOCS TREBALL (RETA+RGSS)</t>
  </si>
  <si>
    <t>T7S1</t>
  </si>
  <si>
    <t>Llocs de treball segons àmbit territorial</t>
  </si>
  <si>
    <t>G7S1</t>
  </si>
  <si>
    <t>Variació intertrimestral llocs de treball. Baix Llobregat.</t>
  </si>
  <si>
    <t>Municipi</t>
  </si>
  <si>
    <t>Agricultura</t>
  </si>
  <si>
    <t>Construcció</t>
  </si>
  <si>
    <t>Comerç</t>
  </si>
  <si>
    <t>Indústria</t>
  </si>
  <si>
    <t>Serveis a la ciutadania</t>
  </si>
  <si>
    <t>Serveis al consumidor</t>
  </si>
  <si>
    <t>Serveis relacionats amb l'empresa</t>
  </si>
  <si>
    <t>T7S2</t>
  </si>
  <si>
    <t>Llocs de treball segons municipi.</t>
  </si>
  <si>
    <t>Activitats basades en el coneixement</t>
  </si>
  <si>
    <t>Activitats de tecnologia alta i mitjana-alta</t>
  </si>
  <si>
    <t>SERVEIS</t>
  </si>
  <si>
    <t xml:space="preserve"> ÚS DE TECNOLOGIA i CONEIXEMENT</t>
  </si>
  <si>
    <t>TTC1</t>
  </si>
  <si>
    <t>Llocs de treball segons ús de tecnologia i coneixement. Dades municipals.</t>
  </si>
  <si>
    <t>Absolut</t>
  </si>
  <si>
    <t>T7S3</t>
  </si>
  <si>
    <t>G7S2</t>
  </si>
  <si>
    <t>Llocs de treball segons sexe.</t>
  </si>
  <si>
    <t>Diferencial segons sexe de les activitats econòmiques.</t>
  </si>
  <si>
    <t>Total_Dones</t>
  </si>
  <si>
    <t>Serveis relacionats amb empresa</t>
  </si>
  <si>
    <t>Codi_INE</t>
  </si>
  <si>
    <t>PES MUNICIPAL DELS LLOCS DE TREBALL OCUPATS PER DONES EL 2T 2022 (JUNY)</t>
  </si>
  <si>
    <t>Fet!</t>
  </si>
  <si>
    <t>º</t>
  </si>
  <si>
    <t>2022 2T</t>
  </si>
  <si>
    <t>2021 2T</t>
  </si>
  <si>
    <t>2020 2T</t>
  </si>
  <si>
    <t>Àmbit Territorial Metropolità (ATM)</t>
  </si>
  <si>
    <t>Àrea Metropolitana de Barcelona (AMB)</t>
  </si>
  <si>
    <t>Vallès Oriental</t>
  </si>
  <si>
    <t>Vallès Occidental</t>
  </si>
  <si>
    <t>Maresme</t>
  </si>
  <si>
    <t>Barcelonès</t>
  </si>
  <si>
    <t>Variació trimestral</t>
  </si>
  <si>
    <t>% / Total Catalunya</t>
  </si>
  <si>
    <t>% / Total ATM</t>
  </si>
  <si>
    <t>POBLACIÓ ASSALARIADA</t>
  </si>
  <si>
    <t>CENTRES DE COTITZACIÓ</t>
  </si>
  <si>
    <t>Trimestre anterior</t>
  </si>
  <si>
    <t>Ocultar</t>
  </si>
  <si>
    <t>Posicionament comarcal en el context de l'àmbit territorial metropolità i Catalunya. Estructura productiva.</t>
  </si>
  <si>
    <t>TG</t>
  </si>
  <si>
    <t>GG</t>
  </si>
  <si>
    <t>Variació interanual del conjunt de components de l'estructura productiva. Evolució recent de l'estructura productiva del Baix Llobregat.</t>
  </si>
  <si>
    <t>POBLACIÓ DEL RÈGIM AUTÒNOM</t>
  </si>
  <si>
    <t>ATM</t>
  </si>
  <si>
    <t>Font: OCBL, a partir de les dades d'Estadística de l'ocupació assalariada i autònoma segons afiliacions a la Seguretat Social d'IDESCAT.</t>
  </si>
  <si>
    <t>var trimestral (%)</t>
  </si>
  <si>
    <t>Total llocs treball</t>
  </si>
  <si>
    <t xml:space="preserve">Treballadors per activitats econòmiques </t>
  </si>
  <si>
    <t>Font: OCBL, a partir dels registres mensuals de treballadors en alta darrer dia del mes de  l'INSS</t>
  </si>
  <si>
    <t>Distribució dels llocs de treball segons sectors productius. Baix Llobregat.</t>
  </si>
  <si>
    <t>Serveis relacionats a l'empresa</t>
  </si>
  <si>
    <t>Font: OCBL, a partir dels registres mensuals de treballadors en alta darrer dia del mes de l'INSS.</t>
  </si>
  <si>
    <t>Llocs de treball segons sexe i sectors productius.</t>
  </si>
  <si>
    <t>Llocs de treball segons ús de tecnologia i coneixement. Baix Llobregat i àmbits territorials.</t>
  </si>
  <si>
    <t>TTC2</t>
  </si>
  <si>
    <t>% dones segons sectors productius i àmbits territorials.</t>
  </si>
  <si>
    <t>Llocs de treball ocupats per dones</t>
  </si>
  <si>
    <t>% total llocs de treball</t>
  </si>
  <si>
    <t>TRGSS5</t>
  </si>
  <si>
    <t>Dades municipals. Llocs de treball assalariat ocupats per dones.</t>
  </si>
  <si>
    <t>TRGSS6</t>
  </si>
  <si>
    <t>Dades municipals. Relació entre població ocupada i llocs de treball.</t>
  </si>
  <si>
    <t>P. Règim General resident al municipi</t>
  </si>
  <si>
    <t>P. Règim General treballant al municipi</t>
  </si>
  <si>
    <t>Diferència residents-treballant (abs)</t>
  </si>
  <si>
    <t>Diferència residents-treballant (%)</t>
  </si>
  <si>
    <t>%  llocs de treball d'activitats d'indústria de tecnologia alta i mitjana alta i de serveis basades en el coneixement.</t>
  </si>
  <si>
    <t>variació anual relativa (en %)</t>
  </si>
  <si>
    <t>Dones</t>
  </si>
  <si>
    <t>Homes</t>
  </si>
  <si>
    <t>Diferencial (D-H/D)%</t>
  </si>
  <si>
    <t>CATALUNYA</t>
  </si>
  <si>
    <t>2023 1T</t>
  </si>
  <si>
    <t>2022 1T</t>
  </si>
  <si>
    <t>2021 1T</t>
  </si>
  <si>
    <t>2008 1T</t>
  </si>
  <si>
    <t>2021-2023</t>
  </si>
  <si>
    <t>2022-2023</t>
  </si>
  <si>
    <t>2008-2023</t>
  </si>
  <si>
    <t>2019-2023</t>
  </si>
  <si>
    <t>2020-2023</t>
  </si>
  <si>
    <t>47 Comerç al detall, excepte el comerç de vehicles de motor i motocicletes</t>
  </si>
  <si>
    <t>56 Serveis de menjar i begudes</t>
  </si>
  <si>
    <t>46 Comerç a l'engròs i intermediaris del comerç, excepte vehicles de motor i motocicletes</t>
  </si>
  <si>
    <t>43 Activitats especialitzades de la construcció</t>
  </si>
  <si>
    <t>49 Transport terrestre; transport per canonades</t>
  </si>
  <si>
    <t>41 Construcció d'immobles</t>
  </si>
  <si>
    <t>96 Altres activitats de serveis personals</t>
  </si>
  <si>
    <t>68 Activitats immobiliàries</t>
  </si>
  <si>
    <t>45 Venda i reparació de vehicles de motor i motocicletes</t>
  </si>
  <si>
    <t>85 Educació</t>
  </si>
  <si>
    <t>84 Administració pública, Defensa i Seguretat Social obligatòria</t>
  </si>
  <si>
    <t>52 Emmagatzematge i activitats afins al transport</t>
  </si>
  <si>
    <t>81 Serveis a edificis i activitats de jardineria</t>
  </si>
  <si>
    <t>86 Activitats sanitàries</t>
  </si>
  <si>
    <t>71 Serveis tècnics d'arquitectura i enginyeria; assajos i anàlisis tècnics</t>
  </si>
  <si>
    <t>64 Mediació financera, excepte assegurances i fons de pensions</t>
  </si>
  <si>
    <t>25 Fabricació de productes metàl·lics, excepte maquinària i equips</t>
  </si>
  <si>
    <t>70 Activitats de les seus centrals; activitats de consultoria de gestió empresarial</t>
  </si>
  <si>
    <t>95 Reparació d'ordinadors, d'efectes personals i efectes domèstics</t>
  </si>
  <si>
    <t>62 Serveis de tecnologies de la informació</t>
  </si>
  <si>
    <t>08001</t>
  </si>
  <si>
    <t>08020</t>
  </si>
  <si>
    <t>08056</t>
  </si>
  <si>
    <t>08066</t>
  </si>
  <si>
    <t>08068</t>
  </si>
  <si>
    <t>08069</t>
  </si>
  <si>
    <t>08072</t>
  </si>
  <si>
    <t>08073</t>
  </si>
  <si>
    <t>08158</t>
  </si>
  <si>
    <t>08169</t>
  </si>
  <si>
    <t>08076</t>
  </si>
  <si>
    <t>08077</t>
  </si>
  <si>
    <t>08089</t>
  </si>
  <si>
    <t>08905</t>
  </si>
  <si>
    <t>08114</t>
  </si>
  <si>
    <t>08123</t>
  </si>
  <si>
    <t>08147</t>
  </si>
  <si>
    <t>08157</t>
  </si>
  <si>
    <t>08196</t>
  </si>
  <si>
    <t>08200</t>
  </si>
  <si>
    <t>08204</t>
  </si>
  <si>
    <t>08208</t>
  </si>
  <si>
    <t>08211</t>
  </si>
  <si>
    <t>08217</t>
  </si>
  <si>
    <t>08221</t>
  </si>
  <si>
    <t>08263</t>
  </si>
  <si>
    <t>08244</t>
  </si>
  <si>
    <t>08289</t>
  </si>
  <si>
    <t>08295</t>
  </si>
  <si>
    <t>08301</t>
  </si>
  <si>
    <t>Font: OCBL a partir de dades d'IDESCAT, afiliats segons residència padronal i afiliacions segons compte de cotització. Les dades corresponen al quart trimestre.</t>
  </si>
  <si>
    <t>93 Activitats esportives, recreatives i d'entreteniment</t>
  </si>
  <si>
    <t>Distribució municipal dels llocs de treball segons sectors productius</t>
  </si>
  <si>
    <t>82 Activitats administratives d'oficina i altres activitats auxiliars a les empreses</t>
  </si>
  <si>
    <t>53 Activitats postals i de correus</t>
  </si>
  <si>
    <t>42 Construcció d'obres d'enginyeria civil</t>
  </si>
  <si>
    <t>73 Publicitat i estudis de mercat</t>
  </si>
  <si>
    <t>4t trimestre 2025</t>
  </si>
  <si>
    <t>3r 2025</t>
  </si>
  <si>
    <t>variació 2025-2024</t>
  </si>
  <si>
    <t>variació 2025-2019</t>
  </si>
  <si>
    <t>variació 2025-2008</t>
  </si>
  <si>
    <t>2019-2025</t>
  </si>
  <si>
    <t>2008-2025</t>
  </si>
  <si>
    <t>2024-2025</t>
  </si>
  <si>
    <t>79 Activitats de les agències de viatges, operadors turístics i altres serveis de reserves i activitats que s'hi relacionen</t>
  </si>
  <si>
    <t>28 Fabricació de maquinària i equips ncaa</t>
  </si>
  <si>
    <t>20 Indústries químiques</t>
  </si>
  <si>
    <t>74 Altres activitats professionals, científiques i tècniques</t>
  </si>
  <si>
    <t>22 Fabricació de productes de cautxú i matèries plàstiques</t>
  </si>
  <si>
    <t>59 Activitats de cinematografia, de vídeo i de programes de televisió; activitats d'enregistrament de so i edició musical</t>
  </si>
  <si>
    <t>77 Activitats de lloguer</t>
  </si>
  <si>
    <t>63 Serveis d'informació</t>
  </si>
  <si>
    <t>3T 2025</t>
  </si>
  <si>
    <t>4T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</si>
</sst>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0"/>
    <numFmt numFmtId="166" formatCode="0.0"/>
  </numFmts>
  <fonts count="6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009999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b/>
      <sz val="14"/>
      <color rgb="FF009999"/>
      <name val="Calibri"/>
      <family val="2"/>
      <scheme val="minor"/>
    </font>
    <font>
      <i/>
      <sz val="9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9"/>
      <color theme="1"/>
      <name val="Arial"/>
      <family val="2"/>
    </font>
    <font>
      <sz val="9"/>
      <color rgb="FF363636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363636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63636"/>
      <name val="Calibri"/>
      <family val="2"/>
      <scheme val="minor"/>
    </font>
    <font>
      <sz val="10"/>
      <name val="Arial Narrow"/>
      <family val="2"/>
    </font>
    <font>
      <sz val="8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Arial"/>
      <family val="2"/>
    </font>
    <font>
      <sz val="10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rgb="FF363636"/>
      <name val="Calibri Light"/>
      <family val="2"/>
      <scheme val="major"/>
    </font>
    <font>
      <sz val="10"/>
      <color rgb="FF363636"/>
      <name val="Calibri Light"/>
      <family val="2"/>
      <scheme val="major"/>
    </font>
    <font>
      <sz val="10"/>
      <color theme="1" tint="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0"/>
      <color theme="0"/>
      <name val="Calibri Light"/>
      <family val="2"/>
      <scheme val="major"/>
    </font>
    <font>
      <b/>
      <sz val="12"/>
      <name val="Calibri"/>
      <family val="2"/>
      <scheme val="minor"/>
    </font>
    <font>
      <sz val="9"/>
      <color theme="1" tint="0.499984740745262"/>
      <name val="Calibri Light"/>
      <family val="2"/>
      <scheme val="maj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 Light"/>
      <family val="2"/>
      <scheme val="maj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363636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595959"/>
      <name val="Calibri"/>
      <family val="2"/>
      <scheme val="minor"/>
    </font>
    <font>
      <sz val="11"/>
      <color theme="1" tint="0.499984740745262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9"/>
      <color rgb="FF000000"/>
      <name val="Open Sans"/>
      <family val="2"/>
    </font>
    <font>
      <sz val="9"/>
      <color rgb="FF000000"/>
      <name val="Open Sans"/>
      <family val="2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9"/>
      <name val="Calibri Light"/>
      <family val="2"/>
      <scheme val="major"/>
    </font>
    <font>
      <b/>
      <sz val="9"/>
      <name val="Arial"/>
      <family val="2"/>
    </font>
    <font>
      <i/>
      <sz val="9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 style="thin">
        <color rgb="FF009999"/>
      </left>
      <right style="thin">
        <color rgb="FF009999"/>
      </right>
      <top style="thin">
        <color rgb="FF009999"/>
      </top>
      <bottom style="thin">
        <color rgb="FF009999"/>
      </bottom>
      <diagonal/>
    </border>
    <border>
      <left/>
      <right/>
      <top/>
      <bottom style="medium">
        <color rgb="FF009999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CDCDC"/>
      </left>
      <right/>
      <top/>
      <bottom style="thin">
        <color auto="1"/>
      </bottom>
      <diagonal/>
    </border>
    <border>
      <left style="thin">
        <color rgb="FFDCDCDC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DCDCDC"/>
      </right>
      <top style="thin">
        <color rgb="FFDCDCDC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rgb="FFDCDCDC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22"/>
      </top>
      <bottom style="medium">
        <color indexed="64"/>
      </bottom>
      <diagonal/>
    </border>
    <border>
      <left/>
      <right style="dotted">
        <color indexed="64"/>
      </right>
      <top style="hair">
        <color indexed="22"/>
      </top>
      <bottom style="medium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 style="dotted">
        <color indexed="64"/>
      </right>
      <top style="hair">
        <color indexed="22"/>
      </top>
      <bottom style="hair">
        <color indexed="22"/>
      </bottom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 style="dotted">
        <color indexed="64"/>
      </right>
      <top style="thin">
        <color indexed="64"/>
      </top>
      <bottom style="hair">
        <color indexed="22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26" fillId="0" borderId="0"/>
    <xf numFmtId="0" fontId="29" fillId="0" borderId="0"/>
  </cellStyleXfs>
  <cellXfs count="329">
    <xf numFmtId="0" fontId="0" fillId="0" borderId="0" xfId="0"/>
    <xf numFmtId="0" fontId="0" fillId="2" borderId="0" xfId="0" applyFill="1"/>
    <xf numFmtId="0" fontId="8" fillId="2" borderId="0" xfId="1" applyFill="1"/>
    <xf numFmtId="0" fontId="2" fillId="2" borderId="0" xfId="0" applyFont="1" applyFill="1"/>
    <xf numFmtId="0" fontId="3" fillId="2" borderId="1" xfId="0" applyFont="1" applyFill="1" applyBorder="1"/>
    <xf numFmtId="0" fontId="0" fillId="2" borderId="1" xfId="0" applyFill="1" applyBorder="1"/>
    <xf numFmtId="0" fontId="4" fillId="2" borderId="0" xfId="0" applyFont="1" applyFill="1"/>
    <xf numFmtId="0" fontId="9" fillId="2" borderId="0" xfId="0" applyFont="1" applyFill="1"/>
    <xf numFmtId="0" fontId="5" fillId="2" borderId="0" xfId="0" applyFont="1" applyFill="1"/>
    <xf numFmtId="0" fontId="20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 wrapText="1"/>
    </xf>
    <xf numFmtId="3" fontId="10" fillId="2" borderId="10" xfId="0" applyNumberFormat="1" applyFont="1" applyFill="1" applyBorder="1" applyAlignment="1">
      <alignment horizontal="center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 wrapText="1"/>
    </xf>
    <xf numFmtId="3" fontId="10" fillId="2" borderId="12" xfId="0" applyNumberFormat="1" applyFont="1" applyFill="1" applyBorder="1" applyAlignment="1">
      <alignment horizontal="center" vertical="center"/>
    </xf>
    <xf numFmtId="164" fontId="10" fillId="2" borderId="12" xfId="2" applyNumberFormat="1" applyFont="1" applyFill="1" applyBorder="1" applyAlignment="1">
      <alignment horizontal="center" vertical="center"/>
    </xf>
    <xf numFmtId="9" fontId="0" fillId="0" borderId="0" xfId="2" applyFont="1"/>
    <xf numFmtId="3" fontId="0" fillId="0" borderId="0" xfId="0" applyNumberFormat="1"/>
    <xf numFmtId="9" fontId="0" fillId="0" borderId="0" xfId="0" applyNumberFormat="1"/>
    <xf numFmtId="164" fontId="0" fillId="0" borderId="0" xfId="0" applyNumberFormat="1"/>
    <xf numFmtId="10" fontId="0" fillId="0" borderId="0" xfId="0" applyNumberFormat="1"/>
    <xf numFmtId="10" fontId="18" fillId="0" borderId="0" xfId="0" applyNumberFormat="1" applyFont="1"/>
    <xf numFmtId="0" fontId="18" fillId="0" borderId="0" xfId="0" applyFont="1"/>
    <xf numFmtId="0" fontId="21" fillId="2" borderId="5" xfId="0" applyFont="1" applyFill="1" applyBorder="1" applyAlignment="1">
      <alignment horizontal="center"/>
    </xf>
    <xf numFmtId="164" fontId="0" fillId="0" borderId="0" xfId="2" applyNumberFormat="1" applyFont="1"/>
    <xf numFmtId="0" fontId="1" fillId="2" borderId="0" xfId="0" applyFont="1" applyFill="1"/>
    <xf numFmtId="0" fontId="6" fillId="2" borderId="0" xfId="0" applyFont="1" applyFill="1"/>
    <xf numFmtId="0" fontId="1" fillId="2" borderId="3" xfId="0" applyFont="1" applyFill="1" applyBorder="1"/>
    <xf numFmtId="0" fontId="0" fillId="2" borderId="3" xfId="0" applyFill="1" applyBorder="1"/>
    <xf numFmtId="0" fontId="11" fillId="2" borderId="5" xfId="0" applyFont="1" applyFill="1" applyBorder="1" applyAlignment="1">
      <alignment horizontal="center" wrapText="1"/>
    </xf>
    <xf numFmtId="0" fontId="10" fillId="2" borderId="0" xfId="0" applyFont="1" applyFill="1" applyAlignment="1">
      <alignment wrapText="1"/>
    </xf>
    <xf numFmtId="3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18" fillId="2" borderId="0" xfId="0" applyFont="1" applyFill="1"/>
    <xf numFmtId="3" fontId="10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vertical="center" wrapText="1"/>
    </xf>
    <xf numFmtId="0" fontId="10" fillId="2" borderId="5" xfId="0" applyFont="1" applyFill="1" applyBorder="1" applyAlignment="1">
      <alignment wrapText="1"/>
    </xf>
    <xf numFmtId="3" fontId="10" fillId="2" borderId="5" xfId="0" applyNumberFormat="1" applyFont="1" applyFill="1" applyBorder="1" applyAlignment="1">
      <alignment horizontal="center"/>
    </xf>
    <xf numFmtId="164" fontId="10" fillId="2" borderId="5" xfId="0" applyNumberFormat="1" applyFont="1" applyFill="1" applyBorder="1" applyAlignment="1">
      <alignment horizontal="center"/>
    </xf>
    <xf numFmtId="0" fontId="7" fillId="2" borderId="0" xfId="0" applyFont="1" applyFill="1"/>
    <xf numFmtId="0" fontId="10" fillId="2" borderId="0" xfId="0" applyFont="1" applyFill="1" applyAlignment="1">
      <alignment horizontal="center"/>
    </xf>
    <xf numFmtId="3" fontId="10" fillId="2" borderId="5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0" fontId="23" fillId="2" borderId="0" xfId="0" applyFont="1" applyFill="1" applyAlignment="1">
      <alignment horizontal="right" vertical="top" wrapText="1"/>
    </xf>
    <xf numFmtId="0" fontId="0" fillId="2" borderId="5" xfId="0" applyFill="1" applyBorder="1"/>
    <xf numFmtId="0" fontId="23" fillId="2" borderId="5" xfId="0" applyFont="1" applyFill="1" applyBorder="1" applyAlignment="1">
      <alignment horizontal="right" vertical="top" wrapText="1"/>
    </xf>
    <xf numFmtId="0" fontId="24" fillId="2" borderId="8" xfId="0" applyFont="1" applyFill="1" applyBorder="1" applyAlignment="1">
      <alignment horizontal="right" vertical="top" wrapText="1"/>
    </xf>
    <xf numFmtId="3" fontId="10" fillId="2" borderId="0" xfId="0" applyNumberFormat="1" applyFont="1" applyFill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21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left" vertical="center"/>
    </xf>
    <xf numFmtId="3" fontId="14" fillId="2" borderId="9" xfId="0" applyNumberFormat="1" applyFont="1" applyFill="1" applyBorder="1" applyAlignment="1">
      <alignment horizontal="center" vertical="center"/>
    </xf>
    <xf numFmtId="164" fontId="15" fillId="2" borderId="9" xfId="0" applyNumberFormat="1" applyFont="1" applyFill="1" applyBorder="1" applyAlignment="1">
      <alignment horizontal="center"/>
    </xf>
    <xf numFmtId="164" fontId="15" fillId="2" borderId="9" xfId="0" applyNumberFormat="1" applyFont="1" applyFill="1" applyBorder="1"/>
    <xf numFmtId="0" fontId="16" fillId="2" borderId="9" xfId="0" applyFont="1" applyFill="1" applyBorder="1" applyAlignment="1">
      <alignment horizontal="left" vertical="center"/>
    </xf>
    <xf numFmtId="3" fontId="12" fillId="2" borderId="9" xfId="0" applyNumberFormat="1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center"/>
    </xf>
    <xf numFmtId="0" fontId="22" fillId="2" borderId="0" xfId="0" applyFont="1" applyFill="1"/>
    <xf numFmtId="0" fontId="16" fillId="4" borderId="16" xfId="0" applyFont="1" applyFill="1" applyBorder="1" applyAlignment="1">
      <alignment horizontal="left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left" vertical="center"/>
    </xf>
    <xf numFmtId="3" fontId="0" fillId="0" borderId="21" xfId="0" applyNumberFormat="1" applyBorder="1"/>
    <xf numFmtId="0" fontId="16" fillId="3" borderId="22" xfId="0" applyFont="1" applyFill="1" applyBorder="1" applyAlignment="1">
      <alignment horizontal="left" vertical="center"/>
    </xf>
    <xf numFmtId="3" fontId="1" fillId="0" borderId="7" xfId="0" applyNumberFormat="1" applyFont="1" applyBorder="1"/>
    <xf numFmtId="3" fontId="0" fillId="2" borderId="0" xfId="0" applyNumberFormat="1" applyFill="1"/>
    <xf numFmtId="0" fontId="12" fillId="2" borderId="13" xfId="0" applyFont="1" applyFill="1" applyBorder="1" applyAlignment="1">
      <alignment wrapText="1"/>
    </xf>
    <xf numFmtId="0" fontId="12" fillId="2" borderId="14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10" fillId="2" borderId="0" xfId="0" applyFont="1" applyFill="1"/>
    <xf numFmtId="3" fontId="28" fillId="2" borderId="21" xfId="4" applyNumberFormat="1" applyFont="1" applyFill="1" applyBorder="1" applyAlignment="1">
      <alignment horizontal="center"/>
    </xf>
    <xf numFmtId="9" fontId="28" fillId="2" borderId="23" xfId="2" applyFont="1" applyFill="1" applyBorder="1" applyAlignment="1">
      <alignment horizontal="center"/>
    </xf>
    <xf numFmtId="0" fontId="30" fillId="2" borderId="21" xfId="0" applyFont="1" applyFill="1" applyBorder="1" applyAlignment="1">
      <alignment horizontal="left"/>
    </xf>
    <xf numFmtId="3" fontId="28" fillId="2" borderId="24" xfId="0" applyNumberFormat="1" applyFont="1" applyFill="1" applyBorder="1" applyAlignment="1">
      <alignment horizontal="center"/>
    </xf>
    <xf numFmtId="0" fontId="30" fillId="2" borderId="24" xfId="0" applyFont="1" applyFill="1" applyBorder="1" applyAlignment="1">
      <alignment horizontal="left"/>
    </xf>
    <xf numFmtId="3" fontId="28" fillId="2" borderId="26" xfId="0" applyNumberFormat="1" applyFont="1" applyFill="1" applyBorder="1" applyAlignment="1">
      <alignment horizontal="center"/>
    </xf>
    <xf numFmtId="0" fontId="30" fillId="2" borderId="26" xfId="0" applyFont="1" applyFill="1" applyBorder="1" applyAlignment="1">
      <alignment horizontal="left"/>
    </xf>
    <xf numFmtId="3" fontId="28" fillId="2" borderId="28" xfId="0" applyNumberFormat="1" applyFont="1" applyFill="1" applyBorder="1" applyAlignment="1">
      <alignment horizontal="center"/>
    </xf>
    <xf numFmtId="0" fontId="28" fillId="2" borderId="28" xfId="0" applyFont="1" applyFill="1" applyBorder="1" applyAlignment="1">
      <alignment horizontal="left"/>
    </xf>
    <xf numFmtId="0" fontId="31" fillId="2" borderId="5" xfId="0" applyFont="1" applyFill="1" applyBorder="1" applyAlignment="1">
      <alignment horizontal="center" wrapText="1"/>
    </xf>
    <xf numFmtId="0" fontId="31" fillId="2" borderId="30" xfId="0" applyFont="1" applyFill="1" applyBorder="1" applyAlignment="1">
      <alignment horizontal="center" wrapText="1"/>
    </xf>
    <xf numFmtId="0" fontId="31" fillId="2" borderId="5" xfId="0" applyFont="1" applyFill="1" applyBorder="1"/>
    <xf numFmtId="0" fontId="30" fillId="2" borderId="0" xfId="0" applyFont="1" applyFill="1"/>
    <xf numFmtId="0" fontId="27" fillId="2" borderId="0" xfId="0" applyFont="1" applyFill="1" applyAlignment="1">
      <alignment horizontal="left"/>
    </xf>
    <xf numFmtId="0" fontId="32" fillId="2" borderId="0" xfId="0" applyFont="1" applyFill="1"/>
    <xf numFmtId="0" fontId="16" fillId="2" borderId="16" xfId="0" applyFont="1" applyFill="1" applyBorder="1" applyAlignment="1">
      <alignment horizontal="left" vertical="center"/>
    </xf>
    <xf numFmtId="0" fontId="11" fillId="2" borderId="8" xfId="3" applyFont="1" applyFill="1" applyBorder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1" fillId="2" borderId="32" xfId="3" applyFont="1" applyFill="1" applyBorder="1" applyAlignment="1">
      <alignment horizontal="center" vertical="center" wrapText="1"/>
    </xf>
    <xf numFmtId="0" fontId="33" fillId="2" borderId="33" xfId="0" applyFont="1" applyFill="1" applyBorder="1" applyAlignment="1">
      <alignment vertical="center"/>
    </xf>
    <xf numFmtId="3" fontId="33" fillId="2" borderId="34" xfId="0" applyNumberFormat="1" applyFont="1" applyFill="1" applyBorder="1" applyAlignment="1">
      <alignment horizontal="center" vertical="center"/>
    </xf>
    <xf numFmtId="3" fontId="33" fillId="2" borderId="0" xfId="0" applyNumberFormat="1" applyFont="1" applyFill="1" applyAlignment="1">
      <alignment horizontal="center" vertical="center"/>
    </xf>
    <xf numFmtId="164" fontId="33" fillId="2" borderId="0" xfId="2" applyNumberFormat="1" applyFont="1" applyFill="1" applyAlignment="1">
      <alignment horizontal="center" vertical="center"/>
    </xf>
    <xf numFmtId="164" fontId="33" fillId="2" borderId="0" xfId="2" applyNumberFormat="1" applyFont="1" applyFill="1" applyBorder="1" applyAlignment="1">
      <alignment horizontal="center" vertical="center"/>
    </xf>
    <xf numFmtId="0" fontId="33" fillId="2" borderId="35" xfId="0" applyFont="1" applyFill="1" applyBorder="1" applyAlignment="1">
      <alignment vertical="center"/>
    </xf>
    <xf numFmtId="3" fontId="33" fillId="2" borderId="36" xfId="0" applyNumberFormat="1" applyFont="1" applyFill="1" applyBorder="1" applyAlignment="1">
      <alignment horizontal="center" vertical="center"/>
    </xf>
    <xf numFmtId="0" fontId="33" fillId="2" borderId="37" xfId="0" applyFont="1" applyFill="1" applyBorder="1" applyAlignment="1">
      <alignment vertical="center"/>
    </xf>
    <xf numFmtId="3" fontId="33" fillId="2" borderId="39" xfId="0" applyNumberFormat="1" applyFont="1" applyFill="1" applyBorder="1" applyAlignment="1">
      <alignment horizontal="center" vertical="center"/>
    </xf>
    <xf numFmtId="3" fontId="21" fillId="2" borderId="21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34" fillId="2" borderId="32" xfId="0" applyFont="1" applyFill="1" applyBorder="1" applyAlignment="1">
      <alignment horizontal="left" vertical="center"/>
    </xf>
    <xf numFmtId="0" fontId="16" fillId="2" borderId="32" xfId="0" applyFont="1" applyFill="1" applyBorder="1" applyAlignment="1">
      <alignment horizontal="left" vertical="center"/>
    </xf>
    <xf numFmtId="0" fontId="33" fillId="2" borderId="0" xfId="0" applyFont="1" applyFill="1"/>
    <xf numFmtId="3" fontId="33" fillId="2" borderId="0" xfId="0" applyNumberFormat="1" applyFont="1" applyFill="1"/>
    <xf numFmtId="0" fontId="33" fillId="2" borderId="33" xfId="0" applyFont="1" applyFill="1" applyBorder="1"/>
    <xf numFmtId="0" fontId="33" fillId="2" borderId="37" xfId="0" applyFont="1" applyFill="1" applyBorder="1"/>
    <xf numFmtId="0" fontId="35" fillId="2" borderId="21" xfId="0" applyFont="1" applyFill="1" applyBorder="1" applyAlignment="1">
      <alignment horizontal="left" vertical="center"/>
    </xf>
    <xf numFmtId="3" fontId="33" fillId="2" borderId="21" xfId="0" applyNumberFormat="1" applyFont="1" applyFill="1" applyBorder="1"/>
    <xf numFmtId="0" fontId="35" fillId="2" borderId="40" xfId="0" applyFont="1" applyFill="1" applyBorder="1" applyAlignment="1">
      <alignment horizontal="left" vertical="center"/>
    </xf>
    <xf numFmtId="0" fontId="34" fillId="2" borderId="21" xfId="0" applyFont="1" applyFill="1" applyBorder="1" applyAlignment="1">
      <alignment horizontal="left" vertical="center"/>
    </xf>
    <xf numFmtId="3" fontId="21" fillId="2" borderId="21" xfId="0" applyNumberFormat="1" applyFont="1" applyFill="1" applyBorder="1"/>
    <xf numFmtId="0" fontId="34" fillId="2" borderId="4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164" fontId="0" fillId="2" borderId="0" xfId="2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6" fillId="2" borderId="0" xfId="3" applyFill="1"/>
    <xf numFmtId="0" fontId="0" fillId="5" borderId="0" xfId="0" applyFill="1"/>
    <xf numFmtId="165" fontId="0" fillId="2" borderId="0" xfId="0" applyNumberFormat="1" applyFill="1"/>
    <xf numFmtId="164" fontId="0" fillId="2" borderId="5" xfId="2" applyNumberFormat="1" applyFon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4" fontId="0" fillId="2" borderId="0" xfId="2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0" fillId="2" borderId="6" xfId="0" applyFill="1" applyBorder="1"/>
    <xf numFmtId="0" fontId="37" fillId="2" borderId="0" xfId="0" applyFont="1" applyFill="1"/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164" fontId="22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3" fontId="0" fillId="2" borderId="2" xfId="0" applyNumberFormat="1" applyFill="1" applyBorder="1" applyAlignment="1">
      <alignment horizontal="center"/>
    </xf>
    <xf numFmtId="3" fontId="22" fillId="2" borderId="2" xfId="0" applyNumberFormat="1" applyFont="1" applyFill="1" applyBorder="1" applyAlignment="1">
      <alignment horizontal="center"/>
    </xf>
    <xf numFmtId="166" fontId="0" fillId="2" borderId="0" xfId="0" applyNumberFormat="1" applyFill="1"/>
    <xf numFmtId="0" fontId="0" fillId="2" borderId="2" xfId="0" applyFill="1" applyBorder="1" applyAlignment="1">
      <alignment horizontal="center" vertical="center"/>
    </xf>
    <xf numFmtId="3" fontId="38" fillId="2" borderId="0" xfId="0" applyNumberFormat="1" applyFont="1" applyFill="1"/>
    <xf numFmtId="0" fontId="0" fillId="2" borderId="2" xfId="0" applyFill="1" applyBorder="1" applyAlignment="1">
      <alignment horizontal="left" vertical="center"/>
    </xf>
    <xf numFmtId="0" fontId="32" fillId="2" borderId="0" xfId="0" applyFont="1" applyFill="1" applyAlignment="1">
      <alignment horizontal="left"/>
    </xf>
    <xf numFmtId="0" fontId="30" fillId="2" borderId="0" xfId="3" applyFont="1" applyFill="1"/>
    <xf numFmtId="0" fontId="39" fillId="2" borderId="0" xfId="1" applyFont="1" applyFill="1"/>
    <xf numFmtId="0" fontId="40" fillId="2" borderId="0" xfId="0" applyFont="1" applyFill="1"/>
    <xf numFmtId="0" fontId="36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1" fillId="2" borderId="0" xfId="0" applyFont="1" applyFill="1" applyAlignment="1">
      <alignment horizontal="left"/>
    </xf>
    <xf numFmtId="0" fontId="42" fillId="2" borderId="0" xfId="0" applyFont="1" applyFill="1" applyAlignment="1">
      <alignment horizontal="left"/>
    </xf>
    <xf numFmtId="0" fontId="44" fillId="2" borderId="0" xfId="3" applyFont="1" applyFill="1"/>
    <xf numFmtId="0" fontId="43" fillId="2" borderId="0" xfId="3" applyFont="1" applyFill="1"/>
    <xf numFmtId="0" fontId="43" fillId="2" borderId="0" xfId="0" applyFont="1" applyFill="1" applyAlignment="1">
      <alignment horizontal="left"/>
    </xf>
    <xf numFmtId="0" fontId="45" fillId="2" borderId="0" xfId="0" applyFont="1" applyFill="1"/>
    <xf numFmtId="0" fontId="46" fillId="2" borderId="4" xfId="0" applyFont="1" applyFill="1" applyBorder="1" applyAlignment="1">
      <alignment horizontal="center"/>
    </xf>
    <xf numFmtId="0" fontId="47" fillId="2" borderId="4" xfId="0" applyFont="1" applyFill="1" applyBorder="1" applyAlignment="1">
      <alignment horizontal="center"/>
    </xf>
    <xf numFmtId="0" fontId="48" fillId="2" borderId="28" xfId="0" applyFont="1" applyFill="1" applyBorder="1" applyAlignment="1">
      <alignment horizontal="left"/>
    </xf>
    <xf numFmtId="164" fontId="48" fillId="2" borderId="29" xfId="2" applyNumberFormat="1" applyFont="1" applyFill="1" applyBorder="1" applyAlignment="1">
      <alignment horizontal="center"/>
    </xf>
    <xf numFmtId="0" fontId="22" fillId="2" borderId="26" xfId="0" applyFont="1" applyFill="1" applyBorder="1" applyAlignment="1">
      <alignment horizontal="left"/>
    </xf>
    <xf numFmtId="164" fontId="48" fillId="2" borderId="27" xfId="2" applyNumberFormat="1" applyFont="1" applyFill="1" applyBorder="1" applyAlignment="1">
      <alignment horizontal="center"/>
    </xf>
    <xf numFmtId="0" fontId="22" fillId="2" borderId="24" xfId="0" applyFont="1" applyFill="1" applyBorder="1" applyAlignment="1">
      <alignment horizontal="left"/>
    </xf>
    <xf numFmtId="164" fontId="48" fillId="2" borderId="25" xfId="2" applyNumberFormat="1" applyFont="1" applyFill="1" applyBorder="1" applyAlignment="1">
      <alignment horizontal="center"/>
    </xf>
    <xf numFmtId="0" fontId="22" fillId="2" borderId="21" xfId="0" applyFont="1" applyFill="1" applyBorder="1" applyAlignment="1">
      <alignment horizontal="left"/>
    </xf>
    <xf numFmtId="164" fontId="48" fillId="2" borderId="23" xfId="2" applyNumberFormat="1" applyFont="1" applyFill="1" applyBorder="1" applyAlignment="1">
      <alignment horizontal="center"/>
    </xf>
    <xf numFmtId="0" fontId="22" fillId="2" borderId="5" xfId="3" applyFont="1" applyFill="1" applyBorder="1"/>
    <xf numFmtId="0" fontId="47" fillId="2" borderId="8" xfId="3" applyFont="1" applyFill="1" applyBorder="1" applyAlignment="1">
      <alignment horizontal="center"/>
    </xf>
    <xf numFmtId="0" fontId="48" fillId="2" borderId="34" xfId="0" applyFont="1" applyFill="1" applyBorder="1" applyAlignment="1">
      <alignment horizontal="left"/>
    </xf>
    <xf numFmtId="164" fontId="48" fillId="2" borderId="45" xfId="2" applyNumberFormat="1" applyFont="1" applyFill="1" applyBorder="1" applyAlignment="1">
      <alignment horizontal="center"/>
    </xf>
    <xf numFmtId="3" fontId="22" fillId="2" borderId="48" xfId="3" applyNumberFormat="1" applyFont="1" applyFill="1" applyBorder="1"/>
    <xf numFmtId="0" fontId="22" fillId="2" borderId="36" xfId="0" applyFont="1" applyFill="1" applyBorder="1" applyAlignment="1">
      <alignment horizontal="left"/>
    </xf>
    <xf numFmtId="164" fontId="48" fillId="2" borderId="44" xfId="2" applyNumberFormat="1" applyFont="1" applyFill="1" applyBorder="1" applyAlignment="1">
      <alignment horizontal="center"/>
    </xf>
    <xf numFmtId="3" fontId="22" fillId="2" borderId="47" xfId="3" applyNumberFormat="1" applyFont="1" applyFill="1" applyBorder="1"/>
    <xf numFmtId="0" fontId="22" fillId="2" borderId="39" xfId="0" applyFont="1" applyFill="1" applyBorder="1" applyAlignment="1">
      <alignment horizontal="left"/>
    </xf>
    <xf numFmtId="164" fontId="48" fillId="2" borderId="43" xfId="2" applyNumberFormat="1" applyFont="1" applyFill="1" applyBorder="1" applyAlignment="1">
      <alignment horizontal="center"/>
    </xf>
    <xf numFmtId="3" fontId="22" fillId="2" borderId="46" xfId="3" applyNumberFormat="1" applyFont="1" applyFill="1" applyBorder="1"/>
    <xf numFmtId="0" fontId="47" fillId="2" borderId="8" xfId="3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vertical="center"/>
    </xf>
    <xf numFmtId="164" fontId="0" fillId="2" borderId="42" xfId="2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/>
    </xf>
    <xf numFmtId="164" fontId="1" fillId="2" borderId="0" xfId="2" applyNumberFormat="1" applyFont="1" applyFill="1" applyAlignment="1">
      <alignment horizontal="center"/>
    </xf>
    <xf numFmtId="3" fontId="18" fillId="2" borderId="0" xfId="0" applyNumberFormat="1" applyFont="1" applyFill="1"/>
    <xf numFmtId="164" fontId="0" fillId="2" borderId="0" xfId="0" applyNumberFormat="1" applyFill="1"/>
    <xf numFmtId="164" fontId="14" fillId="2" borderId="9" xfId="2" applyNumberFormat="1" applyFont="1" applyFill="1" applyBorder="1" applyAlignment="1">
      <alignment horizontal="center" vertical="center"/>
    </xf>
    <xf numFmtId="164" fontId="50" fillId="2" borderId="9" xfId="2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3" fontId="15" fillId="2" borderId="0" xfId="0" applyNumberFormat="1" applyFont="1" applyFill="1" applyAlignment="1">
      <alignment horizontal="center" vertical="center"/>
    </xf>
    <xf numFmtId="0" fontId="16" fillId="2" borderId="8" xfId="0" applyFont="1" applyFill="1" applyBorder="1" applyAlignment="1">
      <alignment horizontal="left" vertical="center"/>
    </xf>
    <xf numFmtId="3" fontId="16" fillId="2" borderId="8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47" fillId="2" borderId="32" xfId="3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vertical="center"/>
    </xf>
    <xf numFmtId="0" fontId="49" fillId="2" borderId="0" xfId="0" applyFont="1" applyFill="1" applyAlignment="1">
      <alignment vertical="center"/>
    </xf>
    <xf numFmtId="0" fontId="49" fillId="2" borderId="5" xfId="0" applyFont="1" applyFill="1" applyBorder="1" applyAlignment="1">
      <alignment vertical="center"/>
    </xf>
    <xf numFmtId="0" fontId="1" fillId="2" borderId="50" xfId="0" applyFont="1" applyFill="1" applyBorder="1" applyAlignment="1">
      <alignment vertical="center"/>
    </xf>
    <xf numFmtId="164" fontId="0" fillId="2" borderId="51" xfId="2" applyNumberFormat="1" applyFont="1" applyFill="1" applyBorder="1" applyAlignment="1">
      <alignment horizontal="center" vertical="center"/>
    </xf>
    <xf numFmtId="3" fontId="50" fillId="2" borderId="9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34" fillId="2" borderId="52" xfId="0" applyFont="1" applyFill="1" applyBorder="1" applyAlignment="1">
      <alignment horizontal="left" vertical="center"/>
    </xf>
    <xf numFmtId="164" fontId="21" fillId="2" borderId="41" xfId="2" applyNumberFormat="1" applyFont="1" applyFill="1" applyBorder="1" applyAlignment="1">
      <alignment horizontal="center"/>
    </xf>
    <xf numFmtId="164" fontId="15" fillId="2" borderId="0" xfId="2" applyNumberFormat="1" applyFont="1" applyFill="1" applyBorder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 vertical="center"/>
    </xf>
    <xf numFmtId="164" fontId="12" fillId="2" borderId="8" xfId="2" applyNumberFormat="1" applyFont="1" applyFill="1" applyBorder="1" applyAlignment="1">
      <alignment horizontal="center" vertical="center"/>
    </xf>
    <xf numFmtId="0" fontId="53" fillId="0" borderId="0" xfId="0" applyFont="1"/>
    <xf numFmtId="0" fontId="38" fillId="2" borderId="0" xfId="0" applyFont="1" applyFill="1"/>
    <xf numFmtId="0" fontId="38" fillId="0" borderId="0" xfId="0" applyFont="1"/>
    <xf numFmtId="0" fontId="12" fillId="2" borderId="9" xfId="0" applyFont="1" applyFill="1" applyBorder="1" applyAlignment="1">
      <alignment horizontal="right"/>
    </xf>
    <xf numFmtId="0" fontId="53" fillId="2" borderId="0" xfId="0" applyFont="1" applyFill="1"/>
    <xf numFmtId="3" fontId="33" fillId="2" borderId="53" xfId="0" applyNumberFormat="1" applyFont="1" applyFill="1" applyBorder="1" applyAlignment="1">
      <alignment horizontal="center" vertical="center"/>
    </xf>
    <xf numFmtId="3" fontId="33" fillId="2" borderId="54" xfId="0" applyNumberFormat="1" applyFont="1" applyFill="1" applyBorder="1" applyAlignment="1">
      <alignment horizontal="center" vertical="center"/>
    </xf>
    <xf numFmtId="3" fontId="33" fillId="2" borderId="55" xfId="0" applyNumberFormat="1" applyFont="1" applyFill="1" applyBorder="1" applyAlignment="1">
      <alignment horizontal="center" vertical="center"/>
    </xf>
    <xf numFmtId="164" fontId="33" fillId="2" borderId="53" xfId="2" applyNumberFormat="1" applyFont="1" applyFill="1" applyBorder="1" applyAlignment="1">
      <alignment horizontal="center" vertical="center"/>
    </xf>
    <xf numFmtId="164" fontId="33" fillId="2" borderId="34" xfId="2" applyNumberFormat="1" applyFont="1" applyFill="1" applyBorder="1" applyAlignment="1">
      <alignment horizontal="center" vertical="center"/>
    </xf>
    <xf numFmtId="164" fontId="33" fillId="2" borderId="54" xfId="2" applyNumberFormat="1" applyFont="1" applyFill="1" applyBorder="1" applyAlignment="1">
      <alignment horizontal="center" vertical="center"/>
    </xf>
    <xf numFmtId="164" fontId="33" fillId="2" borderId="36" xfId="2" applyNumberFormat="1" applyFont="1" applyFill="1" applyBorder="1" applyAlignment="1">
      <alignment horizontal="center" vertical="center"/>
    </xf>
    <xf numFmtId="164" fontId="33" fillId="2" borderId="55" xfId="2" applyNumberFormat="1" applyFont="1" applyFill="1" applyBorder="1" applyAlignment="1">
      <alignment horizontal="center" vertical="center"/>
    </xf>
    <xf numFmtId="164" fontId="33" fillId="2" borderId="39" xfId="2" applyNumberFormat="1" applyFont="1" applyFill="1" applyBorder="1" applyAlignment="1">
      <alignment horizontal="center" vertical="center"/>
    </xf>
    <xf numFmtId="3" fontId="54" fillId="0" borderId="0" xfId="0" applyNumberFormat="1" applyFont="1"/>
    <xf numFmtId="3" fontId="55" fillId="0" borderId="0" xfId="0" applyNumberFormat="1" applyFont="1"/>
    <xf numFmtId="0" fontId="52" fillId="2" borderId="0" xfId="0" applyFont="1" applyFill="1" applyAlignment="1">
      <alignment horizontal="left"/>
    </xf>
    <xf numFmtId="0" fontId="10" fillId="2" borderId="4" xfId="0" applyFont="1" applyFill="1" applyBorder="1" applyAlignment="1">
      <alignment wrapText="1"/>
    </xf>
    <xf numFmtId="3" fontId="10" fillId="2" borderId="4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0" fillId="2" borderId="5" xfId="2" applyNumberFormat="1" applyFont="1" applyFill="1" applyBorder="1" applyAlignment="1">
      <alignment horizontal="center" vertical="center"/>
    </xf>
    <xf numFmtId="0" fontId="0" fillId="2" borderId="34" xfId="0" applyFill="1" applyBorder="1" applyAlignment="1">
      <alignment vertical="center"/>
    </xf>
    <xf numFmtId="164" fontId="0" fillId="2" borderId="34" xfId="2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164" fontId="0" fillId="2" borderId="36" xfId="2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164" fontId="0" fillId="2" borderId="57" xfId="2" applyNumberFormat="1" applyFont="1" applyFill="1" applyBorder="1" applyAlignment="1">
      <alignment horizontal="center" vertical="center"/>
    </xf>
    <xf numFmtId="164" fontId="0" fillId="2" borderId="37" xfId="2" applyNumberFormat="1" applyFont="1" applyFill="1" applyBorder="1" applyAlignment="1">
      <alignment horizontal="center" vertical="center"/>
    </xf>
    <xf numFmtId="164" fontId="0" fillId="2" borderId="38" xfId="2" applyNumberFormat="1" applyFont="1" applyFill="1" applyBorder="1" applyAlignment="1">
      <alignment horizontal="center" vertical="center"/>
    </xf>
    <xf numFmtId="3" fontId="30" fillId="2" borderId="28" xfId="0" applyNumberFormat="1" applyFont="1" applyFill="1" applyBorder="1" applyAlignment="1">
      <alignment horizontal="center"/>
    </xf>
    <xf numFmtId="164" fontId="30" fillId="2" borderId="29" xfId="2" applyNumberFormat="1" applyFont="1" applyFill="1" applyBorder="1" applyAlignment="1">
      <alignment horizontal="center"/>
    </xf>
    <xf numFmtId="3" fontId="30" fillId="2" borderId="26" xfId="0" applyNumberFormat="1" applyFont="1" applyFill="1" applyBorder="1" applyAlignment="1">
      <alignment horizontal="center"/>
    </xf>
    <xf numFmtId="164" fontId="30" fillId="2" borderId="27" xfId="2" applyNumberFormat="1" applyFont="1" applyFill="1" applyBorder="1" applyAlignment="1">
      <alignment horizontal="center"/>
    </xf>
    <xf numFmtId="3" fontId="30" fillId="2" borderId="24" xfId="0" applyNumberFormat="1" applyFont="1" applyFill="1" applyBorder="1" applyAlignment="1">
      <alignment horizontal="center"/>
    </xf>
    <xf numFmtId="164" fontId="30" fillId="2" borderId="25" xfId="2" applyNumberFormat="1" applyFont="1" applyFill="1" applyBorder="1" applyAlignment="1">
      <alignment horizontal="center"/>
    </xf>
    <xf numFmtId="3" fontId="30" fillId="2" borderId="21" xfId="4" applyNumberFormat="1" applyFont="1" applyFill="1" applyBorder="1" applyAlignment="1">
      <alignment horizontal="center"/>
    </xf>
    <xf numFmtId="9" fontId="30" fillId="2" borderId="23" xfId="2" applyFont="1" applyFill="1" applyBorder="1" applyAlignment="1">
      <alignment horizontal="center"/>
    </xf>
    <xf numFmtId="164" fontId="22" fillId="2" borderId="29" xfId="2" applyNumberFormat="1" applyFont="1" applyFill="1" applyBorder="1" applyAlignment="1">
      <alignment horizontal="center"/>
    </xf>
    <xf numFmtId="164" fontId="22" fillId="2" borderId="27" xfId="2" applyNumberFormat="1" applyFont="1" applyFill="1" applyBorder="1" applyAlignment="1">
      <alignment horizontal="center"/>
    </xf>
    <xf numFmtId="164" fontId="22" fillId="2" borderId="25" xfId="2" applyNumberFormat="1" applyFont="1" applyFill="1" applyBorder="1" applyAlignment="1">
      <alignment horizontal="center"/>
    </xf>
    <xf numFmtId="164" fontId="22" fillId="2" borderId="23" xfId="2" applyNumberFormat="1" applyFont="1" applyFill="1" applyBorder="1" applyAlignment="1">
      <alignment horizontal="center"/>
    </xf>
    <xf numFmtId="0" fontId="47" fillId="2" borderId="3" xfId="0" applyFont="1" applyFill="1" applyBorder="1"/>
    <xf numFmtId="3" fontId="22" fillId="2" borderId="0" xfId="0" applyNumberFormat="1" applyFont="1" applyFill="1"/>
    <xf numFmtId="0" fontId="56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center" vertical="center"/>
    </xf>
    <xf numFmtId="164" fontId="18" fillId="2" borderId="0" xfId="2" applyNumberFormat="1" applyFont="1" applyFill="1" applyBorder="1"/>
    <xf numFmtId="0" fontId="18" fillId="2" borderId="0" xfId="0" applyFont="1" applyFill="1" applyAlignment="1">
      <alignment horizontal="left" vertical="center"/>
    </xf>
    <xf numFmtId="3" fontId="57" fillId="2" borderId="0" xfId="0" applyNumberFormat="1" applyFont="1" applyFill="1"/>
    <xf numFmtId="0" fontId="22" fillId="2" borderId="2" xfId="0" applyFont="1" applyFill="1" applyBorder="1" applyAlignment="1">
      <alignment horizontal="center" wrapText="1"/>
    </xf>
    <xf numFmtId="3" fontId="10" fillId="2" borderId="12" xfId="0" applyNumberFormat="1" applyFont="1" applyFill="1" applyBorder="1" applyAlignment="1">
      <alignment horizontal="left" vertical="center" wrapText="1"/>
    </xf>
    <xf numFmtId="3" fontId="14" fillId="2" borderId="0" xfId="0" applyNumberFormat="1" applyFont="1" applyFill="1" applyAlignment="1">
      <alignment horizontal="center" vertical="center"/>
    </xf>
    <xf numFmtId="164" fontId="27" fillId="2" borderId="0" xfId="2" applyNumberFormat="1" applyFont="1" applyFill="1" applyAlignment="1">
      <alignment horizontal="left"/>
    </xf>
    <xf numFmtId="0" fontId="58" fillId="2" borderId="0" xfId="0" applyFont="1" applyFill="1" applyAlignment="1">
      <alignment horizontal="left"/>
    </xf>
    <xf numFmtId="0" fontId="8" fillId="2" borderId="0" xfId="1" applyFill="1" applyAlignment="1">
      <alignment vertical="center"/>
    </xf>
    <xf numFmtId="3" fontId="10" fillId="2" borderId="10" xfId="0" applyNumberFormat="1" applyFont="1" applyFill="1" applyBorder="1" applyAlignment="1">
      <alignment horizontal="center" vertical="center" wrapText="1"/>
    </xf>
    <xf numFmtId="164" fontId="10" fillId="2" borderId="10" xfId="2" applyNumberFormat="1" applyFont="1" applyFill="1" applyBorder="1" applyAlignment="1">
      <alignment horizontal="center" vertical="center" wrapText="1"/>
    </xf>
    <xf numFmtId="3" fontId="10" fillId="2" borderId="11" xfId="0" applyNumberFormat="1" applyFont="1" applyFill="1" applyBorder="1" applyAlignment="1">
      <alignment horizontal="center" vertical="center" wrapText="1"/>
    </xf>
    <xf numFmtId="164" fontId="10" fillId="2" borderId="11" xfId="2" applyNumberFormat="1" applyFont="1" applyFill="1" applyBorder="1" applyAlignment="1">
      <alignment horizontal="center" vertical="center" wrapText="1"/>
    </xf>
    <xf numFmtId="3" fontId="10" fillId="2" borderId="12" xfId="0" applyNumberFormat="1" applyFont="1" applyFill="1" applyBorder="1" applyAlignment="1">
      <alignment horizontal="center" vertical="center" wrapText="1"/>
    </xf>
    <xf numFmtId="164" fontId="10" fillId="2" borderId="12" xfId="2" applyNumberFormat="1" applyFont="1" applyFill="1" applyBorder="1" applyAlignment="1">
      <alignment horizontal="center" vertical="center" wrapText="1"/>
    </xf>
    <xf numFmtId="0" fontId="10" fillId="2" borderId="5" xfId="0" applyFont="1" applyFill="1" applyBorder="1"/>
    <xf numFmtId="0" fontId="60" fillId="2" borderId="0" xfId="0" applyFont="1" applyFill="1"/>
    <xf numFmtId="0" fontId="22" fillId="2" borderId="2" xfId="0" applyFont="1" applyFill="1" applyBorder="1" applyAlignment="1">
      <alignment horizontal="center" vertical="center"/>
    </xf>
    <xf numFmtId="0" fontId="61" fillId="2" borderId="0" xfId="3" applyFont="1" applyFill="1" applyAlignment="1">
      <alignment horizontal="center"/>
    </xf>
    <xf numFmtId="164" fontId="43" fillId="2" borderId="0" xfId="2" applyNumberFormat="1" applyFont="1" applyFill="1" applyBorder="1" applyAlignment="1">
      <alignment horizontal="center"/>
    </xf>
    <xf numFmtId="0" fontId="12" fillId="2" borderId="58" xfId="0" applyFont="1" applyFill="1" applyBorder="1"/>
    <xf numFmtId="0" fontId="38" fillId="2" borderId="0" xfId="0" applyFont="1" applyFill="1" applyAlignment="1">
      <alignment horizontal="center"/>
    </xf>
    <xf numFmtId="164" fontId="38" fillId="2" borderId="0" xfId="2" applyNumberFormat="1" applyFont="1" applyFill="1" applyAlignment="1">
      <alignment horizontal="center"/>
    </xf>
    <xf numFmtId="9" fontId="38" fillId="2" borderId="0" xfId="2" applyFont="1" applyFill="1" applyAlignment="1">
      <alignment horizontal="center"/>
    </xf>
    <xf numFmtId="0" fontId="38" fillId="2" borderId="0" xfId="0" applyFont="1" applyFill="1" applyAlignment="1">
      <alignment horizontal="center" wrapText="1"/>
    </xf>
    <xf numFmtId="3" fontId="38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58" xfId="0" applyFont="1" applyFill="1" applyBorder="1" applyAlignment="1">
      <alignment horizontal="center" wrapText="1"/>
    </xf>
    <xf numFmtId="0" fontId="21" fillId="2" borderId="4" xfId="0" applyFont="1" applyFill="1" applyBorder="1" applyAlignment="1">
      <alignment horizontal="center"/>
    </xf>
    <xf numFmtId="0" fontId="12" fillId="2" borderId="58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/>
    </xf>
    <xf numFmtId="0" fontId="31" fillId="2" borderId="31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42" fillId="2" borderId="0" xfId="0" applyFont="1" applyFill="1" applyAlignment="1">
      <alignment horizontal="left"/>
    </xf>
    <xf numFmtId="0" fontId="41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49" fillId="2" borderId="4" xfId="0" applyFont="1" applyFill="1" applyBorder="1" applyAlignment="1">
      <alignment horizontal="center" vertical="center"/>
    </xf>
    <xf numFmtId="0" fontId="49" fillId="2" borderId="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left" vertical="center"/>
    </xf>
    <xf numFmtId="3" fontId="14" fillId="2" borderId="14" xfId="0" applyNumberFormat="1" applyFont="1" applyFill="1" applyBorder="1" applyAlignment="1">
      <alignment horizontal="center" vertical="center"/>
    </xf>
    <xf numFmtId="164" fontId="15" fillId="2" borderId="14" xfId="0" applyNumberFormat="1" applyFont="1" applyFill="1" applyBorder="1" applyAlignment="1">
      <alignment horizontal="center"/>
    </xf>
    <xf numFmtId="164" fontId="15" fillId="2" borderId="14" xfId="0" applyNumberFormat="1" applyFont="1" applyFill="1" applyBorder="1"/>
    <xf numFmtId="0" fontId="16" fillId="2" borderId="41" xfId="0" applyFont="1" applyFill="1" applyBorder="1" applyAlignment="1">
      <alignment horizontal="left" vertical="center"/>
    </xf>
    <xf numFmtId="3" fontId="50" fillId="2" borderId="41" xfId="0" applyNumberFormat="1" applyFont="1" applyFill="1" applyBorder="1" applyAlignment="1">
      <alignment horizontal="center" vertical="center"/>
    </xf>
    <xf numFmtId="164" fontId="12" fillId="2" borderId="41" xfId="0" applyNumberFormat="1" applyFont="1" applyFill="1" applyBorder="1" applyAlignment="1">
      <alignment horizontal="center"/>
    </xf>
    <xf numFmtId="164" fontId="15" fillId="2" borderId="41" xfId="0" applyNumberFormat="1" applyFont="1" applyFill="1" applyBorder="1"/>
    <xf numFmtId="0" fontId="10" fillId="2" borderId="0" xfId="0" applyFont="1" applyFill="1" applyAlignment="1"/>
    <xf numFmtId="3" fontId="12" fillId="2" borderId="41" xfId="0" applyNumberFormat="1" applyFont="1" applyFill="1" applyBorder="1" applyAlignment="1">
      <alignment horizontal="center"/>
    </xf>
    <xf numFmtId="164" fontId="59" fillId="2" borderId="41" xfId="0" applyNumberFormat="1" applyFont="1" applyFill="1" applyBorder="1"/>
  </cellXfs>
  <cellStyles count="5">
    <cellStyle name="Hipervínculo" xfId="1" builtinId="8"/>
    <cellStyle name="Normal" xfId="0" builtinId="0"/>
    <cellStyle name="Normal 2" xfId="4" xr:uid="{B643CC6D-FB8C-4670-80A3-F37FD6170C5D}"/>
    <cellStyle name="Normal 3" xfId="3" xr:uid="{9C59B7F7-75E5-4BCD-881E-CD78615AEB0B}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33"/>
      <color rgb="FF94346E"/>
      <color rgb="FF38A6A5"/>
      <color rgb="FFFBE5D6"/>
      <color rgb="FF0F8554"/>
      <color rgb="FFE17C05"/>
      <color rgb="FFEDAD08"/>
      <color rgb="FF73AF48"/>
      <color rgb="FF009999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ysClr val="windowText" lastClr="000000"/>
                </a:solidFill>
              </a:rPr>
              <a:t>Variació interanual de l'estructura productiva. Baix</a:t>
            </a:r>
            <a:r>
              <a:rPr lang="ca-ES" b="1" baseline="0">
                <a:solidFill>
                  <a:sysClr val="windowText" lastClr="000000"/>
                </a:solidFill>
              </a:rPr>
              <a:t> Llobregat i àmbits territorials de referència</a:t>
            </a:r>
            <a:endParaRPr lang="ca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GG!$A$33</c:f>
              <c:strCache>
                <c:ptCount val="1"/>
                <c:pt idx="0">
                  <c:v>Baix Llobregat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GG!$B$33:$E$33</c:f>
              <c:numCache>
                <c:formatCode>0.0%</c:formatCode>
                <c:ptCount val="4"/>
                <c:pt idx="0">
                  <c:v>6.5512624330527928E-3</c:v>
                </c:pt>
                <c:pt idx="1">
                  <c:v>2.3333888241496032E-2</c:v>
                </c:pt>
                <c:pt idx="2">
                  <c:v>2.6029532271799733E-2</c:v>
                </c:pt>
                <c:pt idx="3">
                  <c:v>6.2963339088047124E-3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5-4892-9113-2B83CB85B43A}"/>
            </c:ext>
          </c:extLst>
        </c:ser>
        <c:ser>
          <c:idx val="1"/>
          <c:order val="1"/>
          <c:tx>
            <c:strRef>
              <c:f>GG!$A$34</c:f>
              <c:strCache>
                <c:ptCount val="1"/>
                <c:pt idx="0">
                  <c:v>Àrea Metropolitana de Barcelona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GG!$B$34:$E$34</c:f>
              <c:numCache>
                <c:formatCode>0.0%</c:formatCode>
                <c:ptCount val="4"/>
                <c:pt idx="0">
                  <c:v>3.6724530194729584E-3</c:v>
                </c:pt>
                <c:pt idx="1">
                  <c:v>2.3650470391757543E-2</c:v>
                </c:pt>
                <c:pt idx="2">
                  <c:v>2.5352653066118329E-2</c:v>
                </c:pt>
                <c:pt idx="3">
                  <c:v>1.1919517435134688E-2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5-4892-9113-2B83CB85B43A}"/>
            </c:ext>
          </c:extLst>
        </c:ser>
        <c:ser>
          <c:idx val="2"/>
          <c:order val="2"/>
          <c:tx>
            <c:strRef>
              <c:f>GG!$A$35</c:f>
              <c:strCache>
                <c:ptCount val="1"/>
                <c:pt idx="0">
                  <c:v>Àmbit Territorial Metropolità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GG!$B$35:$E$35</c:f>
              <c:numCache>
                <c:formatCode>0.0%</c:formatCode>
                <c:ptCount val="4"/>
                <c:pt idx="0">
                  <c:v>3.3019721367830651E-3</c:v>
                </c:pt>
                <c:pt idx="1">
                  <c:v>2.0908581176531191E-2</c:v>
                </c:pt>
                <c:pt idx="2">
                  <c:v>2.2484287962977901E-2</c:v>
                </c:pt>
                <c:pt idx="3">
                  <c:v>1.1254200909373324E-2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B5-4892-9113-2B83CB85B43A}"/>
            </c:ext>
          </c:extLst>
        </c:ser>
        <c:ser>
          <c:idx val="3"/>
          <c:order val="3"/>
          <c:tx>
            <c:strRef>
              <c:f>GG!$A$36</c:f>
              <c:strCache>
                <c:ptCount val="1"/>
                <c:pt idx="0">
                  <c:v>Catalunya</c:v>
                </c:pt>
              </c:strCache>
            </c:strRef>
          </c:tx>
          <c:spPr>
            <a:solidFill>
              <a:srgbClr val="F8CBAD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GG!$B$36:$E$36</c:f>
              <c:numCache>
                <c:formatCode>0.0%</c:formatCode>
                <c:ptCount val="4"/>
                <c:pt idx="0">
                  <c:v>2.1131061438866496E-3</c:v>
                </c:pt>
                <c:pt idx="1">
                  <c:v>2.1003837056361611E-2</c:v>
                </c:pt>
                <c:pt idx="2">
                  <c:v>2.279365406142642E-2</c:v>
                </c:pt>
                <c:pt idx="3">
                  <c:v>1.1194654772713249E-2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B5-4892-9113-2B83CB85B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476525680"/>
        <c:axId val="476528304"/>
      </c:barChart>
      <c:catAx>
        <c:axId val="47652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8304"/>
        <c:crosses val="autoZero"/>
        <c:auto val="1"/>
        <c:lblAlgn val="ctr"/>
        <c:lblOffset val="100"/>
        <c:noMultiLvlLbl val="0"/>
      </c:catAx>
      <c:valAx>
        <c:axId val="476528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47549109704414E-2"/>
          <c:y val="0.17267697885789748"/>
          <c:w val="0.90939689807217527"/>
          <c:h val="0.572128591844487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G7S1!$A$28:$A$35</c:f>
              <c:strCache>
                <c:ptCount val="8"/>
                <c:pt idx="0">
                  <c:v>Agricultura</c:v>
                </c:pt>
                <c:pt idx="1">
                  <c:v>Construcció</c:v>
                </c:pt>
                <c:pt idx="2">
                  <c:v>Comerç</c:v>
                </c:pt>
                <c:pt idx="3">
                  <c:v>Indústria</c:v>
                </c:pt>
                <c:pt idx="4">
                  <c:v>Serveis a la ciutadania</c:v>
                </c:pt>
                <c:pt idx="5">
                  <c:v>Serveis al consumidor</c:v>
                </c:pt>
                <c:pt idx="6">
                  <c:v>Serveis relacionats amb l'empresa</c:v>
                </c:pt>
                <c:pt idx="7">
                  <c:v>Total llocs treball</c:v>
                </c:pt>
              </c:strCache>
            </c:strRef>
          </c:cat>
          <c:val>
            <c:numRef>
              <c:f>G7S1!$C$28:$C$35</c:f>
              <c:numCache>
                <c:formatCode>0.0%</c:formatCode>
                <c:ptCount val="8"/>
                <c:pt idx="0">
                  <c:v>1.1111111111111072E-2</c:v>
                </c:pt>
                <c:pt idx="1">
                  <c:v>2.0117669386980452E-2</c:v>
                </c:pt>
                <c:pt idx="2">
                  <c:v>3.5004200504060501E-2</c:v>
                </c:pt>
                <c:pt idx="3">
                  <c:v>-2.0264402200135256E-3</c:v>
                </c:pt>
                <c:pt idx="4">
                  <c:v>3.0105281475680812E-2</c:v>
                </c:pt>
                <c:pt idx="5">
                  <c:v>1.012425218591817E-2</c:v>
                </c:pt>
                <c:pt idx="6">
                  <c:v>-7.2623239436619969E-3</c:v>
                </c:pt>
                <c:pt idx="7">
                  <c:v>1.1726625612047625E-2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D-40DC-B192-6C29D1665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58455600"/>
        <c:axId val="558451336"/>
      </c:barChart>
      <c:catAx>
        <c:axId val="55845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8451336"/>
        <c:crosses val="autoZero"/>
        <c:auto val="1"/>
        <c:lblAlgn val="ctr"/>
        <c:lblOffset val="100"/>
        <c:noMultiLvlLbl val="0"/>
      </c:catAx>
      <c:valAx>
        <c:axId val="5584513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845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59150740200713"/>
          <c:y val="8.9101627433106331E-2"/>
          <c:w val="0.636668163341506"/>
          <c:h val="0.8164764196471661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5C-4D31-8730-BA0A43C18588}"/>
              </c:ext>
            </c:extLst>
          </c:dPt>
          <c:dPt>
            <c:idx val="1"/>
            <c:bubble3D val="0"/>
            <c:spPr>
              <a:solidFill>
                <a:srgbClr val="73AF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5C-4D31-8730-BA0A43C18588}"/>
              </c:ext>
            </c:extLst>
          </c:dPt>
          <c:dPt>
            <c:idx val="2"/>
            <c:bubble3D val="0"/>
            <c:spPr>
              <a:solidFill>
                <a:srgbClr val="EDAD0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5C-4D31-8730-BA0A43C18588}"/>
              </c:ext>
            </c:extLst>
          </c:dPt>
          <c:dPt>
            <c:idx val="3"/>
            <c:bubble3D val="0"/>
            <c:spPr>
              <a:solidFill>
                <a:srgbClr val="E17C0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F5C-4D31-8730-BA0A43C18588}"/>
              </c:ext>
            </c:extLst>
          </c:dPt>
          <c:dPt>
            <c:idx val="4"/>
            <c:bubble3D val="0"/>
            <c:spPr>
              <a:solidFill>
                <a:srgbClr val="38A6A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F5C-4D31-8730-BA0A43C18588}"/>
              </c:ext>
            </c:extLst>
          </c:dPt>
          <c:dPt>
            <c:idx val="5"/>
            <c:bubble3D val="0"/>
            <c:spPr>
              <a:solidFill>
                <a:srgbClr val="94346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F5C-4D31-8730-BA0A43C18588}"/>
              </c:ext>
            </c:extLst>
          </c:dPt>
          <c:dPt>
            <c:idx val="6"/>
            <c:bubble3D val="0"/>
            <c:spPr>
              <a:solidFill>
                <a:srgbClr val="0F855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F5C-4D31-8730-BA0A43C18588}"/>
              </c:ext>
            </c:extLst>
          </c:dPt>
          <c:dLbls>
            <c:dLbl>
              <c:idx val="0"/>
              <c:layout>
                <c:manualLayout>
                  <c:x val="-4.1486585214671025E-3"/>
                  <c:y val="0.1197073234489784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C-4D31-8730-BA0A43C18588}"/>
                </c:ext>
              </c:extLst>
            </c:dLbl>
            <c:dLbl>
              <c:idx val="1"/>
              <c:layout>
                <c:manualLayout>
                  <c:x val="0"/>
                  <c:y val="2.66016274331063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C-4D31-8730-BA0A43C18588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F5C-4D31-8730-BA0A43C18588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F5C-4D31-8730-BA0A43C18588}"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F5C-4D31-8730-BA0A43C18588}"/>
                </c:ext>
              </c:extLst>
            </c:dLbl>
            <c:dLbl>
              <c:idx val="5"/>
              <c:layout>
                <c:manualLayout>
                  <c:x val="6.2229877822006542E-3"/>
                  <c:y val="-7.98048822993189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FBE5D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5C-4D31-8730-BA0A43C18588}"/>
                </c:ext>
              </c:extLst>
            </c:dLbl>
            <c:dLbl>
              <c:idx val="6"/>
              <c:layout>
                <c:manualLayout>
                  <c:x val="0"/>
                  <c:y val="2.39414646897956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FBE5D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5C-4D31-8730-BA0A43C1858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T7S2!$M$45:$S$45</c:f>
              <c:strCache>
                <c:ptCount val="7"/>
                <c:pt idx="0">
                  <c:v>Agricultura</c:v>
                </c:pt>
                <c:pt idx="1">
                  <c:v>Construcció</c:v>
                </c:pt>
                <c:pt idx="2">
                  <c:v>Comerç</c:v>
                </c:pt>
                <c:pt idx="3">
                  <c:v>Indústria</c:v>
                </c:pt>
                <c:pt idx="4">
                  <c:v>Serveis a la ciutadania</c:v>
                </c:pt>
                <c:pt idx="5">
                  <c:v>Serveis al consumidor</c:v>
                </c:pt>
                <c:pt idx="6">
                  <c:v>Serveis relacionats amb l'empresa</c:v>
                </c:pt>
              </c:strCache>
            </c:strRef>
          </c:cat>
          <c:val>
            <c:numRef>
              <c:f>T7S2!$M$50:$S$50</c:f>
              <c:numCache>
                <c:formatCode>0.0%</c:formatCode>
                <c:ptCount val="7"/>
                <c:pt idx="0">
                  <c:v>2.7982948218445163E-3</c:v>
                </c:pt>
                <c:pt idx="1">
                  <c:v>7.1180969499110472E-2</c:v>
                </c:pt>
                <c:pt idx="2">
                  <c:v>0.19470682097463457</c:v>
                </c:pt>
                <c:pt idx="3">
                  <c:v>0.14175144958484101</c:v>
                </c:pt>
                <c:pt idx="4">
                  <c:v>0.15622764704803477</c:v>
                </c:pt>
                <c:pt idx="5">
                  <c:v>0.12898357442861597</c:v>
                </c:pt>
                <c:pt idx="6">
                  <c:v>0.30435124364291871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5C-4D31-8730-BA0A43C18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47485492678058E-2"/>
          <c:y val="3.5383983339893427E-2"/>
          <c:w val="0.89953749038128428"/>
          <c:h val="0.779510925976301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G7S2!$J$2</c:f>
              <c:strCache>
                <c:ptCount val="1"/>
                <c:pt idx="0">
                  <c:v>Dones</c:v>
                </c:pt>
              </c:strCache>
            </c:strRef>
          </c:tx>
          <c:spPr>
            <a:solidFill>
              <a:srgbClr val="94346E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G7S2!$I$3:$I$9</c:f>
              <c:strCache>
                <c:ptCount val="7"/>
                <c:pt idx="0">
                  <c:v>AGRICULTURA</c:v>
                </c:pt>
                <c:pt idx="1">
                  <c:v>CONSTRUCCIÓ</c:v>
                </c:pt>
                <c:pt idx="2">
                  <c:v>COMERÇ</c:v>
                </c:pt>
                <c:pt idx="3">
                  <c:v>INDÚSTRIA</c:v>
                </c:pt>
                <c:pt idx="4">
                  <c:v>SERVEIS A LA CIUTADANIA</c:v>
                </c:pt>
                <c:pt idx="5">
                  <c:v>SERVEIS AL CONSUMIDOR</c:v>
                </c:pt>
                <c:pt idx="6">
                  <c:v>SERVEIS RELACIONATS AMB L’EMPRESA</c:v>
                </c:pt>
              </c:strCache>
            </c:strRef>
          </c:cat>
          <c:val>
            <c:numRef>
              <c:f>G7S2!$J$3:$J$9</c:f>
              <c:numCache>
                <c:formatCode>0.0%</c:formatCode>
                <c:ptCount val="7"/>
                <c:pt idx="0">
                  <c:v>0.22565543071161048</c:v>
                </c:pt>
                <c:pt idx="1">
                  <c:v>0.12909044060809069</c:v>
                </c:pt>
                <c:pt idx="2">
                  <c:v>0.46491818279685648</c:v>
                </c:pt>
                <c:pt idx="3">
                  <c:v>0.32947634979020718</c:v>
                </c:pt>
                <c:pt idx="4">
                  <c:v>0.71110477691520935</c:v>
                </c:pt>
                <c:pt idx="5">
                  <c:v>0.55196229787925566</c:v>
                </c:pt>
                <c:pt idx="6">
                  <c:v>0.39999483466627639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6-45B6-AE7B-AA80C2BB0C9F}"/>
            </c:ext>
          </c:extLst>
        </c:ser>
        <c:ser>
          <c:idx val="1"/>
          <c:order val="1"/>
          <c:tx>
            <c:strRef>
              <c:f>G7S2!$K$2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G7S2!$I$3:$I$9</c:f>
              <c:strCache>
                <c:ptCount val="7"/>
                <c:pt idx="0">
                  <c:v>AGRICULTURA</c:v>
                </c:pt>
                <c:pt idx="1">
                  <c:v>CONSTRUCCIÓ</c:v>
                </c:pt>
                <c:pt idx="2">
                  <c:v>COMERÇ</c:v>
                </c:pt>
                <c:pt idx="3">
                  <c:v>INDÚSTRIA</c:v>
                </c:pt>
                <c:pt idx="4">
                  <c:v>SERVEIS A LA CIUTADANIA</c:v>
                </c:pt>
                <c:pt idx="5">
                  <c:v>SERVEIS AL CONSUMIDOR</c:v>
                </c:pt>
                <c:pt idx="6">
                  <c:v>SERVEIS RELACIONATS AMB L’EMPRESA</c:v>
                </c:pt>
              </c:strCache>
            </c:strRef>
          </c:cat>
          <c:val>
            <c:numRef>
              <c:f>G7S2!$K$3:$K$9</c:f>
              <c:numCache>
                <c:formatCode>0.0%</c:formatCode>
                <c:ptCount val="7"/>
                <c:pt idx="0">
                  <c:v>0.77434456928838946</c:v>
                </c:pt>
                <c:pt idx="1">
                  <c:v>0.87090955939190928</c:v>
                </c:pt>
                <c:pt idx="2">
                  <c:v>0.53508181720314352</c:v>
                </c:pt>
                <c:pt idx="3">
                  <c:v>0.67052365020979277</c:v>
                </c:pt>
                <c:pt idx="4">
                  <c:v>0.28889522308479065</c:v>
                </c:pt>
                <c:pt idx="5">
                  <c:v>0.44803770212074429</c:v>
                </c:pt>
                <c:pt idx="6">
                  <c:v>0.60000516533372361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6-45B6-AE7B-AA80C2BB0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32249432"/>
        <c:axId val="832250088"/>
      </c:barChart>
      <c:catAx>
        <c:axId val="832249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32250088"/>
        <c:crosses val="autoZero"/>
        <c:auto val="1"/>
        <c:lblAlgn val="ctr"/>
        <c:lblOffset val="100"/>
        <c:noMultiLvlLbl val="0"/>
      </c:catAx>
      <c:valAx>
        <c:axId val="83225008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322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649201192134844"/>
          <c:y val="0.9217565652866152"/>
          <c:w val="0.17376634787604339"/>
          <c:h val="5.8167773270984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'TTC1'!$A$11</c:f>
              <c:strCache>
                <c:ptCount val="1"/>
                <c:pt idx="0">
                  <c:v>Baix Llobregat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'TTC1'!$B$10:$C$10</c:f>
              <c:strCache>
                <c:ptCount val="2"/>
                <c:pt idx="0">
                  <c:v>Activitats de tecnologia alta i mitjana-alta</c:v>
                </c:pt>
                <c:pt idx="1">
                  <c:v>Activitats basades en el coneixement</c:v>
                </c:pt>
              </c:strCache>
            </c:strRef>
          </c:cat>
          <c:val>
            <c:numRef>
              <c:f>'TTC1'!$B$11:$C$11</c:f>
              <c:numCache>
                <c:formatCode>0.0%</c:formatCode>
                <c:ptCount val="2"/>
                <c:pt idx="0">
                  <c:v>0.3812664907651715</c:v>
                </c:pt>
                <c:pt idx="1">
                  <c:v>0.41805316504111684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E-4678-8DFA-7B72C4CF3BBF}"/>
            </c:ext>
          </c:extLst>
        </c:ser>
        <c:ser>
          <c:idx val="1"/>
          <c:order val="1"/>
          <c:tx>
            <c:strRef>
              <c:f>'TTC1'!$A$12</c:f>
              <c:strCache>
                <c:ptCount val="1"/>
                <c:pt idx="0">
                  <c:v>Àmbit Territorial Metropolità</c:v>
                </c:pt>
              </c:strCache>
            </c:strRef>
          </c:tx>
          <c:spPr>
            <a:solidFill>
              <a:srgbClr val="E17C0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'TTC1'!$B$10:$C$10</c:f>
              <c:strCache>
                <c:ptCount val="2"/>
                <c:pt idx="0">
                  <c:v>Activitats de tecnologia alta i mitjana-alta</c:v>
                </c:pt>
                <c:pt idx="1">
                  <c:v>Activitats basades en el coneixement</c:v>
                </c:pt>
              </c:strCache>
            </c:strRef>
          </c:cat>
          <c:val>
            <c:numRef>
              <c:f>'TTC1'!$B$12:$C$12</c:f>
              <c:numCache>
                <c:formatCode>0.0%</c:formatCode>
                <c:ptCount val="2"/>
                <c:pt idx="0">
                  <c:v>0.4098507462686567</c:v>
                </c:pt>
                <c:pt idx="1">
                  <c:v>0.51302563527286404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E-4678-8DFA-7B72C4CF3BBF}"/>
            </c:ext>
          </c:extLst>
        </c:ser>
        <c:ser>
          <c:idx val="2"/>
          <c:order val="2"/>
          <c:tx>
            <c:strRef>
              <c:f>'TTC1'!$A$13</c:f>
              <c:strCache>
                <c:ptCount val="1"/>
                <c:pt idx="0">
                  <c:v>Catalunya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'TTC1'!$B$10:$C$10</c:f>
              <c:strCache>
                <c:ptCount val="2"/>
                <c:pt idx="0">
                  <c:v>Activitats de tecnologia alta i mitjana-alta</c:v>
                </c:pt>
                <c:pt idx="1">
                  <c:v>Activitats basades en el coneixement</c:v>
                </c:pt>
              </c:strCache>
            </c:strRef>
          </c:cat>
          <c:val>
            <c:numRef>
              <c:f>'TTC1'!$B$13:$C$13</c:f>
              <c:numCache>
                <c:formatCode>0.0%</c:formatCode>
                <c:ptCount val="2"/>
                <c:pt idx="0">
                  <c:v>0.32765918386080145</c:v>
                </c:pt>
                <c:pt idx="1">
                  <c:v>0.4991180977090679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E-4678-8DFA-7B72C4CF3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0510392"/>
        <c:axId val="710519248"/>
      </c:barChart>
      <c:catAx>
        <c:axId val="710510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10519248"/>
        <c:crosses val="autoZero"/>
        <c:auto val="1"/>
        <c:lblAlgn val="ctr"/>
        <c:lblOffset val="100"/>
        <c:noMultiLvlLbl val="0"/>
      </c:catAx>
      <c:valAx>
        <c:axId val="710519248"/>
        <c:scaling>
          <c:orientation val="minMax"/>
        </c:scaling>
        <c:delete val="0"/>
        <c:axPos val="l"/>
        <c:majorGridlines>
          <c:spPr>
            <a:ln w="3175" cap="flat" cmpd="sng" algn="ctr">
              <a:noFill/>
              <a:prstDash val="sysDash"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j-lt"/>
                <a:ea typeface="+mn-ea"/>
                <a:cs typeface="+mn-cs"/>
              </a:defRPr>
            </a:pPr>
            <a:endParaRPr lang="ca-ES"/>
          </a:p>
        </c:txPr>
        <c:crossAx val="710510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ysClr val="windowText" lastClr="000000"/>
                </a:solidFill>
              </a:rPr>
              <a:t>Evolució</a:t>
            </a:r>
            <a:r>
              <a:rPr lang="ca-ES" b="1" baseline="0">
                <a:solidFill>
                  <a:sysClr val="windowText" lastClr="000000"/>
                </a:solidFill>
              </a:rPr>
              <a:t> recent </a:t>
            </a:r>
            <a:r>
              <a:rPr lang="ca-ES" b="1">
                <a:solidFill>
                  <a:sysClr val="windowText" lastClr="000000"/>
                </a:solidFill>
              </a:rPr>
              <a:t>de l'estructura productiva</a:t>
            </a:r>
            <a:r>
              <a:rPr lang="ca-ES" b="1" baseline="0">
                <a:solidFill>
                  <a:sysClr val="windowText" lastClr="000000"/>
                </a:solidFill>
              </a:rPr>
              <a:t> del</a:t>
            </a:r>
            <a:r>
              <a:rPr lang="ca-ES" b="1">
                <a:solidFill>
                  <a:sysClr val="windowText" lastClr="000000"/>
                </a:solidFill>
              </a:rPr>
              <a:t> Baix</a:t>
            </a:r>
            <a:r>
              <a:rPr lang="ca-ES" b="1" baseline="0">
                <a:solidFill>
                  <a:sysClr val="windowText" lastClr="000000"/>
                </a:solidFill>
              </a:rPr>
              <a:t> Llobregat.</a:t>
            </a:r>
            <a:endParaRPr lang="ca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6.4932135452980044E-2"/>
          <c:y val="0.12378798709148438"/>
          <c:w val="0.91856167710951386"/>
          <c:h val="0.66455782026889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GG!$A$65</c:f>
              <c:strCache>
                <c:ptCount val="1"/>
                <c:pt idx="0">
                  <c:v>Variació anual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GG!$B$65:$E$65</c:f>
              <c:numCache>
                <c:formatCode>0.0%</c:formatCode>
                <c:ptCount val="4"/>
                <c:pt idx="0">
                  <c:v>6.5512624330527928E-3</c:v>
                </c:pt>
                <c:pt idx="1">
                  <c:v>1.8783124867500531E-2</c:v>
                </c:pt>
                <c:pt idx="2">
                  <c:v>2.6029532271799733E-2</c:v>
                </c:pt>
                <c:pt idx="3">
                  <c:v>6.2963339088047124E-3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6-4E0D-BC53-19A6F0D7CFE4}"/>
            </c:ext>
          </c:extLst>
        </c:ser>
        <c:ser>
          <c:idx val="1"/>
          <c:order val="1"/>
          <c:tx>
            <c:strRef>
              <c:f>GG!$A$66</c:f>
              <c:strCache>
                <c:ptCount val="1"/>
                <c:pt idx="0">
                  <c:v>Variació 2019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GG!$B$66:$E$66</c:f>
              <c:numCache>
                <c:formatCode>0.0%</c:formatCode>
                <c:ptCount val="4"/>
                <c:pt idx="0">
                  <c:v>-5.9556786703601108E-2</c:v>
                </c:pt>
                <c:pt idx="1">
                  <c:v>9.6928527080822474E-2</c:v>
                </c:pt>
                <c:pt idx="2">
                  <c:v>0.14794148207538013</c:v>
                </c:pt>
                <c:pt idx="3">
                  <c:v>-1.7646475661742836E-2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56-4E0D-BC53-19A6F0D7C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476525680"/>
        <c:axId val="476528304"/>
      </c:barChart>
      <c:catAx>
        <c:axId val="47652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8304"/>
        <c:crosses val="autoZero"/>
        <c:auto val="1"/>
        <c:lblAlgn val="ctr"/>
        <c:lblOffset val="100"/>
        <c:noMultiLvlLbl val="0"/>
      </c:catAx>
      <c:valAx>
        <c:axId val="476528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110744820407485"/>
          <c:y val="0.88400836740915145"/>
          <c:w val="0.38421393289736588"/>
          <c:h val="9.2629208795557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ysClr val="windowText" lastClr="000000"/>
                </a:solidFill>
              </a:rPr>
              <a:t>Comptes</a:t>
            </a:r>
            <a:r>
              <a:rPr lang="ca-ES" b="1" baseline="0">
                <a:solidFill>
                  <a:sysClr val="windowText" lastClr="000000"/>
                </a:solidFill>
              </a:rPr>
              <a:t> de cotització segons àmbit territorial</a:t>
            </a:r>
            <a:endParaRPr lang="ca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'GE1'!$A$32</c:f>
              <c:strCache>
                <c:ptCount val="1"/>
                <c:pt idx="0">
                  <c:v>Baix Llobregat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551724137931035E-2"/>
                  <c:y val="1.747487264670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3B-4E66-838F-9E8C8FDF6408}"/>
                </c:ext>
              </c:extLst>
            </c:dLbl>
            <c:dLbl>
              <c:idx val="1"/>
              <c:layout>
                <c:manualLayout>
                  <c:x val="-1.1034482758620689E-2"/>
                  <c:y val="2.0969847176046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3B-4E66-838F-9E8C8FDF6408}"/>
                </c:ext>
              </c:extLst>
            </c:dLbl>
            <c:dLbl>
              <c:idx val="2"/>
              <c:layout>
                <c:manualLayout>
                  <c:x val="-1.1034482758620689E-2"/>
                  <c:y val="6.9899490586822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C3B-4E66-838F-9E8C8FDF64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'GE1'!$C$31:$E$31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'GE1'!$C$32:$E$32</c:f>
              <c:numCache>
                <c:formatCode>0.0%</c:formatCode>
                <c:ptCount val="3"/>
                <c:pt idx="0">
                  <c:v>6.5512624330527928E-3</c:v>
                </c:pt>
                <c:pt idx="1">
                  <c:v>-5.9556786703601108E-2</c:v>
                </c:pt>
                <c:pt idx="2">
                  <c:v>-8.4587283639210226E-2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0-4798-810F-ADC702694F41}"/>
            </c:ext>
          </c:extLst>
        </c:ser>
        <c:ser>
          <c:idx val="1"/>
          <c:order val="1"/>
          <c:tx>
            <c:strRef>
              <c:f>'GE1'!$A$33</c:f>
              <c:strCache>
                <c:ptCount val="1"/>
                <c:pt idx="0">
                  <c:v>Àrea Metropolitana de Barcelona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172413793103444E-3"/>
                  <c:y val="6.9899490586822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3B-4E66-838F-9E8C8FDF6408}"/>
                </c:ext>
              </c:extLst>
            </c:dLbl>
            <c:dLbl>
              <c:idx val="1"/>
              <c:layout>
                <c:manualLayout>
                  <c:x val="-1.2873563218390838E-2"/>
                  <c:y val="1.04849235880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3B-4E66-838F-9E8C8FDF6408}"/>
                </c:ext>
              </c:extLst>
            </c:dLbl>
            <c:dLbl>
              <c:idx val="2"/>
              <c:layout>
                <c:manualLayout>
                  <c:x val="5.5172413793103444E-3"/>
                  <c:y val="2.096984717604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C3B-4E66-838F-9E8C8FDF64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'GE1'!$C$31:$E$31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'GE1'!$C$33:$E$33</c:f>
              <c:numCache>
                <c:formatCode>0.0%</c:formatCode>
                <c:ptCount val="3"/>
                <c:pt idx="0">
                  <c:v>3.6724530194729584E-3</c:v>
                </c:pt>
                <c:pt idx="1">
                  <c:v>-5.3542921336925946E-2</c:v>
                </c:pt>
                <c:pt idx="2">
                  <c:v>-6.5735058697972248E-2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0-4798-810F-ADC702694F41}"/>
            </c:ext>
          </c:extLst>
        </c:ser>
        <c:ser>
          <c:idx val="2"/>
          <c:order val="2"/>
          <c:tx>
            <c:strRef>
              <c:f>'GE1'!$A$34</c:f>
              <c:strCache>
                <c:ptCount val="1"/>
                <c:pt idx="0">
                  <c:v>Àmbit Territorial Metropolità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5172413793103444E-3"/>
                  <c:y val="1.04849235880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3B-4E66-838F-9E8C8FDF6408}"/>
                </c:ext>
              </c:extLst>
            </c:dLbl>
            <c:dLbl>
              <c:idx val="1"/>
              <c:layout>
                <c:manualLayout>
                  <c:x val="1.8390804597701149E-3"/>
                  <c:y val="6.98994905868220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3B-4E66-838F-9E8C8FDF6408}"/>
                </c:ext>
              </c:extLst>
            </c:dLbl>
            <c:dLbl>
              <c:idx val="2"/>
              <c:layout>
                <c:manualLayout>
                  <c:x val="1.4712643678160919E-2"/>
                  <c:y val="1.747487264670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C3B-4E66-838F-9E8C8FDF64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'GE1'!$C$31:$E$31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'GE1'!$C$34:$E$34</c:f>
              <c:numCache>
                <c:formatCode>0.0%</c:formatCode>
                <c:ptCount val="3"/>
                <c:pt idx="0">
                  <c:v>3.3019721367830651E-3</c:v>
                </c:pt>
                <c:pt idx="1">
                  <c:v>-5.3186494216075471E-2</c:v>
                </c:pt>
                <c:pt idx="2">
                  <c:v>-0.12213559187873511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A0-4798-810F-ADC702694F41}"/>
            </c:ext>
          </c:extLst>
        </c:ser>
        <c:ser>
          <c:idx val="3"/>
          <c:order val="3"/>
          <c:tx>
            <c:strRef>
              <c:f>'GE1'!$A$35</c:f>
              <c:strCache>
                <c:ptCount val="1"/>
                <c:pt idx="0">
                  <c:v>Catalunya</c:v>
                </c:pt>
              </c:strCache>
            </c:strRef>
          </c:tx>
          <c:spPr>
            <a:solidFill>
              <a:srgbClr val="F8CBA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390804597701149E-2"/>
                  <c:y val="2.0969847176046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3B-4E66-838F-9E8C8FDF6408}"/>
                </c:ext>
              </c:extLst>
            </c:dLbl>
            <c:dLbl>
              <c:idx val="1"/>
              <c:layout>
                <c:manualLayout>
                  <c:x val="1.6551724137930966E-2"/>
                  <c:y val="1.04849235880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3B-4E66-838F-9E8C8FDF6408}"/>
                </c:ext>
              </c:extLst>
            </c:dLbl>
            <c:dLbl>
              <c:idx val="2"/>
              <c:layout>
                <c:manualLayout>
                  <c:x val="2.7586206896551724E-2"/>
                  <c:y val="1.747487264670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C3B-4E66-838F-9E8C8FDF64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'GE1'!$C$31:$E$31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'GE1'!$C$35:$E$35</c:f>
              <c:numCache>
                <c:formatCode>0.0%</c:formatCode>
                <c:ptCount val="3"/>
                <c:pt idx="0">
                  <c:v>2.1131061438866496E-3</c:v>
                </c:pt>
                <c:pt idx="1">
                  <c:v>-4.6122543890245317E-2</c:v>
                </c:pt>
                <c:pt idx="2">
                  <c:v>-9.0210472620816606E-2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03-4DE0-9224-684CD4C48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476525680"/>
        <c:axId val="476528304"/>
      </c:barChart>
      <c:catAx>
        <c:axId val="47652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8304"/>
        <c:crosses val="autoZero"/>
        <c:auto val="1"/>
        <c:lblAlgn val="ctr"/>
        <c:lblOffset val="100"/>
        <c:noMultiLvlLbl val="0"/>
      </c:catAx>
      <c:valAx>
        <c:axId val="476528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1684269433332216E-2"/>
          <c:y val="0.1568632589463658"/>
          <c:w val="0.88921695587713101"/>
          <c:h val="0.753097192241392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'GE2'!$C$31</c:f>
              <c:strCache>
                <c:ptCount val="1"/>
                <c:pt idx="0">
                  <c:v>Variació interanual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'GE2'!$A$33:$A$41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'GE2'!$C$33:$C$41</c:f>
              <c:numCache>
                <c:formatCode>0.0%</c:formatCode>
                <c:ptCount val="9"/>
                <c:pt idx="0">
                  <c:v>8.3333333333333332E-3</c:v>
                </c:pt>
                <c:pt idx="1">
                  <c:v>5.6307329034601759E-3</c:v>
                </c:pt>
                <c:pt idx="2">
                  <c:v>1.065655197326831E-2</c:v>
                </c:pt>
                <c:pt idx="3">
                  <c:v>-8.0913233848628363E-2</c:v>
                </c:pt>
                <c:pt idx="4">
                  <c:v>2.4451898303436876E-2</c:v>
                </c:pt>
                <c:pt idx="5">
                  <c:v>-7.6397456581569706E-3</c:v>
                </c:pt>
                <c:pt idx="6">
                  <c:v>4.7817147228996316E-4</c:v>
                </c:pt>
                <c:pt idx="7">
                  <c:v>-5.2573722697509917E-4</c:v>
                </c:pt>
                <c:pt idx="8">
                  <c:v>6.5512624330527928E-3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0-47AA-AAF3-6ED4ED0A8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32"/>
        <c:axId val="623514808"/>
        <c:axId val="623511528"/>
      </c:barChart>
      <c:catAx>
        <c:axId val="623514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23511528"/>
        <c:crosses val="autoZero"/>
        <c:auto val="1"/>
        <c:lblAlgn val="ctr"/>
        <c:lblOffset val="100"/>
        <c:noMultiLvlLbl val="0"/>
      </c:catAx>
      <c:valAx>
        <c:axId val="6235115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23514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ysClr val="windowText" lastClr="000000"/>
                </a:solidFill>
              </a:rPr>
              <a:t>Afiliacions</a:t>
            </a:r>
            <a:r>
              <a:rPr lang="es-ES" sz="1600" b="1" baseline="0">
                <a:solidFill>
                  <a:sysClr val="windowText" lastClr="000000"/>
                </a:solidFill>
              </a:rPr>
              <a:t> al RGSS segons àmbit territorial</a:t>
            </a:r>
            <a:endParaRPr lang="es-ES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GRGSS1!$A$32</c:f>
              <c:strCache>
                <c:ptCount val="1"/>
                <c:pt idx="0">
                  <c:v>Baix Llobregat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GRGSS1!$C$31:$E$31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GRGSS1!$C$32:$E$32</c:f>
              <c:numCache>
                <c:formatCode>0.0%</c:formatCode>
                <c:ptCount val="3"/>
                <c:pt idx="0">
                  <c:v>2.6029532271799733E-2</c:v>
                </c:pt>
                <c:pt idx="1">
                  <c:v>0.14794148207538013</c:v>
                </c:pt>
                <c:pt idx="2">
                  <c:v>0.33958614786906433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6-469D-A568-9A0D3294980B}"/>
            </c:ext>
          </c:extLst>
        </c:ser>
        <c:ser>
          <c:idx val="1"/>
          <c:order val="1"/>
          <c:tx>
            <c:strRef>
              <c:f>GRGSS1!$A$33</c:f>
              <c:strCache>
                <c:ptCount val="1"/>
                <c:pt idx="0">
                  <c:v>Àrea Metropolitana de Barcelona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190086402910413E-3"/>
                  <c:y val="1.0062891752865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94-4362-9556-0DD06AC60BAD}"/>
                </c:ext>
              </c:extLst>
            </c:dLbl>
            <c:dLbl>
              <c:idx val="2"/>
              <c:layout>
                <c:manualLayout>
                  <c:x val="-1.8190086402910413E-3"/>
                  <c:y val="2.0125783505731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4-4362-9556-0DD06AC60B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GRGSS1!$C$31:$E$31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GRGSS1!$C$33:$E$33</c:f>
              <c:numCache>
                <c:formatCode>0.0%</c:formatCode>
                <c:ptCount val="3"/>
                <c:pt idx="0">
                  <c:v>2.5352653066118329E-2</c:v>
                </c:pt>
                <c:pt idx="1">
                  <c:v>0.13310521416812141</c:v>
                </c:pt>
                <c:pt idx="2">
                  <c:v>0.24198958255422759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6-469D-A568-9A0D3294980B}"/>
            </c:ext>
          </c:extLst>
        </c:ser>
        <c:ser>
          <c:idx val="2"/>
          <c:order val="2"/>
          <c:tx>
            <c:strRef>
              <c:f>GRGSS1!$A$34</c:f>
              <c:strCache>
                <c:ptCount val="1"/>
                <c:pt idx="0">
                  <c:v>Àmbit Territorial Metropolità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276034561164165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4-4362-9556-0DD06AC60BAD}"/>
                </c:ext>
              </c:extLst>
            </c:dLbl>
            <c:dLbl>
              <c:idx val="1"/>
              <c:layout>
                <c:manualLayout>
                  <c:x val="0"/>
                  <c:y val="1.6771486254776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4-4362-9556-0DD06AC60BAD}"/>
                </c:ext>
              </c:extLst>
            </c:dLbl>
            <c:dLbl>
              <c:idx val="2"/>
              <c:layout>
                <c:manualLayout>
                  <c:x val="1.8190086402910413E-3"/>
                  <c:y val="1.3417189003821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4-4362-9556-0DD06AC60B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GRGSS1!$C$31:$E$31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GRGSS1!$C$34:$E$34</c:f>
              <c:numCache>
                <c:formatCode>0.0%</c:formatCode>
                <c:ptCount val="3"/>
                <c:pt idx="0">
                  <c:v>2.2484287962977901E-2</c:v>
                </c:pt>
                <c:pt idx="1">
                  <c:v>0.13351350633211514</c:v>
                </c:pt>
                <c:pt idx="2">
                  <c:v>0.19091002309027433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C6-469D-A568-9A0D3294980B}"/>
            </c:ext>
          </c:extLst>
        </c:ser>
        <c:ser>
          <c:idx val="3"/>
          <c:order val="3"/>
          <c:tx>
            <c:strRef>
              <c:f>GRGSS1!$A$35</c:f>
              <c:strCache>
                <c:ptCount val="1"/>
                <c:pt idx="0">
                  <c:v>Catalunya</c:v>
                </c:pt>
              </c:strCache>
            </c:strRef>
          </c:tx>
          <c:spPr>
            <a:solidFill>
              <a:srgbClr val="F8CBA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6380172805820492E-3"/>
                  <c:y val="1.6771486254776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4-4362-9556-0DD06AC60B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GRGSS1!$C$31:$E$31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GRGSS1!$C$35:$E$35</c:f>
              <c:numCache>
                <c:formatCode>0.0%</c:formatCode>
                <c:ptCount val="3"/>
                <c:pt idx="0">
                  <c:v>2.279365406142642E-2</c:v>
                </c:pt>
                <c:pt idx="1">
                  <c:v>0.13988898018650525</c:v>
                </c:pt>
                <c:pt idx="2">
                  <c:v>0.22813475407138634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C6-469D-A568-9A0D32949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overlap val="-9"/>
        <c:axId val="487717136"/>
        <c:axId val="487720744"/>
      </c:barChart>
      <c:catAx>
        <c:axId val="48771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20744"/>
        <c:crosses val="autoZero"/>
        <c:auto val="1"/>
        <c:lblAlgn val="ctr"/>
        <c:lblOffset val="100"/>
        <c:noMultiLvlLbl val="0"/>
      </c:catAx>
      <c:valAx>
        <c:axId val="4877207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1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GRGSS2!$C$31</c:f>
              <c:strCache>
                <c:ptCount val="1"/>
                <c:pt idx="0">
                  <c:v>Variació interanual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GRGSS2!$A$33:$A$41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GRGSS2!$C$33:$C$41</c:f>
              <c:numCache>
                <c:formatCode>0.0%</c:formatCode>
                <c:ptCount val="9"/>
                <c:pt idx="0">
                  <c:v>5.6600830505259166E-2</c:v>
                </c:pt>
                <c:pt idx="1">
                  <c:v>4.284386209207959E-2</c:v>
                </c:pt>
                <c:pt idx="2">
                  <c:v>6.4154509524848011E-2</c:v>
                </c:pt>
                <c:pt idx="3">
                  <c:v>-2.1111898093385633E-2</c:v>
                </c:pt>
                <c:pt idx="4">
                  <c:v>4.165059776320864E-2</c:v>
                </c:pt>
                <c:pt idx="5">
                  <c:v>4.2806015408755137E-2</c:v>
                </c:pt>
                <c:pt idx="6">
                  <c:v>3.0820470337621936E-2</c:v>
                </c:pt>
                <c:pt idx="7">
                  <c:v>2.0747228235911568E-2</c:v>
                </c:pt>
                <c:pt idx="8">
                  <c:v>2.6029532271799733E-2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8-4E78-ADBB-4268E6843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20711304"/>
        <c:axId val="520707040"/>
      </c:barChart>
      <c:catAx>
        <c:axId val="52071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20707040"/>
        <c:crosses val="autoZero"/>
        <c:auto val="1"/>
        <c:lblAlgn val="ctr"/>
        <c:lblOffset val="100"/>
        <c:noMultiLvlLbl val="0"/>
      </c:catAx>
      <c:valAx>
        <c:axId val="5207070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20711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ysClr val="windowText" lastClr="000000"/>
                </a:solidFill>
              </a:rPr>
              <a:t>Variació dels llocs de treball al </a:t>
            </a:r>
            <a:r>
              <a:rPr lang="es-ES" sz="1600" b="1" baseline="0">
                <a:solidFill>
                  <a:sysClr val="windowText" lastClr="000000"/>
                </a:solidFill>
              </a:rPr>
              <a:t>RGSS segons grandària del compte de cotització</a:t>
            </a:r>
            <a:endParaRPr lang="es-ES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GRGSS3!$A$32</c:f>
              <c:strCache>
                <c:ptCount val="1"/>
                <c:pt idx="0">
                  <c:v>Fins a 50 treballadors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GRGSS3!$B$31:$D$31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GRGSS3!$B$32:$D$32</c:f>
              <c:numCache>
                <c:formatCode>0.0%</c:formatCode>
                <c:ptCount val="3"/>
                <c:pt idx="0">
                  <c:v>6.6076549058720858E-3</c:v>
                </c:pt>
                <c:pt idx="1">
                  <c:v>1.5648586092382007E-2</c:v>
                </c:pt>
                <c:pt idx="2">
                  <c:v>-3.1852638336749054E-3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2-4808-9A68-FAAFEBC3DE1D}"/>
            </c:ext>
          </c:extLst>
        </c:ser>
        <c:ser>
          <c:idx val="1"/>
          <c:order val="1"/>
          <c:tx>
            <c:strRef>
              <c:f>GRGSS3!$A$33</c:f>
              <c:strCache>
                <c:ptCount val="1"/>
                <c:pt idx="0">
                  <c:v>De 51 a 250 treballadors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GRGSS3!$B$31:$D$31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GRGSS3!$B$33:$D$33</c:f>
              <c:numCache>
                <c:formatCode>0.0%</c:formatCode>
                <c:ptCount val="3"/>
                <c:pt idx="0">
                  <c:v>4.5752836553204536E-2</c:v>
                </c:pt>
                <c:pt idx="1">
                  <c:v>0.17168066187485398</c:v>
                </c:pt>
                <c:pt idx="2">
                  <c:v>0.28228074661211966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E2-4808-9A68-FAAFEBC3DE1D}"/>
            </c:ext>
          </c:extLst>
        </c:ser>
        <c:ser>
          <c:idx val="2"/>
          <c:order val="2"/>
          <c:tx>
            <c:strRef>
              <c:f>GRGSS3!$A$34</c:f>
              <c:strCache>
                <c:ptCount val="1"/>
                <c:pt idx="0">
                  <c:v>251 i més treballadors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GRGSS3!$B$31:$D$31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GRGSS3!$B$34:$D$34</c:f>
              <c:numCache>
                <c:formatCode>0.0%</c:formatCode>
                <c:ptCount val="3"/>
                <c:pt idx="0">
                  <c:v>3.2648955141981802E-2</c:v>
                </c:pt>
                <c:pt idx="1">
                  <c:v>0.31098339719029372</c:v>
                </c:pt>
                <c:pt idx="2">
                  <c:v>1.2420674317938127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E2-4808-9A68-FAAFEBC3DE1D}"/>
            </c:ext>
          </c:extLst>
        </c:ser>
        <c:ser>
          <c:idx val="3"/>
          <c:order val="3"/>
          <c:tx>
            <c:strRef>
              <c:f>GRGSS3!$A$35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GRGSS3!$B$31:$D$31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GRGSS3!$B$35:$D$35</c:f>
              <c:numCache>
                <c:formatCode>0.0%</c:formatCode>
                <c:ptCount val="3"/>
                <c:pt idx="0">
                  <c:v>2.6029532271799733E-2</c:v>
                </c:pt>
                <c:pt idx="1">
                  <c:v>0.14794148207538013</c:v>
                </c:pt>
                <c:pt idx="2">
                  <c:v>0.33958614786906433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E2-4808-9A68-FAAFEBC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overlap val="-9"/>
        <c:axId val="487717136"/>
        <c:axId val="487720744"/>
      </c:barChart>
      <c:catAx>
        <c:axId val="48771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20744"/>
        <c:crosses val="autoZero"/>
        <c:auto val="1"/>
        <c:lblAlgn val="ctr"/>
        <c:lblOffset val="100"/>
        <c:noMultiLvlLbl val="0"/>
      </c:catAx>
      <c:valAx>
        <c:axId val="4877207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1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Afiliacions</a:t>
            </a:r>
            <a:r>
              <a:rPr lang="es-ES" b="1" baseline="0">
                <a:solidFill>
                  <a:sysClr val="windowText" lastClr="000000"/>
                </a:solidFill>
              </a:rPr>
              <a:t> Règim Autònoms. Variació.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GRETA1!$A$32</c:f>
              <c:strCache>
                <c:ptCount val="1"/>
                <c:pt idx="0">
                  <c:v>Baix Llobregat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GRETA1!$C$31:$E$31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GRETA1!$C$32:$E$32</c:f>
              <c:numCache>
                <c:formatCode>0.0%</c:formatCode>
                <c:ptCount val="3"/>
                <c:pt idx="0">
                  <c:v>6.2963339088047124E-3</c:v>
                </c:pt>
                <c:pt idx="1">
                  <c:v>-1.7646475661742836E-2</c:v>
                </c:pt>
                <c:pt idx="2">
                  <c:v>-8.0558957799799574E-2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4-41BB-8704-B5A64E18BA01}"/>
            </c:ext>
          </c:extLst>
        </c:ser>
        <c:ser>
          <c:idx val="1"/>
          <c:order val="1"/>
          <c:tx>
            <c:strRef>
              <c:f>GRETA1!$A$33</c:f>
              <c:strCache>
                <c:ptCount val="1"/>
                <c:pt idx="0">
                  <c:v>Àrea Metropolitana de Barcelona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8531383481591019E-3"/>
                  <c:y val="6.81140637038118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7F-4C0D-8882-96A9B5751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GRETA1!$C$31:$E$31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GRETA1!$C$33:$E$33</c:f>
              <c:numCache>
                <c:formatCode>0.0%</c:formatCode>
                <c:ptCount val="3"/>
                <c:pt idx="0">
                  <c:v>1.1919517435134688E-2</c:v>
                </c:pt>
                <c:pt idx="1">
                  <c:v>9.2342342342342343E-2</c:v>
                </c:pt>
                <c:pt idx="2">
                  <c:v>9.1553689689903822E-2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4-41BB-8704-B5A64E18BA01}"/>
            </c:ext>
          </c:extLst>
        </c:ser>
        <c:ser>
          <c:idx val="2"/>
          <c:order val="2"/>
          <c:tx>
            <c:strRef>
              <c:f>GRETA1!$A$34</c:f>
              <c:strCache>
                <c:ptCount val="1"/>
                <c:pt idx="0">
                  <c:v>Àmbit Territorial Metropolità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5594150444775092E-3"/>
                  <c:y val="1.3623080906367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7F-4C0D-8882-96A9B575124F}"/>
                </c:ext>
              </c:extLst>
            </c:dLbl>
            <c:dLbl>
              <c:idx val="1"/>
              <c:layout>
                <c:manualLayout>
                  <c:x val="1.8531383481591019E-3"/>
                  <c:y val="6.81167453598634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4B-4E6E-A606-18A6A16A72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GRETA1!$C$31:$E$31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GRETA1!$C$34:$E$34</c:f>
              <c:numCache>
                <c:formatCode>0.0%</c:formatCode>
                <c:ptCount val="3"/>
                <c:pt idx="0">
                  <c:v>1.1254200909373324E-2</c:v>
                </c:pt>
                <c:pt idx="1">
                  <c:v>6.4739238127521914E-2</c:v>
                </c:pt>
                <c:pt idx="2">
                  <c:v>-8.0310493276524071E-3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14-41BB-8704-B5A64E18BA01}"/>
            </c:ext>
          </c:extLst>
        </c:ser>
        <c:ser>
          <c:idx val="3"/>
          <c:order val="3"/>
          <c:tx>
            <c:strRef>
              <c:f>GRETA1!$A$35</c:f>
              <c:strCache>
                <c:ptCount val="1"/>
                <c:pt idx="0">
                  <c:v>Catalunya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678245133432527E-2"/>
                  <c:y val="6.811406370381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7F-4C0D-8882-96A9B5751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GRETA1!$C$31:$E$31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GRETA1!$C$35:$E$35</c:f>
              <c:numCache>
                <c:formatCode>0.0%</c:formatCode>
                <c:ptCount val="3"/>
                <c:pt idx="0">
                  <c:v>1.1194654772713249E-2</c:v>
                </c:pt>
                <c:pt idx="1">
                  <c:v>4.3240313489544588E-2</c:v>
                </c:pt>
                <c:pt idx="2">
                  <c:v>-5.101244349777807E-3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14-41BB-8704-B5A64E18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708608"/>
        <c:axId val="487707952"/>
      </c:barChart>
      <c:catAx>
        <c:axId val="48770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07952"/>
        <c:crosses val="autoZero"/>
        <c:auto val="1"/>
        <c:lblAlgn val="ctr"/>
        <c:lblOffset val="100"/>
        <c:noMultiLvlLbl val="0"/>
      </c:catAx>
      <c:valAx>
        <c:axId val="4877079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0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GRETA2!$C$31</c:f>
              <c:strCache>
                <c:ptCount val="1"/>
                <c:pt idx="0">
                  <c:v>Variació interanual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GRETA2!$A$32:$A$41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GRETA2!$C$32:$C$41</c:f>
              <c:numCache>
                <c:formatCode>0.0%</c:formatCode>
                <c:ptCount val="9"/>
                <c:pt idx="0">
                  <c:v>-7.2029286633026619E-3</c:v>
                </c:pt>
                <c:pt idx="1">
                  <c:v>7.2352554264415699E-3</c:v>
                </c:pt>
                <c:pt idx="2">
                  <c:v>-1.95907705703091E-3</c:v>
                </c:pt>
                <c:pt idx="3">
                  <c:v>-3.8564488946168332E-2</c:v>
                </c:pt>
                <c:pt idx="4">
                  <c:v>1.4229738090327902E-2</c:v>
                </c:pt>
                <c:pt idx="5">
                  <c:v>-7.5233834892232615E-3</c:v>
                </c:pt>
                <c:pt idx="6">
                  <c:v>2.1511985248924403E-3</c:v>
                </c:pt>
                <c:pt idx="7">
                  <c:v>6.5419605438004702E-3</c:v>
                </c:pt>
                <c:pt idx="8">
                  <c:v>6.2963339088047124E-3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D-474E-B112-CBD79A1A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511089296"/>
        <c:axId val="511088968"/>
      </c:barChart>
      <c:catAx>
        <c:axId val="51108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11088968"/>
        <c:crosses val="autoZero"/>
        <c:auto val="1"/>
        <c:lblAlgn val="ctr"/>
        <c:lblOffset val="100"/>
        <c:noMultiLvlLbl val="0"/>
      </c:catAx>
      <c:valAx>
        <c:axId val="5110889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1108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2</xdr:col>
      <xdr:colOff>554684</xdr:colOff>
      <xdr:row>3</xdr:row>
      <xdr:rowOff>161925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CF133859-8630-4E8D-971F-D2FF6D7C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811984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60</xdr:row>
      <xdr:rowOff>19050</xdr:rowOff>
    </xdr:from>
    <xdr:to>
      <xdr:col>9</xdr:col>
      <xdr:colOff>592226</xdr:colOff>
      <xdr:row>63</xdr:row>
      <xdr:rowOff>148651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E5D49DF-F352-4F0D-B06A-F1EC5FFD6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7820025"/>
          <a:ext cx="6145301" cy="701101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123826</xdr:colOff>
      <xdr:row>0</xdr:row>
      <xdr:rowOff>142875</xdr:rowOff>
    </xdr:from>
    <xdr:to>
      <xdr:col>10</xdr:col>
      <xdr:colOff>542926</xdr:colOff>
      <xdr:row>3</xdr:row>
      <xdr:rowOff>117475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E5F2F27-8C37-4510-850E-22228225C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1" y="142875"/>
          <a:ext cx="1638300" cy="546100"/>
        </a:xfrm>
        <a:prstGeom prst="rect">
          <a:avLst/>
        </a:prstGeom>
      </xdr:spPr>
    </xdr:pic>
    <xdr:clientData/>
  </xdr:twoCellAnchor>
  <xdr:twoCellAnchor editAs="oneCell">
    <xdr:from>
      <xdr:col>3</xdr:col>
      <xdr:colOff>481853</xdr:colOff>
      <xdr:row>60</xdr:row>
      <xdr:rowOff>114555</xdr:rowOff>
    </xdr:from>
    <xdr:to>
      <xdr:col>6</xdr:col>
      <xdr:colOff>187827</xdr:colOff>
      <xdr:row>62</xdr:row>
      <xdr:rowOff>169207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0CAAF7-0DF2-62C6-BD13-65CF4F57F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853" y="12015202"/>
          <a:ext cx="1521327" cy="435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4C46F9EF-17F9-4F8E-936B-D5EE61BA85DA}"/>
            </a:ext>
          </a:extLst>
        </xdr:cNvPr>
        <xdr:cNvSpPr txBox="1"/>
      </xdr:nvSpPr>
      <xdr:spPr>
        <a:xfrm>
          <a:off x="0" y="5200650"/>
          <a:ext cx="921830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  <xdr:twoCellAnchor>
    <xdr:from>
      <xdr:col>0</xdr:col>
      <xdr:colOff>85724</xdr:colOff>
      <xdr:row>7</xdr:row>
      <xdr:rowOff>4762</xdr:rowOff>
    </xdr:from>
    <xdr:to>
      <xdr:col>7</xdr:col>
      <xdr:colOff>428624</xdr:colOff>
      <xdr:row>26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C6BD544-4C58-4963-ACC2-78979779A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7</xdr:col>
      <xdr:colOff>180974</xdr:colOff>
      <xdr:row>22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D144B7CE-F995-4108-A53A-3A96A718F222}"/>
            </a:ext>
          </a:extLst>
        </xdr:cNvPr>
        <xdr:cNvSpPr txBox="1"/>
      </xdr:nvSpPr>
      <xdr:spPr>
        <a:xfrm>
          <a:off x="0" y="5400675"/>
          <a:ext cx="711517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4t trimestre de cada any.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</xdr:row>
      <xdr:rowOff>19050</xdr:rowOff>
    </xdr:from>
    <xdr:to>
      <xdr:col>10</xdr:col>
      <xdr:colOff>321959</xdr:colOff>
      <xdr:row>32</xdr:row>
      <xdr:rowOff>61755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41AACEE6-E7F9-4049-9961-7CCFC764F069}"/>
            </a:ext>
          </a:extLst>
        </xdr:cNvPr>
        <xdr:cNvSpPr txBox="1"/>
      </xdr:nvSpPr>
      <xdr:spPr>
        <a:xfrm>
          <a:off x="28575" y="6362700"/>
          <a:ext cx="1118045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4t trimestre de cada any.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47625</xdr:rowOff>
    </xdr:from>
    <xdr:to>
      <xdr:col>8</xdr:col>
      <xdr:colOff>293384</xdr:colOff>
      <xdr:row>41</xdr:row>
      <xdr:rowOff>61755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B9E4C498-EC94-422E-9CD9-6F56319FB3CB}"/>
            </a:ext>
          </a:extLst>
        </xdr:cNvPr>
        <xdr:cNvSpPr txBox="1"/>
      </xdr:nvSpPr>
      <xdr:spPr>
        <a:xfrm>
          <a:off x="0" y="7820025"/>
          <a:ext cx="709423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4t</a:t>
          </a:r>
          <a:r>
            <a:rPr lang="ca-ES" sz="9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trimestre de cada any.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47625</xdr:rowOff>
    </xdr:from>
    <xdr:to>
      <xdr:col>14</xdr:col>
      <xdr:colOff>293384</xdr:colOff>
      <xdr:row>41</xdr:row>
      <xdr:rowOff>61755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0F873F77-EFCB-4F9C-B6FA-4017BB50561B}"/>
            </a:ext>
          </a:extLst>
        </xdr:cNvPr>
        <xdr:cNvSpPr txBox="1"/>
      </xdr:nvSpPr>
      <xdr:spPr>
        <a:xfrm>
          <a:off x="0" y="7953375"/>
          <a:ext cx="1166623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4t trimestre de cada any.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47625</xdr:rowOff>
    </xdr:from>
    <xdr:to>
      <xdr:col>8</xdr:col>
      <xdr:colOff>714374</xdr:colOff>
      <xdr:row>41</xdr:row>
      <xdr:rowOff>61755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E7B70A7F-B929-449D-9900-8FEF0B14F048}"/>
            </a:ext>
          </a:extLst>
        </xdr:cNvPr>
        <xdr:cNvSpPr txBox="1"/>
      </xdr:nvSpPr>
      <xdr:spPr>
        <a:xfrm>
          <a:off x="0" y="7905750"/>
          <a:ext cx="783907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</a:t>
          </a:r>
          <a:r>
            <a:rPr lang="ca-ES" sz="900" baseline="0">
              <a:solidFill>
                <a:schemeClr val="tx1">
                  <a:lumMod val="65000"/>
                  <a:lumOff val="35000"/>
                </a:schemeClr>
              </a:solidFill>
            </a:rPr>
            <a:t> l'INSS</a:t>
          </a:r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. Les dades corresponen al 4t trimestre.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734C4DED-E64C-4E52-BF86-84530251B147}"/>
            </a:ext>
          </a:extLst>
        </xdr:cNvPr>
        <xdr:cNvSpPr txBox="1"/>
      </xdr:nvSpPr>
      <xdr:spPr>
        <a:xfrm>
          <a:off x="0" y="5200650"/>
          <a:ext cx="921830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  <xdr:twoCellAnchor>
    <xdr:from>
      <xdr:col>0</xdr:col>
      <xdr:colOff>80961</xdr:colOff>
      <xdr:row>6</xdr:row>
      <xdr:rowOff>166686</xdr:rowOff>
    </xdr:from>
    <xdr:to>
      <xdr:col>7</xdr:col>
      <xdr:colOff>295275</xdr:colOff>
      <xdr:row>26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5BB3136-606C-4FD0-AFCB-D6F6C358B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362138BD-86E8-412B-938E-02E5FCCF3589}"/>
            </a:ext>
          </a:extLst>
        </xdr:cNvPr>
        <xdr:cNvSpPr txBox="1"/>
      </xdr:nvSpPr>
      <xdr:spPr>
        <a:xfrm>
          <a:off x="0" y="5200650"/>
          <a:ext cx="804673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4t  trimestre de cada any.</a:t>
          </a:r>
        </a:p>
      </xdr:txBody>
    </xdr:sp>
    <xdr:clientData/>
  </xdr:twoCellAnchor>
  <xdr:twoCellAnchor>
    <xdr:from>
      <xdr:col>0</xdr:col>
      <xdr:colOff>85724</xdr:colOff>
      <xdr:row>8</xdr:row>
      <xdr:rowOff>33336</xdr:rowOff>
    </xdr:from>
    <xdr:to>
      <xdr:col>7</xdr:col>
      <xdr:colOff>57149</xdr:colOff>
      <xdr:row>24</xdr:row>
      <xdr:rowOff>76199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65AD927-F2AD-43BE-A573-4C0DA009B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8</xdr:col>
      <xdr:colOff>293384</xdr:colOff>
      <xdr:row>22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6FCD76F4-4EFA-41AA-BDDB-F0C3888B297C}"/>
            </a:ext>
          </a:extLst>
        </xdr:cNvPr>
        <xdr:cNvSpPr txBox="1"/>
      </xdr:nvSpPr>
      <xdr:spPr>
        <a:xfrm>
          <a:off x="0" y="4752975"/>
          <a:ext cx="999935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4t trimestre de cada any.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10</xdr:col>
      <xdr:colOff>293384</xdr:colOff>
      <xdr:row>31</xdr:row>
      <xdr:rowOff>42705</xdr:rowOff>
    </xdr:to>
    <xdr:sp macro="" textlink="">
      <xdr:nvSpPr>
        <xdr:cNvPr id="5" name="CuadroTexto 15">
          <a:extLst>
            <a:ext uri="{FF2B5EF4-FFF2-40B4-BE49-F238E27FC236}">
              <a16:creationId xmlns:a16="http://schemas.microsoft.com/office/drawing/2014/main" id="{D97CAF8B-EFF1-4B36-9D3C-561513145CBD}"/>
            </a:ext>
          </a:extLst>
        </xdr:cNvPr>
        <xdr:cNvSpPr txBox="1"/>
      </xdr:nvSpPr>
      <xdr:spPr>
        <a:xfrm>
          <a:off x="0" y="6534150"/>
          <a:ext cx="1118045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4t trimestre de cada any.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293384</xdr:colOff>
      <xdr:row>29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718C734B-E580-47C0-B7B2-1552278BDF04}"/>
            </a:ext>
          </a:extLst>
        </xdr:cNvPr>
        <xdr:cNvSpPr txBox="1"/>
      </xdr:nvSpPr>
      <xdr:spPr>
        <a:xfrm>
          <a:off x="0" y="5476875"/>
          <a:ext cx="921830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segon trimestre de cada any.</a:t>
          </a:r>
        </a:p>
      </xdr:txBody>
    </xdr:sp>
    <xdr:clientData/>
  </xdr:twoCellAnchor>
  <xdr:twoCellAnchor>
    <xdr:from>
      <xdr:col>0</xdr:col>
      <xdr:colOff>47624</xdr:colOff>
      <xdr:row>8</xdr:row>
      <xdr:rowOff>33335</xdr:rowOff>
    </xdr:from>
    <xdr:to>
      <xdr:col>7</xdr:col>
      <xdr:colOff>314324</xdr:colOff>
      <xdr:row>27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4120A7-F605-4B35-BBFB-725A6549A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</xdr:colOff>
      <xdr:row>40</xdr:row>
      <xdr:rowOff>33335</xdr:rowOff>
    </xdr:from>
    <xdr:to>
      <xdr:col>7</xdr:col>
      <xdr:colOff>304800</xdr:colOff>
      <xdr:row>60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07DDFF-6092-4725-B54E-E1640A5D6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47625</xdr:rowOff>
    </xdr:from>
    <xdr:to>
      <xdr:col>8</xdr:col>
      <xdr:colOff>293384</xdr:colOff>
      <xdr:row>40</xdr:row>
      <xdr:rowOff>280830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4103DFB8-9568-47DB-A680-FCACE4343332}"/>
            </a:ext>
          </a:extLst>
        </xdr:cNvPr>
        <xdr:cNvSpPr txBox="1"/>
      </xdr:nvSpPr>
      <xdr:spPr>
        <a:xfrm>
          <a:off x="0" y="7824507"/>
          <a:ext cx="8619355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4t trimestre de cada any.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7</xdr:row>
      <xdr:rowOff>57151</xdr:rowOff>
    </xdr:from>
    <xdr:to>
      <xdr:col>7</xdr:col>
      <xdr:colOff>666750</xdr:colOff>
      <xdr:row>23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C92831-4596-2983-8478-7901A753B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55</xdr:row>
      <xdr:rowOff>19050</xdr:rowOff>
    </xdr:from>
    <xdr:to>
      <xdr:col>12</xdr:col>
      <xdr:colOff>245536</xdr:colOff>
      <xdr:row>80</xdr:row>
      <xdr:rowOff>30694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9223D2-7F22-400B-8BA8-490D0BA6B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85725</xdr:rowOff>
    </xdr:from>
    <xdr:to>
      <xdr:col>6</xdr:col>
      <xdr:colOff>169769</xdr:colOff>
      <xdr:row>43</xdr:row>
      <xdr:rowOff>33339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6E5760C-1CAD-463E-93F4-791D94DF0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31752</xdr:colOff>
      <xdr:row>19</xdr:row>
      <xdr:rowOff>127532</xdr:rowOff>
    </xdr:from>
    <xdr:to>
      <xdr:col>3</xdr:col>
      <xdr:colOff>494393</xdr:colOff>
      <xdr:row>32</xdr:row>
      <xdr:rowOff>160868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6C07306-E01D-475D-BF53-6DDF3A0D0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C05FBCC5-6FE5-4768-9ED7-E982679890FE}"/>
            </a:ext>
          </a:extLst>
        </xdr:cNvPr>
        <xdr:cNvSpPr txBox="1"/>
      </xdr:nvSpPr>
      <xdr:spPr>
        <a:xfrm>
          <a:off x="0" y="5200650"/>
          <a:ext cx="921830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</a:t>
          </a:r>
          <a:r>
            <a:rPr lang="ca-ES" sz="900" baseline="0">
              <a:solidFill>
                <a:schemeClr val="tx1">
                  <a:lumMod val="65000"/>
                  <a:lumOff val="35000"/>
                </a:schemeClr>
              </a:solidFill>
            </a:rPr>
            <a:t> 4t</a:t>
          </a:r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 trimestre de cada any.</a:t>
          </a:r>
        </a:p>
      </xdr:txBody>
    </xdr:sp>
    <xdr:clientData/>
  </xdr:twoCellAnchor>
  <xdr:twoCellAnchor>
    <xdr:from>
      <xdr:col>0</xdr:col>
      <xdr:colOff>47624</xdr:colOff>
      <xdr:row>7</xdr:row>
      <xdr:rowOff>33335</xdr:rowOff>
    </xdr:from>
    <xdr:to>
      <xdr:col>7</xdr:col>
      <xdr:colOff>314324</xdr:colOff>
      <xdr:row>26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B1F6C9-6399-4C56-8D47-58B749840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DAB486A5-1691-4904-A892-B8B8A4842447}"/>
            </a:ext>
          </a:extLst>
        </xdr:cNvPr>
        <xdr:cNvSpPr txBox="1"/>
      </xdr:nvSpPr>
      <xdr:spPr>
        <a:xfrm>
          <a:off x="0" y="5200650"/>
          <a:ext cx="778955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4t trimestre de cada any.</a:t>
          </a:r>
        </a:p>
      </xdr:txBody>
    </xdr:sp>
    <xdr:clientData/>
  </xdr:twoCellAnchor>
  <xdr:twoCellAnchor>
    <xdr:from>
      <xdr:col>0</xdr:col>
      <xdr:colOff>128587</xdr:colOff>
      <xdr:row>7</xdr:row>
      <xdr:rowOff>119062</xdr:rowOff>
    </xdr:from>
    <xdr:to>
      <xdr:col>7</xdr:col>
      <xdr:colOff>333375</xdr:colOff>
      <xdr:row>24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DF99E2-4014-4596-AE9D-9A84E79FD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7</xdr:col>
      <xdr:colOff>293384</xdr:colOff>
      <xdr:row>20</xdr:row>
      <xdr:rowOff>233205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4618C638-B1EF-4FF1-9F09-71A2182AD538}"/>
            </a:ext>
          </a:extLst>
        </xdr:cNvPr>
        <xdr:cNvSpPr txBox="1"/>
      </xdr:nvSpPr>
      <xdr:spPr>
        <a:xfrm>
          <a:off x="0" y="5810250"/>
          <a:ext cx="915163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4t trimestre de cada any.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10</xdr:col>
      <xdr:colOff>293384</xdr:colOff>
      <xdr:row>31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AD37C5F2-316C-41DD-9177-C2D4E2802B44}"/>
            </a:ext>
          </a:extLst>
        </xdr:cNvPr>
        <xdr:cNvSpPr txBox="1"/>
      </xdr:nvSpPr>
      <xdr:spPr>
        <a:xfrm>
          <a:off x="0" y="6534150"/>
          <a:ext cx="1118045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4t</a:t>
          </a:r>
          <a:r>
            <a:rPr lang="ca-ES" sz="900" baseline="0">
              <a:solidFill>
                <a:schemeClr val="tx1">
                  <a:lumMod val="65000"/>
                  <a:lumOff val="35000"/>
                </a:schemeClr>
              </a:solidFill>
            </a:rPr>
            <a:t> trimestre</a:t>
          </a:r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 de cada any.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47625</xdr:rowOff>
    </xdr:from>
    <xdr:to>
      <xdr:col>8</xdr:col>
      <xdr:colOff>293384</xdr:colOff>
      <xdr:row>41</xdr:row>
      <xdr:rowOff>90330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5B7A2869-3975-4963-93A7-6EF3666DDC84}"/>
            </a:ext>
          </a:extLst>
        </xdr:cNvPr>
        <xdr:cNvSpPr txBox="1"/>
      </xdr:nvSpPr>
      <xdr:spPr>
        <a:xfrm>
          <a:off x="0" y="7723654"/>
          <a:ext cx="8765031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4t trimestre de cada any.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EBEEFF9B-7084-474E-A9FF-BADE36B67731}"/>
            </a:ext>
          </a:extLst>
        </xdr:cNvPr>
        <xdr:cNvSpPr txBox="1"/>
      </xdr:nvSpPr>
      <xdr:spPr>
        <a:xfrm>
          <a:off x="0" y="5200650"/>
          <a:ext cx="921830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  <xdr:twoCellAnchor>
    <xdr:from>
      <xdr:col>0</xdr:col>
      <xdr:colOff>85724</xdr:colOff>
      <xdr:row>7</xdr:row>
      <xdr:rowOff>4762</xdr:rowOff>
    </xdr:from>
    <xdr:to>
      <xdr:col>7</xdr:col>
      <xdr:colOff>428624</xdr:colOff>
      <xdr:row>26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4282A8-AFC6-401D-AA19-6CED7EF0E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A8B9A09B-B2B5-46AF-9816-7D1B14EBB9CF}"/>
            </a:ext>
          </a:extLst>
        </xdr:cNvPr>
        <xdr:cNvSpPr txBox="1"/>
      </xdr:nvSpPr>
      <xdr:spPr>
        <a:xfrm>
          <a:off x="0" y="5200650"/>
          <a:ext cx="804673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4t trimestre de cada any.</a:t>
          </a:r>
        </a:p>
      </xdr:txBody>
    </xdr:sp>
    <xdr:clientData/>
  </xdr:twoCellAnchor>
  <xdr:twoCellAnchor>
    <xdr:from>
      <xdr:col>0</xdr:col>
      <xdr:colOff>100011</xdr:colOff>
      <xdr:row>7</xdr:row>
      <xdr:rowOff>42861</xdr:rowOff>
    </xdr:from>
    <xdr:to>
      <xdr:col>8</xdr:col>
      <xdr:colOff>47624</xdr:colOff>
      <xdr:row>26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53EAD70-BD06-483A-87DB-6BF7740BB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6"/>
  <sheetViews>
    <sheetView topLeftCell="A40" workbookViewId="0">
      <selection activeCell="A8" sqref="A8"/>
    </sheetView>
  </sheetViews>
  <sheetFormatPr baseColWidth="10" defaultColWidth="9.140625" defaultRowHeight="15" x14ac:dyDescent="0.25"/>
  <cols>
    <col min="1" max="1" width="10.42578125" style="1" customWidth="1"/>
    <col min="2" max="16384" width="9.140625" style="1"/>
  </cols>
  <sheetData>
    <row r="6" spans="1:11" ht="31.5" x14ac:dyDescent="0.5">
      <c r="A6" s="3" t="s">
        <v>0</v>
      </c>
    </row>
    <row r="7" spans="1:11" ht="27" thickBot="1" x14ac:dyDescent="0.45">
      <c r="A7" s="4" t="s">
        <v>376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15.75" thickTop="1" x14ac:dyDescent="0.25"/>
    <row r="9" spans="1:11" ht="15.75" x14ac:dyDescent="0.25">
      <c r="A9" s="7" t="s">
        <v>1</v>
      </c>
    </row>
    <row r="10" spans="1:11" x14ac:dyDescent="0.25">
      <c r="A10" s="6" t="s">
        <v>2</v>
      </c>
    </row>
    <row r="11" spans="1:11" x14ac:dyDescent="0.25">
      <c r="A11" s="6"/>
    </row>
    <row r="12" spans="1:11" x14ac:dyDescent="0.25">
      <c r="A12" s="2" t="s">
        <v>278</v>
      </c>
      <c r="B12" s="1" t="s">
        <v>279</v>
      </c>
    </row>
    <row r="13" spans="1:11" x14ac:dyDescent="0.25">
      <c r="A13" s="2" t="s">
        <v>277</v>
      </c>
      <c r="B13" s="1" t="str">
        <f>TG!A7</f>
        <v>Posicionament comarcal en el context de l'àmbit territorial metropolità i Catalunya. Estructura productiva.</v>
      </c>
    </row>
    <row r="14" spans="1:11" x14ac:dyDescent="0.25">
      <c r="A14" s="2"/>
    </row>
    <row r="15" spans="1:11" ht="15.75" x14ac:dyDescent="0.25">
      <c r="A15" s="8" t="s">
        <v>3</v>
      </c>
    </row>
    <row r="17" spans="1:2" x14ac:dyDescent="0.25">
      <c r="A17" s="2" t="s">
        <v>4</v>
      </c>
      <c r="B17" s="1" t="s">
        <v>6</v>
      </c>
    </row>
    <row r="18" spans="1:2" x14ac:dyDescent="0.25">
      <c r="A18" s="2" t="s">
        <v>5</v>
      </c>
      <c r="B18" s="1" t="s">
        <v>9</v>
      </c>
    </row>
    <row r="19" spans="1:2" x14ac:dyDescent="0.25">
      <c r="A19" s="2" t="s">
        <v>7</v>
      </c>
      <c r="B19" s="1" t="s">
        <v>8</v>
      </c>
    </row>
    <row r="20" spans="1:2" x14ac:dyDescent="0.25">
      <c r="A20" s="2" t="s">
        <v>11</v>
      </c>
      <c r="B20" s="1" t="s">
        <v>10</v>
      </c>
    </row>
    <row r="21" spans="1:2" x14ac:dyDescent="0.25">
      <c r="A21" s="2" t="s">
        <v>71</v>
      </c>
      <c r="B21" s="1" t="s">
        <v>12</v>
      </c>
    </row>
    <row r="23" spans="1:2" ht="15.75" x14ac:dyDescent="0.25">
      <c r="A23" s="8" t="s">
        <v>13</v>
      </c>
    </row>
    <row r="25" spans="1:2" ht="15.75" x14ac:dyDescent="0.25">
      <c r="A25" s="7" t="s">
        <v>14</v>
      </c>
    </row>
    <row r="27" spans="1:2" x14ac:dyDescent="0.25">
      <c r="A27" s="2" t="s">
        <v>15</v>
      </c>
      <c r="B27" s="1" t="s">
        <v>20</v>
      </c>
    </row>
    <row r="28" spans="1:2" x14ac:dyDescent="0.25">
      <c r="A28" s="2" t="s">
        <v>16</v>
      </c>
      <c r="B28" s="1" t="s">
        <v>21</v>
      </c>
    </row>
    <row r="29" spans="1:2" x14ac:dyDescent="0.25">
      <c r="A29" s="2" t="s">
        <v>193</v>
      </c>
      <c r="B29" s="1" t="s">
        <v>196</v>
      </c>
    </row>
    <row r="30" spans="1:2" x14ac:dyDescent="0.25">
      <c r="A30" s="2" t="s">
        <v>17</v>
      </c>
      <c r="B30" s="1" t="s">
        <v>8</v>
      </c>
    </row>
    <row r="31" spans="1:2" x14ac:dyDescent="0.25">
      <c r="A31" s="2" t="s">
        <v>18</v>
      </c>
      <c r="B31" s="1" t="s">
        <v>74</v>
      </c>
    </row>
    <row r="32" spans="1:2" x14ac:dyDescent="0.25">
      <c r="A32" s="2" t="s">
        <v>72</v>
      </c>
      <c r="B32" s="1" t="s">
        <v>12</v>
      </c>
    </row>
    <row r="33" spans="1:2" x14ac:dyDescent="0.25">
      <c r="A33" s="2" t="s">
        <v>195</v>
      </c>
      <c r="B33" s="1" t="s">
        <v>197</v>
      </c>
    </row>
    <row r="34" spans="1:2" x14ac:dyDescent="0.25">
      <c r="A34" s="2" t="s">
        <v>296</v>
      </c>
      <c r="B34" s="1" t="s">
        <v>299</v>
      </c>
    </row>
    <row r="35" spans="1:2" x14ac:dyDescent="0.25">
      <c r="A35" s="2" t="s">
        <v>298</v>
      </c>
      <c r="B35" s="1" t="s">
        <v>297</v>
      </c>
    </row>
    <row r="37" spans="1:2" ht="15.75" x14ac:dyDescent="0.25">
      <c r="A37" s="7" t="s">
        <v>19</v>
      </c>
    </row>
    <row r="39" spans="1:2" x14ac:dyDescent="0.25">
      <c r="A39" s="2" t="s">
        <v>22</v>
      </c>
      <c r="B39" s="1" t="s">
        <v>26</v>
      </c>
    </row>
    <row r="40" spans="1:2" x14ac:dyDescent="0.25">
      <c r="A40" s="2" t="s">
        <v>23</v>
      </c>
      <c r="B40" s="1" t="s">
        <v>27</v>
      </c>
    </row>
    <row r="41" spans="1:2" x14ac:dyDescent="0.25">
      <c r="A41" s="2" t="s">
        <v>24</v>
      </c>
      <c r="B41" s="1" t="s">
        <v>8</v>
      </c>
    </row>
    <row r="42" spans="1:2" x14ac:dyDescent="0.25">
      <c r="A42" s="2" t="s">
        <v>25</v>
      </c>
      <c r="B42" s="1" t="s">
        <v>74</v>
      </c>
    </row>
    <row r="43" spans="1:2" x14ac:dyDescent="0.25">
      <c r="A43" s="2" t="s">
        <v>73</v>
      </c>
      <c r="B43" s="1" t="s">
        <v>12</v>
      </c>
    </row>
    <row r="45" spans="1:2" ht="15.75" x14ac:dyDescent="0.25">
      <c r="A45" s="8" t="s">
        <v>218</v>
      </c>
    </row>
    <row r="46" spans="1:2" ht="15.75" x14ac:dyDescent="0.25">
      <c r="A46" s="8"/>
    </row>
    <row r="47" spans="1:2" x14ac:dyDescent="0.25">
      <c r="A47" s="2" t="s">
        <v>229</v>
      </c>
      <c r="B47" s="1" t="s">
        <v>230</v>
      </c>
    </row>
    <row r="48" spans="1:2" x14ac:dyDescent="0.25">
      <c r="A48" s="2" t="s">
        <v>231</v>
      </c>
      <c r="B48" s="1" t="s">
        <v>232</v>
      </c>
    </row>
    <row r="49" spans="1:2" x14ac:dyDescent="0.25">
      <c r="A49" s="2" t="s">
        <v>241</v>
      </c>
      <c r="B49" s="1" t="s">
        <v>242</v>
      </c>
    </row>
    <row r="50" spans="1:2" x14ac:dyDescent="0.25">
      <c r="A50" s="2" t="s">
        <v>251</v>
      </c>
      <c r="B50" s="1" t="s">
        <v>252</v>
      </c>
    </row>
    <row r="51" spans="1:2" x14ac:dyDescent="0.25">
      <c r="A51" s="2" t="s">
        <v>250</v>
      </c>
      <c r="B51" s="1" t="s">
        <v>253</v>
      </c>
    </row>
    <row r="52" spans="1:2" x14ac:dyDescent="0.25">
      <c r="A52" s="2"/>
    </row>
    <row r="53" spans="1:2" ht="15.75" x14ac:dyDescent="0.25">
      <c r="A53" s="8" t="s">
        <v>246</v>
      </c>
    </row>
    <row r="54" spans="1:2" x14ac:dyDescent="0.25">
      <c r="A54" s="2"/>
    </row>
    <row r="55" spans="1:2" x14ac:dyDescent="0.25">
      <c r="A55" s="2" t="s">
        <v>247</v>
      </c>
      <c r="B55" s="1" t="s">
        <v>291</v>
      </c>
    </row>
    <row r="56" spans="1:2" x14ac:dyDescent="0.25">
      <c r="A56" s="2" t="s">
        <v>292</v>
      </c>
      <c r="B56" s="1" t="s">
        <v>248</v>
      </c>
    </row>
  </sheetData>
  <hyperlinks>
    <hyperlink ref="A17" location="'GE1'!A1" display="GE1" xr:uid="{7441C849-0FF7-4E52-A3F0-3A62BF05D194}"/>
    <hyperlink ref="A27" location="GRGSS1!A1" display="GRGSS1" xr:uid="{60E2160E-958F-44BF-A701-A3EB0532235A}"/>
    <hyperlink ref="A39" location="GRETA1!A1" display="GRETA1" xr:uid="{7CF37825-E693-4273-86B9-7473B93D4B66}"/>
    <hyperlink ref="A18" location="'GE2'!A1" display="GE2" xr:uid="{35A3F189-8D9F-4CD6-B942-745A1CD90A7D}"/>
    <hyperlink ref="A28" location="GRGSS2!A1" display="GRGSS2" xr:uid="{0FFD3AF4-029B-4C62-8F72-156DD0295D85}"/>
    <hyperlink ref="A40" location="GRETA2!A1" display="GRETA2" xr:uid="{4B3FF3DA-639C-40B7-8148-7F1121BD3040}"/>
    <hyperlink ref="A19" location="'TE1'!A1" display="TE1" xr:uid="{D047E4FA-4686-4850-84EF-5743A01FF6C7}"/>
    <hyperlink ref="A20" location="'TE2'!A1" display="TE2" xr:uid="{10AA887D-F07C-4C57-B11A-42EBFE79C0ED}"/>
    <hyperlink ref="A21" location="'TE3'!A1" display="TE3" xr:uid="{9DDBCED0-AA31-4678-85C2-0030BB830F71}"/>
    <hyperlink ref="A30" location="TRGSS1!A1" display="TRGSS1" xr:uid="{B7C584C0-7FD5-4F78-903D-9276E6F714D3}"/>
    <hyperlink ref="A31" location="TRGSS2!A1" display="TRGSS2" xr:uid="{EA1F2807-7F11-4A9E-8F89-2F1CE2EC488A}"/>
    <hyperlink ref="A32" location="TRGSS3!A1" display="TRGSS3" xr:uid="{B115CD23-015E-44D3-B49D-1C21F2E64A53}"/>
    <hyperlink ref="A41" location="TRETA1!A1" display="TRETA1" xr:uid="{A8DAAB53-C01F-441E-BBEF-ED15BD349A0D}"/>
    <hyperlink ref="A42" location="TRETA2!A1" display="TRETA2" xr:uid="{E43A7340-4252-4EBF-90F0-37CA1DCBD2D0}"/>
    <hyperlink ref="A43" location="TRETA3!A1" display="TRETA3" xr:uid="{1A776179-03D6-47D5-AA6A-CF4543C63B2E}"/>
    <hyperlink ref="A29" location="GRGSS3!A1" display="GRGSS3" xr:uid="{0A2C9E74-1948-46C2-8DEF-6F758E1D72C1}"/>
    <hyperlink ref="A33" location="TRGSS4!A1" display="TRGSS4" xr:uid="{693631D9-C6B2-4F85-A852-4B35F45E5CA5}"/>
    <hyperlink ref="A47" location="T7S1!A1" display="T7S1" xr:uid="{80D91B38-9959-49D3-8819-432BBB7BC28A}"/>
    <hyperlink ref="A48" location="G7S1!A1" display="G7S1" xr:uid="{192BA30C-E494-4B07-B624-D3FF6A14CC4D}"/>
    <hyperlink ref="A49" location="T7S2!A1" display="T7S2" xr:uid="{2F35400A-6CC8-4918-AFDC-AA062AC8109C}"/>
    <hyperlink ref="A50" location="G7S2!A1" display="G7S2" xr:uid="{3FEB691C-D548-495C-A2E5-EB962B2CE960}"/>
    <hyperlink ref="A12" location="GG!A1" display="GG" xr:uid="{2E6B8A03-8F02-417E-ACAA-14FF3B8465CD}"/>
    <hyperlink ref="A13" location="TG!A1" display="TG" xr:uid="{AD52FD74-D9C6-482F-AF31-FE635B4277E4}"/>
    <hyperlink ref="A55" location="'TTC1'!A1" display="TTC1" xr:uid="{4151F8F9-EC50-410F-8199-2679D2277BAA}"/>
    <hyperlink ref="A56" location="'TTC2'!A1" display="TTC2" xr:uid="{10AC5405-FF8A-481B-9767-2E6B520710B4}"/>
    <hyperlink ref="A51" location="T7S3!A1" display="T7S3" xr:uid="{6CC2A1E3-A877-45B9-B249-9EBB23A099D7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E782-2D1F-409F-92C2-7267A6191B49}">
  <sheetPr>
    <tabColor theme="9" tint="0.39997558519241921"/>
  </sheetPr>
  <dimension ref="A1:I35"/>
  <sheetViews>
    <sheetView workbookViewId="0">
      <selection activeCell="J22" sqref="J22"/>
    </sheetView>
  </sheetViews>
  <sheetFormatPr baseColWidth="10" defaultColWidth="11.42578125" defaultRowHeight="15" x14ac:dyDescent="0.25"/>
  <cols>
    <col min="1" max="1" width="31" style="1" customWidth="1"/>
    <col min="2" max="16384" width="11.42578125" style="1"/>
  </cols>
  <sheetData>
    <row r="1" spans="1:9" x14ac:dyDescent="0.25">
      <c r="A1" s="2" t="s">
        <v>28</v>
      </c>
      <c r="B1" s="210" t="s">
        <v>258</v>
      </c>
    </row>
    <row r="3" spans="1:9" ht="18.75" x14ac:dyDescent="0.3">
      <c r="A3" s="30" t="s">
        <v>42</v>
      </c>
    </row>
    <row r="5" spans="1:9" x14ac:dyDescent="0.25">
      <c r="A5" s="29" t="s">
        <v>15</v>
      </c>
      <c r="C5" s="29" t="str">
        <f>Índex!A7</f>
        <v>4t trimestre 2025</v>
      </c>
    </row>
    <row r="6" spans="1:9" ht="15.75" thickBot="1" x14ac:dyDescent="0.3">
      <c r="A6" s="31" t="s">
        <v>35</v>
      </c>
      <c r="B6" s="32"/>
      <c r="C6" s="32"/>
      <c r="D6" s="32"/>
      <c r="E6" s="32"/>
      <c r="F6" s="32"/>
      <c r="G6" s="32"/>
      <c r="H6" s="32"/>
      <c r="I6" s="32"/>
    </row>
    <row r="29" spans="1:8" x14ac:dyDescent="0.25">
      <c r="A29" s="44" t="s">
        <v>34</v>
      </c>
    </row>
    <row r="30" spans="1:8" x14ac:dyDescent="0.25">
      <c r="A30" s="44"/>
    </row>
    <row r="31" spans="1:8" ht="30" x14ac:dyDescent="0.25">
      <c r="B31" s="139" t="s">
        <v>36</v>
      </c>
      <c r="C31" s="142" t="s">
        <v>378</v>
      </c>
      <c r="D31" s="142" t="s">
        <v>379</v>
      </c>
      <c r="E31" s="142" t="s">
        <v>380</v>
      </c>
    </row>
    <row r="32" spans="1:8" x14ac:dyDescent="0.25">
      <c r="A32" s="140" t="s">
        <v>29</v>
      </c>
      <c r="B32" s="143">
        <v>319285</v>
      </c>
      <c r="C32" s="47">
        <v>2.6029532271799733E-2</v>
      </c>
      <c r="D32" s="47">
        <v>0.14794148207538013</v>
      </c>
      <c r="E32" s="47">
        <v>0.33958614786906433</v>
      </c>
      <c r="H32" s="73"/>
    </row>
    <row r="33" spans="1:5" x14ac:dyDescent="0.25">
      <c r="A33" s="140" t="s">
        <v>30</v>
      </c>
      <c r="B33" s="143">
        <v>1710360</v>
      </c>
      <c r="C33" s="47">
        <v>2.5352653066118329E-2</v>
      </c>
      <c r="D33" s="47">
        <v>0.13310521416812141</v>
      </c>
      <c r="E33" s="47">
        <v>0.24198958255422759</v>
      </c>
    </row>
    <row r="34" spans="1:5" x14ac:dyDescent="0.25">
      <c r="A34" s="140" t="s">
        <v>31</v>
      </c>
      <c r="B34" s="144">
        <v>2218295</v>
      </c>
      <c r="C34" s="47">
        <v>2.2484287962977901E-2</v>
      </c>
      <c r="D34" s="47">
        <v>0.13351350633211514</v>
      </c>
      <c r="E34" s="47">
        <v>0.19091002309027433</v>
      </c>
    </row>
    <row r="35" spans="1:5" x14ac:dyDescent="0.25">
      <c r="A35" s="140" t="s">
        <v>32</v>
      </c>
      <c r="B35" s="144">
        <v>3179620</v>
      </c>
      <c r="C35" s="47">
        <v>2.279365406142642E-2</v>
      </c>
      <c r="D35" s="47">
        <v>0.13988898018650525</v>
      </c>
      <c r="E35" s="47">
        <v>0.22813475407138634</v>
      </c>
    </row>
  </sheetData>
  <hyperlinks>
    <hyperlink ref="A1" location="Índex!A1" display="TORNAR A L'ÍNDEX" xr:uid="{2A38DAD6-9F21-49C3-9E6C-7ADF0E6E1F31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C215-DF8A-4DCF-A1B9-5B460CF98989}">
  <sheetPr>
    <tabColor theme="9" tint="0.59999389629810485"/>
  </sheetPr>
  <dimension ref="A1:I53"/>
  <sheetViews>
    <sheetView topLeftCell="A4" workbookViewId="0">
      <selection activeCell="C1" sqref="C1"/>
    </sheetView>
  </sheetViews>
  <sheetFormatPr baseColWidth="10" defaultColWidth="11.42578125" defaultRowHeight="15" x14ac:dyDescent="0.25"/>
  <cols>
    <col min="1" max="1" width="8.140625" style="1" customWidth="1"/>
    <col min="2" max="2" width="14.7109375" style="1" customWidth="1"/>
    <col min="3" max="3" width="13.42578125" style="1" customWidth="1"/>
    <col min="4" max="16384" width="11.42578125" style="1"/>
  </cols>
  <sheetData>
    <row r="1" spans="1:9" x14ac:dyDescent="0.25">
      <c r="A1" s="263" t="s">
        <v>28</v>
      </c>
      <c r="B1" s="210" t="s">
        <v>258</v>
      </c>
    </row>
    <row r="3" spans="1:9" ht="18.75" x14ac:dyDescent="0.3">
      <c r="A3" s="30" t="s">
        <v>41</v>
      </c>
    </row>
    <row r="5" spans="1:9" x14ac:dyDescent="0.25">
      <c r="A5" s="29" t="s">
        <v>16</v>
      </c>
      <c r="C5" s="29" t="str">
        <f>Índex!A7</f>
        <v>4t trimestre 2025</v>
      </c>
    </row>
    <row r="6" spans="1:9" ht="15.75" thickBot="1" x14ac:dyDescent="0.3">
      <c r="A6" s="31" t="str">
        <f>Índex!B28</f>
        <v>Variació interanual llocs de treball assalariat. Baix Llobregat.</v>
      </c>
      <c r="B6" s="32"/>
      <c r="C6" s="32"/>
      <c r="D6" s="32"/>
      <c r="E6" s="32"/>
      <c r="F6" s="32"/>
      <c r="G6" s="32"/>
      <c r="H6" s="32"/>
      <c r="I6" s="32"/>
    </row>
    <row r="29" spans="1:3" x14ac:dyDescent="0.25">
      <c r="A29" s="44" t="s">
        <v>34</v>
      </c>
    </row>
    <row r="30" spans="1:3" x14ac:dyDescent="0.25">
      <c r="A30" s="44"/>
    </row>
    <row r="31" spans="1:3" ht="30.75" customHeight="1" x14ac:dyDescent="0.25">
      <c r="B31" s="142" t="s">
        <v>40</v>
      </c>
      <c r="C31" s="142" t="s">
        <v>39</v>
      </c>
    </row>
    <row r="32" spans="1:3" hidden="1" x14ac:dyDescent="0.25">
      <c r="A32" s="272">
        <v>2016</v>
      </c>
      <c r="B32" s="143">
        <v>237205</v>
      </c>
      <c r="C32" s="47"/>
    </row>
    <row r="33" spans="1:5" x14ac:dyDescent="0.25">
      <c r="A33" s="272">
        <v>2017</v>
      </c>
      <c r="B33" s="143">
        <v>250631</v>
      </c>
      <c r="C33" s="47">
        <f>(B33-B32)/B32</f>
        <v>5.6600830505259166E-2</v>
      </c>
      <c r="D33" s="211"/>
    </row>
    <row r="34" spans="1:5" x14ac:dyDescent="0.25">
      <c r="A34" s="272">
        <v>2018</v>
      </c>
      <c r="B34" s="144">
        <v>261369</v>
      </c>
      <c r="C34" s="47">
        <f>(B34-B33)/B33</f>
        <v>4.284386209207959E-2</v>
      </c>
      <c r="D34" s="147">
        <f>B34-B33</f>
        <v>10738</v>
      </c>
    </row>
    <row r="35" spans="1:5" x14ac:dyDescent="0.25">
      <c r="A35" s="146">
        <v>2019</v>
      </c>
      <c r="B35" s="144">
        <v>278137</v>
      </c>
      <c r="C35" s="47">
        <f>(B35-B34)/B34</f>
        <v>6.4154509524848011E-2</v>
      </c>
      <c r="D35" s="147"/>
    </row>
    <row r="36" spans="1:5" x14ac:dyDescent="0.25">
      <c r="A36" s="146">
        <v>2020</v>
      </c>
      <c r="B36" s="144">
        <v>272265</v>
      </c>
      <c r="C36" s="47">
        <f>(B36-B35)/B35</f>
        <v>-2.1111898093385633E-2</v>
      </c>
      <c r="D36" s="187"/>
      <c r="E36" s="73"/>
    </row>
    <row r="37" spans="1:5" x14ac:dyDescent="0.25">
      <c r="A37" s="146">
        <v>2021</v>
      </c>
      <c r="B37" s="143">
        <v>283605</v>
      </c>
      <c r="C37" s="47">
        <f t="shared" ref="C37" si="0">(B37-B36)/B36</f>
        <v>4.165059776320864E-2</v>
      </c>
      <c r="D37" s="187"/>
    </row>
    <row r="38" spans="1:5" x14ac:dyDescent="0.25">
      <c r="A38" s="146">
        <v>2022</v>
      </c>
      <c r="B38" s="143">
        <v>295745</v>
      </c>
      <c r="C38" s="47">
        <f>(B38-B37)/B37</f>
        <v>4.2806015408755137E-2</v>
      </c>
      <c r="D38" s="187"/>
    </row>
    <row r="39" spans="1:5" x14ac:dyDescent="0.25">
      <c r="A39" s="146">
        <v>2023</v>
      </c>
      <c r="B39" s="143">
        <v>304860</v>
      </c>
      <c r="C39" s="47">
        <f>(B39-B38)/B38</f>
        <v>3.0820470337621936E-2</v>
      </c>
      <c r="D39" s="187"/>
      <c r="E39" s="73"/>
    </row>
    <row r="40" spans="1:5" x14ac:dyDescent="0.25">
      <c r="A40" s="146">
        <v>2024</v>
      </c>
      <c r="B40" s="143">
        <v>311185</v>
      </c>
      <c r="C40" s="47">
        <f>(B40-B39)/B39</f>
        <v>2.0747228235911568E-2</v>
      </c>
      <c r="D40" s="187"/>
    </row>
    <row r="41" spans="1:5" x14ac:dyDescent="0.25">
      <c r="A41" s="146">
        <v>2025</v>
      </c>
      <c r="B41" s="143">
        <v>319285</v>
      </c>
      <c r="C41" s="47">
        <f>(B41-B40)/B40</f>
        <v>2.6029532271799733E-2</v>
      </c>
      <c r="D41" s="187"/>
      <c r="E41" s="73"/>
    </row>
    <row r="42" spans="1:5" x14ac:dyDescent="0.25">
      <c r="A42" s="203"/>
      <c r="B42" s="187"/>
      <c r="C42" s="37"/>
      <c r="D42" s="187"/>
    </row>
    <row r="43" spans="1:5" x14ac:dyDescent="0.25">
      <c r="A43" s="37"/>
      <c r="B43" s="37"/>
      <c r="C43" s="37"/>
      <c r="D43" s="187"/>
    </row>
    <row r="44" spans="1:5" x14ac:dyDescent="0.25">
      <c r="A44" s="37"/>
      <c r="B44" s="37"/>
      <c r="C44" s="37"/>
    </row>
    <row r="45" spans="1:5" x14ac:dyDescent="0.25">
      <c r="A45" s="37"/>
      <c r="B45" s="37"/>
      <c r="C45" s="37"/>
    </row>
    <row r="46" spans="1:5" x14ac:dyDescent="0.25">
      <c r="A46" s="37"/>
      <c r="B46" s="37"/>
      <c r="C46" s="37"/>
    </row>
    <row r="47" spans="1:5" x14ac:dyDescent="0.25">
      <c r="A47" s="37"/>
      <c r="B47" s="37"/>
      <c r="C47" s="37"/>
    </row>
    <row r="48" spans="1:5" x14ac:dyDescent="0.25">
      <c r="A48" s="37"/>
      <c r="B48" s="37"/>
      <c r="C48" s="37"/>
    </row>
    <row r="49" spans="1:3" x14ac:dyDescent="0.25">
      <c r="A49" s="37"/>
      <c r="B49" s="37"/>
      <c r="C49" s="37"/>
    </row>
    <row r="50" spans="1:3" x14ac:dyDescent="0.25">
      <c r="A50" s="37"/>
      <c r="B50" s="37"/>
      <c r="C50" s="37"/>
    </row>
    <row r="51" spans="1:3" x14ac:dyDescent="0.25">
      <c r="A51" s="37"/>
      <c r="B51" s="37"/>
      <c r="C51" s="37"/>
    </row>
    <row r="52" spans="1:3" x14ac:dyDescent="0.25">
      <c r="A52" s="37"/>
      <c r="B52" s="37"/>
      <c r="C52" s="37"/>
    </row>
    <row r="53" spans="1:3" x14ac:dyDescent="0.25">
      <c r="A53" s="37"/>
      <c r="B53" s="37"/>
      <c r="C53" s="37"/>
    </row>
  </sheetData>
  <sortState xmlns:xlrd2="http://schemas.microsoft.com/office/spreadsheetml/2017/richdata2" ref="N30:O35">
    <sortCondition ref="N29:N35"/>
  </sortState>
  <hyperlinks>
    <hyperlink ref="A1" location="Índex!A1" display="TORNAR A L'ÍNDEX" xr:uid="{7892EAB3-CF61-4C77-9E84-FE0C1B66547D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E509-246F-4BD9-81EF-23ABB547A776}">
  <sheetPr>
    <tabColor theme="9" tint="0.59999389629810485"/>
  </sheetPr>
  <dimension ref="A1:I35"/>
  <sheetViews>
    <sheetView topLeftCell="A7" workbookViewId="0">
      <selection activeCell="B1" sqref="B1"/>
    </sheetView>
  </sheetViews>
  <sheetFormatPr baseColWidth="10" defaultColWidth="11.42578125" defaultRowHeight="15" x14ac:dyDescent="0.25"/>
  <cols>
    <col min="1" max="1" width="31" style="1" customWidth="1"/>
    <col min="2" max="16384" width="11.42578125" style="1"/>
  </cols>
  <sheetData>
    <row r="1" spans="1:9" x14ac:dyDescent="0.25">
      <c r="A1" s="2" t="s">
        <v>28</v>
      </c>
      <c r="B1" s="210" t="s">
        <v>258</v>
      </c>
    </row>
    <row r="3" spans="1:9" ht="18.75" x14ac:dyDescent="0.3">
      <c r="A3" s="30" t="s">
        <v>42</v>
      </c>
    </row>
    <row r="5" spans="1:9" x14ac:dyDescent="0.25">
      <c r="A5" s="29" t="s">
        <v>193</v>
      </c>
      <c r="C5" s="29" t="str">
        <f>Índex!A7</f>
        <v>4t trimestre 2025</v>
      </c>
    </row>
    <row r="6" spans="1:9" ht="15.75" thickBot="1" x14ac:dyDescent="0.3">
      <c r="A6" s="31" t="s">
        <v>194</v>
      </c>
      <c r="B6" s="32"/>
      <c r="C6" s="32"/>
      <c r="D6" s="32"/>
      <c r="E6" s="32"/>
      <c r="F6" s="32"/>
      <c r="G6" s="32"/>
      <c r="H6" s="32"/>
      <c r="I6" s="32"/>
    </row>
    <row r="29" spans="1:4" x14ac:dyDescent="0.25">
      <c r="A29" s="44" t="s">
        <v>34</v>
      </c>
    </row>
    <row r="30" spans="1:4" x14ac:dyDescent="0.25">
      <c r="A30" s="44"/>
    </row>
    <row r="31" spans="1:4" ht="30" x14ac:dyDescent="0.25">
      <c r="B31" s="142" t="s">
        <v>378</v>
      </c>
      <c r="C31" s="142" t="s">
        <v>379</v>
      </c>
      <c r="D31" s="142" t="s">
        <v>380</v>
      </c>
    </row>
    <row r="32" spans="1:4" x14ac:dyDescent="0.25">
      <c r="A32" s="148" t="s">
        <v>186</v>
      </c>
      <c r="B32" s="47">
        <v>6.6076549058720858E-3</v>
      </c>
      <c r="C32" s="47">
        <v>1.5648586092382007E-2</v>
      </c>
      <c r="D32" s="47">
        <v>-3.1852638336749054E-3</v>
      </c>
    </row>
    <row r="33" spans="1:4" x14ac:dyDescent="0.25">
      <c r="A33" s="148" t="s">
        <v>187</v>
      </c>
      <c r="B33" s="47">
        <v>4.5752836553204536E-2</v>
      </c>
      <c r="C33" s="47">
        <v>0.17168066187485398</v>
      </c>
      <c r="D33" s="47">
        <v>0.28228074661211966</v>
      </c>
    </row>
    <row r="34" spans="1:4" x14ac:dyDescent="0.25">
      <c r="A34" s="148" t="s">
        <v>188</v>
      </c>
      <c r="B34" s="47">
        <v>3.2648955141981802E-2</v>
      </c>
      <c r="C34" s="47">
        <v>0.31098339719029372</v>
      </c>
      <c r="D34" s="47">
        <v>1.2420674317938127</v>
      </c>
    </row>
    <row r="35" spans="1:4" x14ac:dyDescent="0.25">
      <c r="A35" s="148" t="s">
        <v>132</v>
      </c>
      <c r="B35" s="47">
        <v>2.6029532271799733E-2</v>
      </c>
      <c r="C35" s="47">
        <v>0.14794148207538013</v>
      </c>
      <c r="D35" s="47">
        <v>0.33958614786906433</v>
      </c>
    </row>
  </sheetData>
  <hyperlinks>
    <hyperlink ref="A1" location="Índex!A1" display="TORNAR A L'ÍNDEX" xr:uid="{EB22EEFF-DEEB-44CB-BFF8-E0FFE3F85268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5674-7023-45BB-9A88-2911568642BD}">
  <sheetPr>
    <tabColor theme="9" tint="0.39997558519241921"/>
  </sheetPr>
  <dimension ref="A1:P23"/>
  <sheetViews>
    <sheetView workbookViewId="0">
      <selection activeCell="H12" sqref="H12"/>
    </sheetView>
  </sheetViews>
  <sheetFormatPr baseColWidth="10" defaultColWidth="11.42578125" defaultRowHeight="15" x14ac:dyDescent="0.25"/>
  <cols>
    <col min="1" max="1" width="39.5703125" style="1" customWidth="1"/>
    <col min="2" max="2" width="10.5703125" style="1" customWidth="1"/>
    <col min="3" max="4" width="9.7109375" style="1" customWidth="1"/>
    <col min="5" max="5" width="11.5703125" style="1" customWidth="1"/>
    <col min="6" max="15" width="11.42578125" style="1"/>
    <col min="16" max="16" width="11.42578125" style="127"/>
    <col min="17" max="16384" width="11.42578125" style="1"/>
  </cols>
  <sheetData>
    <row r="1" spans="1:7" x14ac:dyDescent="0.25">
      <c r="A1" s="2" t="s">
        <v>28</v>
      </c>
      <c r="C1" s="210" t="s">
        <v>258</v>
      </c>
    </row>
    <row r="3" spans="1:7" ht="18.75" x14ac:dyDescent="0.3">
      <c r="A3" s="30" t="s">
        <v>41</v>
      </c>
    </row>
    <row r="5" spans="1:7" x14ac:dyDescent="0.25">
      <c r="A5" s="29" t="str">
        <f>Índex!A30</f>
        <v>TRGSS1</v>
      </c>
      <c r="C5" s="29" t="str">
        <f>Índex!A7</f>
        <v>4t trimestre 2025</v>
      </c>
    </row>
    <row r="6" spans="1:7" ht="15.75" thickBot="1" x14ac:dyDescent="0.3">
      <c r="A6" s="31" t="str">
        <f>Índex!B30</f>
        <v>Activitats econòmiques més rellevants. Baix Llobregat.</v>
      </c>
      <c r="B6" s="32"/>
      <c r="C6" s="32"/>
      <c r="D6" s="32"/>
      <c r="E6" s="32"/>
      <c r="F6" s="32"/>
    </row>
    <row r="8" spans="1:7" x14ac:dyDescent="0.25">
      <c r="B8" s="54"/>
      <c r="C8" s="54"/>
      <c r="D8" s="298" t="s">
        <v>130</v>
      </c>
      <c r="E8" s="298"/>
      <c r="F8" s="298"/>
    </row>
    <row r="9" spans="1:7" ht="15.75" x14ac:dyDescent="0.25">
      <c r="A9" s="9"/>
      <c r="B9" s="27">
        <v>2025</v>
      </c>
      <c r="C9" s="27" t="s">
        <v>131</v>
      </c>
      <c r="D9" s="27" t="s">
        <v>383</v>
      </c>
      <c r="E9" s="27" t="s">
        <v>381</v>
      </c>
      <c r="F9" s="27" t="s">
        <v>382</v>
      </c>
    </row>
    <row r="10" spans="1:7" x14ac:dyDescent="0.25">
      <c r="A10" s="11" t="s">
        <v>132</v>
      </c>
      <c r="B10" s="12">
        <v>319285</v>
      </c>
      <c r="C10" s="13">
        <v>1</v>
      </c>
      <c r="D10" s="13">
        <v>2.6029532271799733E-2</v>
      </c>
      <c r="E10" s="13">
        <v>0.14794148207538013</v>
      </c>
      <c r="F10" s="13">
        <v>0.33958614786906433</v>
      </c>
      <c r="G10" s="73"/>
    </row>
    <row r="11" spans="1:7" ht="45" x14ac:dyDescent="0.25">
      <c r="A11" s="14" t="s">
        <v>321</v>
      </c>
      <c r="B11" s="15">
        <v>31310</v>
      </c>
      <c r="C11" s="16">
        <v>9.8062859201027294E-2</v>
      </c>
      <c r="D11" s="16">
        <v>3.0951596970694766E-2</v>
      </c>
      <c r="E11" s="16">
        <v>0.14852720002934594</v>
      </c>
      <c r="F11" s="16">
        <v>0.25440705128205127</v>
      </c>
    </row>
    <row r="12" spans="1:7" ht="30" x14ac:dyDescent="0.25">
      <c r="A12" s="14" t="s">
        <v>319</v>
      </c>
      <c r="B12" s="15">
        <v>27550</v>
      </c>
      <c r="C12" s="16">
        <v>8.6286546502341174E-2</v>
      </c>
      <c r="D12" s="16">
        <v>5.6365030674846626E-2</v>
      </c>
      <c r="E12" s="16">
        <v>0.23216601815823606</v>
      </c>
      <c r="F12" s="16">
        <v>0.39620920332454895</v>
      </c>
    </row>
    <row r="13" spans="1:7" x14ac:dyDescent="0.25">
      <c r="A13" s="14" t="s">
        <v>328</v>
      </c>
      <c r="B13" s="15">
        <v>21575</v>
      </c>
      <c r="C13" s="16">
        <v>6.7572858104827979E-2</v>
      </c>
      <c r="D13" s="16">
        <v>3.9759036144578312E-2</v>
      </c>
      <c r="E13" s="16">
        <v>0.79373129364815431</v>
      </c>
      <c r="F13" s="16">
        <v>1.4500340676811265</v>
      </c>
    </row>
    <row r="14" spans="1:7" x14ac:dyDescent="0.25">
      <c r="A14" s="14" t="s">
        <v>320</v>
      </c>
      <c r="B14" s="15">
        <v>17500</v>
      </c>
      <c r="C14" s="16">
        <v>5.4809966017821066E-2</v>
      </c>
      <c r="D14" s="16">
        <v>7.4841681059297643E-3</v>
      </c>
      <c r="E14" s="16">
        <v>6.8702290076335881E-2</v>
      </c>
      <c r="F14" s="16">
        <v>0.36889862327909889</v>
      </c>
    </row>
    <row r="15" spans="1:7" ht="30" x14ac:dyDescent="0.25">
      <c r="A15" s="14" t="s">
        <v>330</v>
      </c>
      <c r="B15" s="15">
        <v>16245</v>
      </c>
      <c r="C15" s="16">
        <v>5.0879308454828756E-2</v>
      </c>
      <c r="D15" s="16">
        <v>1.1519302615193025E-2</v>
      </c>
      <c r="E15" s="16">
        <v>0.39012493582064006</v>
      </c>
      <c r="F15" s="16">
        <v>1.0313867700387644</v>
      </c>
    </row>
    <row r="16" spans="1:7" x14ac:dyDescent="0.25">
      <c r="A16" s="14" t="s">
        <v>331</v>
      </c>
      <c r="B16" s="15">
        <v>14110</v>
      </c>
      <c r="C16" s="16">
        <v>4.4192492600654588E-2</v>
      </c>
      <c r="D16" s="16">
        <v>6.0902255639097742E-2</v>
      </c>
      <c r="E16" s="16">
        <v>0.37110096200563597</v>
      </c>
      <c r="F16" s="16">
        <v>0.94647537591391917</v>
      </c>
    </row>
    <row r="17" spans="1:6" ht="30" x14ac:dyDescent="0.25">
      <c r="A17" s="14" t="s">
        <v>322</v>
      </c>
      <c r="B17" s="15">
        <v>13520</v>
      </c>
      <c r="C17" s="16">
        <v>4.2344613746339479E-2</v>
      </c>
      <c r="D17" s="16">
        <v>2.6185958254269448E-2</v>
      </c>
      <c r="E17" s="16">
        <v>0.11156786976897147</v>
      </c>
      <c r="F17" s="16">
        <v>-0.12110771631021257</v>
      </c>
    </row>
    <row r="18" spans="1:6" x14ac:dyDescent="0.25">
      <c r="A18" s="14" t="s">
        <v>332</v>
      </c>
      <c r="B18" s="15">
        <v>10680</v>
      </c>
      <c r="C18" s="16">
        <v>3.3449739261161661E-2</v>
      </c>
      <c r="D18" s="16">
        <v>2.1520803443328552E-2</v>
      </c>
      <c r="E18" s="16">
        <v>0.163145284251797</v>
      </c>
      <c r="F18" s="16">
        <v>0.64510166358595189</v>
      </c>
    </row>
    <row r="19" spans="1:6" ht="30" x14ac:dyDescent="0.25">
      <c r="A19" s="14" t="s">
        <v>329</v>
      </c>
      <c r="B19" s="15">
        <v>10405</v>
      </c>
      <c r="C19" s="16">
        <v>3.2588439795167325E-2</v>
      </c>
      <c r="D19" s="16">
        <v>5.313765182186235E-2</v>
      </c>
      <c r="E19" s="16">
        <v>-0.32465762315830465</v>
      </c>
      <c r="F19" s="16">
        <v>8.3289953149401352E-2</v>
      </c>
    </row>
    <row r="20" spans="1:6" ht="30" x14ac:dyDescent="0.25">
      <c r="A20" s="259" t="s">
        <v>323</v>
      </c>
      <c r="B20" s="18">
        <v>9230</v>
      </c>
      <c r="C20" s="19">
        <v>2.8908342076827912E-2</v>
      </c>
      <c r="D20" s="19">
        <v>0.13600000000000001</v>
      </c>
      <c r="E20" s="19">
        <v>0.28141052339303069</v>
      </c>
      <c r="F20" s="19">
        <v>0.26611796982167352</v>
      </c>
    </row>
    <row r="23" spans="1:6" x14ac:dyDescent="0.25">
      <c r="A23" s="44" t="s">
        <v>208</v>
      </c>
    </row>
  </sheetData>
  <mergeCells count="1">
    <mergeCell ref="D8:F8"/>
  </mergeCells>
  <phoneticPr fontId="19" type="noConversion"/>
  <conditionalFormatting sqref="C11:C20">
    <cfRule type="colorScale" priority="1">
      <colorScale>
        <cfvo type="min"/>
        <cfvo type="max"/>
        <color rgb="FFFFEF9C"/>
        <color rgb="FF63BE7B"/>
      </colorScale>
    </cfRule>
  </conditionalFormatting>
  <conditionalFormatting sqref="D10:F20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{7576CB97-E3E2-42DB-A516-10FBC373357E}</x14:id>
        </ext>
      </extLst>
    </cfRule>
  </conditionalFormatting>
  <hyperlinks>
    <hyperlink ref="A1" location="Índex!A1" display="TORNAR A L'ÍNDEX" xr:uid="{F86BC43F-0BD7-427D-ACF6-FFAAB9777B37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576CB97-E3E2-42DB-A516-10FBC373357E}">
            <x14:dataBar minLength="0" maxLength="100" axisPosition="middle">
              <x14:cfvo type="autoMin"/>
              <x14:cfvo type="autoMax"/>
              <x14:negativeFillColor rgb="FFFF0000"/>
              <x14:axisColor rgb="FF000000"/>
            </x14:dataBar>
          </x14:cfRule>
          <xm:sqref>D10:F20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A866-E02E-41EB-A2C7-071549437088}">
  <sheetPr>
    <tabColor theme="9" tint="0.59999389629810485"/>
  </sheetPr>
  <dimension ref="A1:D34"/>
  <sheetViews>
    <sheetView workbookViewId="0">
      <selection activeCell="F21" sqref="F21"/>
    </sheetView>
  </sheetViews>
  <sheetFormatPr baseColWidth="10" defaultColWidth="11.42578125" defaultRowHeight="15" x14ac:dyDescent="0.25"/>
  <cols>
    <col min="1" max="1" width="64.28515625" style="1" customWidth="1"/>
    <col min="2" max="16384" width="11.42578125" style="1"/>
  </cols>
  <sheetData>
    <row r="1" spans="1:4" x14ac:dyDescent="0.25">
      <c r="A1" s="2" t="s">
        <v>28</v>
      </c>
      <c r="B1" s="210" t="s">
        <v>258</v>
      </c>
    </row>
    <row r="3" spans="1:4" ht="18.75" x14ac:dyDescent="0.3">
      <c r="A3" s="30" t="str">
        <f>TRGSS1!A3</f>
        <v>LLOCS DE TREBALL. RÈGIM GENERAL SEGURETAT SOCIAL.</v>
      </c>
    </row>
    <row r="5" spans="1:4" x14ac:dyDescent="0.25">
      <c r="A5" s="29" t="str">
        <f>Índex!A31</f>
        <v>TRGSS2</v>
      </c>
      <c r="C5" s="29" t="str">
        <f>Índex!A7</f>
        <v>4t trimestre 2025</v>
      </c>
    </row>
    <row r="6" spans="1:4" ht="15.75" thickBot="1" x14ac:dyDescent="0.3">
      <c r="A6" s="251" t="str">
        <f>Índex!B31</f>
        <v>Dinamisme llocs de treball.</v>
      </c>
      <c r="B6" s="32"/>
      <c r="C6" s="32"/>
      <c r="D6" s="32"/>
    </row>
    <row r="7" spans="1:4" x14ac:dyDescent="0.25">
      <c r="A7" s="287" t="s">
        <v>54</v>
      </c>
      <c r="B7" s="289" t="s">
        <v>55</v>
      </c>
      <c r="C7" s="291" t="s">
        <v>58</v>
      </c>
      <c r="D7" s="291"/>
    </row>
    <row r="8" spans="1:4" x14ac:dyDescent="0.25">
      <c r="A8" s="288"/>
      <c r="B8" s="290"/>
      <c r="C8" s="33" t="s">
        <v>55</v>
      </c>
      <c r="D8" s="33" t="s">
        <v>56</v>
      </c>
    </row>
    <row r="9" spans="1:4" x14ac:dyDescent="0.25">
      <c r="A9" s="326" t="s">
        <v>45</v>
      </c>
      <c r="B9" s="52">
        <v>27550</v>
      </c>
      <c r="C9" s="52">
        <v>1470</v>
      </c>
      <c r="D9" s="53">
        <v>5.6365030674846626E-2</v>
      </c>
    </row>
    <row r="10" spans="1:4" x14ac:dyDescent="0.25">
      <c r="A10" s="34" t="s">
        <v>49</v>
      </c>
      <c r="B10" s="52">
        <v>9230</v>
      </c>
      <c r="C10" s="52">
        <v>1105</v>
      </c>
      <c r="D10" s="53">
        <v>0.13600000000000001</v>
      </c>
    </row>
    <row r="11" spans="1:4" ht="30" x14ac:dyDescent="0.25">
      <c r="A11" s="34" t="s">
        <v>47</v>
      </c>
      <c r="B11" s="52">
        <v>31310</v>
      </c>
      <c r="C11" s="52">
        <v>940</v>
      </c>
      <c r="D11" s="53">
        <v>3.0951596970694766E-2</v>
      </c>
    </row>
    <row r="12" spans="1:4" x14ac:dyDescent="0.25">
      <c r="A12" s="34" t="s">
        <v>53</v>
      </c>
      <c r="B12" s="52">
        <v>21575</v>
      </c>
      <c r="C12" s="52">
        <v>825</v>
      </c>
      <c r="D12" s="53">
        <v>3.9759036144578312E-2</v>
      </c>
    </row>
    <row r="13" spans="1:4" x14ac:dyDescent="0.25">
      <c r="A13" s="34" t="s">
        <v>114</v>
      </c>
      <c r="B13" s="52">
        <v>14110</v>
      </c>
      <c r="C13" s="52">
        <v>810</v>
      </c>
      <c r="D13" s="53">
        <v>6.0902255639097742E-2</v>
      </c>
    </row>
    <row r="14" spans="1:4" x14ac:dyDescent="0.25">
      <c r="A14" s="34" t="s">
        <v>116</v>
      </c>
      <c r="B14" s="52">
        <v>10405</v>
      </c>
      <c r="C14" s="52">
        <v>525</v>
      </c>
      <c r="D14" s="53">
        <v>5.313765182186235E-2</v>
      </c>
    </row>
    <row r="15" spans="1:4" x14ac:dyDescent="0.25">
      <c r="A15" s="34" t="s">
        <v>118</v>
      </c>
      <c r="B15" s="52">
        <v>7640</v>
      </c>
      <c r="C15" s="52">
        <v>515</v>
      </c>
      <c r="D15" s="53">
        <v>7.2280701754385959E-2</v>
      </c>
    </row>
    <row r="16" spans="1:4" x14ac:dyDescent="0.25">
      <c r="A16" s="34" t="s">
        <v>113</v>
      </c>
      <c r="B16" s="52">
        <v>7585</v>
      </c>
      <c r="C16" s="52">
        <v>395</v>
      </c>
      <c r="D16" s="53">
        <v>5.4937413073713491E-2</v>
      </c>
    </row>
    <row r="17" spans="1:4" x14ac:dyDescent="0.25">
      <c r="A17" s="34" t="s">
        <v>126</v>
      </c>
      <c r="B17" s="52">
        <v>7155</v>
      </c>
      <c r="C17" s="52">
        <v>395</v>
      </c>
      <c r="D17" s="53">
        <v>5.8431952662721894E-2</v>
      </c>
    </row>
    <row r="18" spans="1:4" x14ac:dyDescent="0.25">
      <c r="A18" s="34" t="s">
        <v>48</v>
      </c>
      <c r="B18" s="52">
        <v>13520</v>
      </c>
      <c r="C18" s="52">
        <v>345</v>
      </c>
      <c r="D18" s="53">
        <v>2.6185958254269448E-2</v>
      </c>
    </row>
    <row r="19" spans="1:4" ht="15" customHeight="1" x14ac:dyDescent="0.25">
      <c r="A19" s="292" t="s">
        <v>57</v>
      </c>
      <c r="B19" s="294" t="s">
        <v>55</v>
      </c>
      <c r="C19" s="295" t="s">
        <v>58</v>
      </c>
      <c r="D19" s="295"/>
    </row>
    <row r="20" spans="1:4" x14ac:dyDescent="0.25">
      <c r="A20" s="293"/>
      <c r="B20" s="290"/>
      <c r="C20" s="33" t="s">
        <v>55</v>
      </c>
      <c r="D20" s="33" t="s">
        <v>56</v>
      </c>
    </row>
    <row r="21" spans="1:4" x14ac:dyDescent="0.25">
      <c r="A21" s="78" t="s">
        <v>120</v>
      </c>
      <c r="B21" s="35">
        <v>4300</v>
      </c>
      <c r="C21" s="35">
        <v>-1365</v>
      </c>
      <c r="D21" s="36">
        <v>-0.2409532215357458</v>
      </c>
    </row>
    <row r="22" spans="1:4" x14ac:dyDescent="0.25">
      <c r="A22" s="78" t="s">
        <v>127</v>
      </c>
      <c r="B22" s="35">
        <v>4450</v>
      </c>
      <c r="C22" s="35">
        <v>-215</v>
      </c>
      <c r="D22" s="36">
        <v>-4.6087888531618437E-2</v>
      </c>
    </row>
    <row r="23" spans="1:4" x14ac:dyDescent="0.25">
      <c r="A23" s="78" t="s">
        <v>140</v>
      </c>
      <c r="B23" s="35">
        <v>5485</v>
      </c>
      <c r="C23" s="35">
        <v>-195</v>
      </c>
      <c r="D23" s="36">
        <v>-3.4330985915492961E-2</v>
      </c>
    </row>
    <row r="24" spans="1:4" ht="16.5" customHeight="1" x14ac:dyDescent="0.25">
      <c r="A24" s="78" t="s">
        <v>110</v>
      </c>
      <c r="B24" s="35">
        <v>4735</v>
      </c>
      <c r="C24" s="35">
        <v>-180</v>
      </c>
      <c r="D24" s="36">
        <v>-3.6622583926754833E-2</v>
      </c>
    </row>
    <row r="25" spans="1:4" x14ac:dyDescent="0.25">
      <c r="A25" s="78" t="s">
        <v>147</v>
      </c>
      <c r="B25" s="35">
        <v>2850</v>
      </c>
      <c r="C25" s="35">
        <v>-105</v>
      </c>
      <c r="D25" s="36">
        <v>-3.553299492385787E-2</v>
      </c>
    </row>
    <row r="26" spans="1:4" x14ac:dyDescent="0.25">
      <c r="A26" s="78" t="s">
        <v>122</v>
      </c>
      <c r="B26" s="35">
        <v>1295</v>
      </c>
      <c r="C26" s="35">
        <v>-100</v>
      </c>
      <c r="D26" s="36">
        <v>-7.1684587813620068E-2</v>
      </c>
    </row>
    <row r="27" spans="1:4" x14ac:dyDescent="0.25">
      <c r="A27" s="78" t="s">
        <v>125</v>
      </c>
      <c r="B27" s="35">
        <v>1535</v>
      </c>
      <c r="C27" s="35">
        <v>-90</v>
      </c>
      <c r="D27" s="36">
        <v>-5.5384615384615386E-2</v>
      </c>
    </row>
    <row r="28" spans="1:4" x14ac:dyDescent="0.25">
      <c r="A28" s="78" t="s">
        <v>121</v>
      </c>
      <c r="B28" s="35">
        <v>2110</v>
      </c>
      <c r="C28" s="35">
        <v>-80</v>
      </c>
      <c r="D28" s="36">
        <v>-3.6529680365296802E-2</v>
      </c>
    </row>
    <row r="29" spans="1:4" x14ac:dyDescent="0.25">
      <c r="A29" s="78" t="s">
        <v>167</v>
      </c>
      <c r="B29" s="35">
        <v>885</v>
      </c>
      <c r="C29" s="35">
        <v>-80</v>
      </c>
      <c r="D29" s="36">
        <v>-8.2901554404145081E-2</v>
      </c>
    </row>
    <row r="30" spans="1:4" x14ac:dyDescent="0.25">
      <c r="A30" s="270" t="s">
        <v>154</v>
      </c>
      <c r="B30" s="46">
        <v>2155</v>
      </c>
      <c r="C30" s="46">
        <v>-65</v>
      </c>
      <c r="D30" s="204">
        <v>-2.9279279279279279E-2</v>
      </c>
    </row>
    <row r="31" spans="1:4" x14ac:dyDescent="0.25">
      <c r="A31" s="227"/>
      <c r="B31" s="228"/>
      <c r="C31" s="228"/>
      <c r="D31" s="229"/>
    </row>
    <row r="33" spans="1:1" x14ac:dyDescent="0.25">
      <c r="A33" s="44" t="s">
        <v>208</v>
      </c>
    </row>
    <row r="34" spans="1:1" x14ac:dyDescent="0.25">
      <c r="A34" s="44"/>
    </row>
  </sheetData>
  <mergeCells count="6">
    <mergeCell ref="A7:A8"/>
    <mergeCell ref="B7:B8"/>
    <mergeCell ref="C7:D7"/>
    <mergeCell ref="A19:A20"/>
    <mergeCell ref="B19:B20"/>
    <mergeCell ref="C19:D19"/>
  </mergeCells>
  <conditionalFormatting sqref="B9">
    <cfRule type="dataBar" priority="1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{5CF772A7-33EC-4205-93A7-80310089AA30}</x14:id>
        </ext>
      </extLst>
    </cfRule>
  </conditionalFormatting>
  <conditionalFormatting sqref="B10:B31">
    <cfRule type="dataBar" priority="2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{42230BAA-C1F4-4F53-8FAC-FFAF5FB39D58}</x14:id>
        </ext>
      </extLst>
    </cfRule>
  </conditionalFormatting>
  <conditionalFormatting sqref="B21:B31 B9:B18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{46880F6B-FD58-44CF-9EAD-30529C26B06D}</x14:id>
        </ext>
      </extLst>
    </cfRule>
  </conditionalFormatting>
  <conditionalFormatting sqref="D9:D18 D21:D31">
    <cfRule type="colorScale" priority="7">
      <colorScale>
        <cfvo type="min"/>
        <cfvo type="max"/>
        <color rgb="FFFFEF9C"/>
        <color rgb="FF63BE7B"/>
      </colorScale>
    </cfRule>
  </conditionalFormatting>
  <conditionalFormatting sqref="D9:D18">
    <cfRule type="colorScale" priority="4">
      <colorScale>
        <cfvo type="min"/>
        <cfvo type="max"/>
        <color rgb="FFFCFCFF"/>
        <color rgb="FF92D050"/>
      </colorScale>
    </cfRule>
  </conditionalFormatting>
  <conditionalFormatting sqref="D21:D31">
    <cfRule type="colorScale" priority="3">
      <colorScale>
        <cfvo type="min"/>
        <cfvo type="max"/>
        <color rgb="FFF8696B"/>
        <color rgb="FFFCFCFF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Índex!A1" display="TORNAR A L'ÍNDEX" xr:uid="{04E6557F-A5F1-4474-A4EB-4D1A017C6137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F772A7-33EC-4205-93A7-80310089AA3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B9</xm:sqref>
        </x14:conditionalFormatting>
        <x14:conditionalFormatting xmlns:xm="http://schemas.microsoft.com/office/excel/2006/main">
          <x14:cfRule type="dataBar" id="{42230BAA-C1F4-4F53-8FAC-FFAF5FB39D5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B10:B31</xm:sqref>
        </x14:conditionalFormatting>
        <x14:conditionalFormatting xmlns:xm="http://schemas.microsoft.com/office/excel/2006/main">
          <x14:cfRule type="dataBar" id="{46880F6B-FD58-44CF-9EAD-30529C26B06D}">
            <x14:dataBar minLength="0" maxLength="100" negativeBarColorSameAsPositive="1" axisPosition="none">
              <x14:cfvo type="min"/>
              <x14:cfvo type="max"/>
            </x14:dataBar>
          </x14:cfRule>
          <xm:sqref>B21:B31 B9:B18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CE03E-446E-4A5A-B295-CB5DD8551125}">
  <sheetPr>
    <tabColor theme="8"/>
  </sheetPr>
  <dimension ref="A1:R92"/>
  <sheetViews>
    <sheetView workbookViewId="0"/>
  </sheetViews>
  <sheetFormatPr baseColWidth="10" defaultRowHeight="15" x14ac:dyDescent="0.25"/>
  <sheetData>
    <row r="1" spans="1:18" x14ac:dyDescent="0.25">
      <c r="G1" s="25">
        <v>3.0000000000000001E-3</v>
      </c>
      <c r="M1" s="26" t="s">
        <v>182</v>
      </c>
      <c r="Q1" s="26" t="s">
        <v>185</v>
      </c>
    </row>
    <row r="3" spans="1:18" x14ac:dyDescent="0.25">
      <c r="B3">
        <v>2022</v>
      </c>
      <c r="C3" s="22">
        <v>20.22</v>
      </c>
      <c r="D3">
        <v>2021</v>
      </c>
      <c r="H3">
        <v>2022</v>
      </c>
      <c r="I3" s="22">
        <v>20.22</v>
      </c>
      <c r="J3">
        <v>2021</v>
      </c>
      <c r="N3">
        <v>2022</v>
      </c>
      <c r="O3" s="22">
        <v>20.22</v>
      </c>
      <c r="P3">
        <v>2021</v>
      </c>
      <c r="Q3" t="s">
        <v>183</v>
      </c>
      <c r="R3" t="s">
        <v>184</v>
      </c>
    </row>
    <row r="4" spans="1:18" x14ac:dyDescent="0.25">
      <c r="A4" t="s">
        <v>64</v>
      </c>
      <c r="B4" s="48">
        <v>100</v>
      </c>
      <c r="C4" s="23">
        <f>B4/$B$92</f>
        <v>3.5244153875975821E-4</v>
      </c>
      <c r="D4">
        <v>95</v>
      </c>
      <c r="G4" t="s">
        <v>140</v>
      </c>
      <c r="H4" s="48">
        <v>5795</v>
      </c>
      <c r="I4" s="23">
        <v>2.0423987171127988E-2</v>
      </c>
      <c r="J4">
        <v>5785</v>
      </c>
      <c r="M4" t="s">
        <v>118</v>
      </c>
      <c r="N4" s="48">
        <v>2675</v>
      </c>
      <c r="O4" s="23">
        <v>9.4278111618235332E-3</v>
      </c>
      <c r="P4">
        <v>3115</v>
      </c>
      <c r="Q4">
        <v>-440</v>
      </c>
      <c r="R4" s="28">
        <v>-0.14125200642054575</v>
      </c>
    </row>
    <row r="5" spans="1:18" x14ac:dyDescent="0.25">
      <c r="A5" t="s">
        <v>133</v>
      </c>
      <c r="B5" s="48">
        <v>60</v>
      </c>
      <c r="C5" s="23">
        <f t="shared" ref="C5:C68" si="0">B5/$B$92</f>
        <v>2.1146492325585493E-4</v>
      </c>
      <c r="D5">
        <v>70</v>
      </c>
      <c r="G5" t="s">
        <v>112</v>
      </c>
      <c r="H5" s="48">
        <v>1495</v>
      </c>
      <c r="I5" s="23">
        <v>5.2690010044583856E-3</v>
      </c>
      <c r="J5">
        <v>1405</v>
      </c>
      <c r="M5" t="s">
        <v>110</v>
      </c>
      <c r="N5" s="48">
        <v>4435</v>
      </c>
      <c r="O5" s="23">
        <v>1.5630782243995278E-2</v>
      </c>
      <c r="P5">
        <v>4745</v>
      </c>
      <c r="Q5">
        <v>-310</v>
      </c>
      <c r="R5" s="28">
        <v>-6.5331928345626969E-2</v>
      </c>
    </row>
    <row r="6" spans="1:18" x14ac:dyDescent="0.25">
      <c r="A6" t="s">
        <v>134</v>
      </c>
      <c r="B6" s="48">
        <v>0</v>
      </c>
      <c r="C6" s="23">
        <f t="shared" si="0"/>
        <v>0</v>
      </c>
      <c r="D6">
        <v>5</v>
      </c>
      <c r="G6" t="s">
        <v>146</v>
      </c>
      <c r="H6" s="48">
        <v>1015</v>
      </c>
      <c r="I6" s="23">
        <v>3.5772816184115458E-3</v>
      </c>
      <c r="J6">
        <v>930</v>
      </c>
      <c r="M6" t="s">
        <v>127</v>
      </c>
      <c r="N6" s="48">
        <v>4660</v>
      </c>
      <c r="O6" s="23">
        <v>1.6423775706204732E-2</v>
      </c>
      <c r="P6">
        <v>4920</v>
      </c>
      <c r="Q6">
        <v>-260</v>
      </c>
      <c r="R6" s="28">
        <v>-5.2845528455284556E-2</v>
      </c>
    </row>
    <row r="7" spans="1:18" x14ac:dyDescent="0.25">
      <c r="A7" t="s">
        <v>135</v>
      </c>
      <c r="B7" s="1">
        <v>0</v>
      </c>
      <c r="C7" s="23">
        <f t="shared" si="0"/>
        <v>0</v>
      </c>
      <c r="D7">
        <v>0</v>
      </c>
      <c r="G7" t="s">
        <v>147</v>
      </c>
      <c r="H7" s="48">
        <v>3340</v>
      </c>
      <c r="I7" s="23">
        <v>1.1771547394575924E-2</v>
      </c>
      <c r="J7">
        <v>3180</v>
      </c>
      <c r="M7" t="s">
        <v>45</v>
      </c>
      <c r="N7" s="48">
        <v>25895</v>
      </c>
      <c r="O7" s="23">
        <v>9.1264736461839399E-2</v>
      </c>
      <c r="P7">
        <v>26110</v>
      </c>
      <c r="Q7">
        <v>-215</v>
      </c>
      <c r="R7" s="28">
        <v>-8.2343929528916129E-3</v>
      </c>
    </row>
    <row r="8" spans="1:18" x14ac:dyDescent="0.25">
      <c r="A8" t="s">
        <v>136</v>
      </c>
      <c r="B8" s="1">
        <v>0</v>
      </c>
      <c r="C8" s="23">
        <f t="shared" si="0"/>
        <v>0</v>
      </c>
      <c r="D8">
        <v>0</v>
      </c>
      <c r="G8" t="s">
        <v>127</v>
      </c>
      <c r="H8" s="48">
        <v>4660</v>
      </c>
      <c r="I8" s="23">
        <v>1.6423775706204732E-2</v>
      </c>
      <c r="J8">
        <v>4920</v>
      </c>
      <c r="M8" t="s">
        <v>164</v>
      </c>
      <c r="N8" s="48">
        <v>1185</v>
      </c>
      <c r="O8" s="23">
        <v>4.1764322343031349E-3</v>
      </c>
      <c r="P8">
        <v>1360</v>
      </c>
      <c r="Q8">
        <v>-175</v>
      </c>
      <c r="R8" s="28">
        <v>-0.12867647058823528</v>
      </c>
    </row>
    <row r="9" spans="1:18" x14ac:dyDescent="0.25">
      <c r="A9" t="s">
        <v>137</v>
      </c>
      <c r="B9" s="48">
        <v>0</v>
      </c>
      <c r="C9" s="23">
        <f t="shared" si="0"/>
        <v>0</v>
      </c>
      <c r="D9">
        <v>0</v>
      </c>
      <c r="G9" t="s">
        <v>149</v>
      </c>
      <c r="H9" s="48">
        <v>3240</v>
      </c>
      <c r="I9" s="23">
        <v>1.1419105855816167E-2</v>
      </c>
      <c r="J9">
        <v>3195</v>
      </c>
      <c r="M9" t="s">
        <v>121</v>
      </c>
      <c r="N9" s="48">
        <v>2395</v>
      </c>
      <c r="O9" s="23">
        <v>8.4409748532962101E-3</v>
      </c>
      <c r="P9">
        <v>2470</v>
      </c>
      <c r="Q9">
        <v>-75</v>
      </c>
      <c r="R9" s="28">
        <v>-3.0364372469635626E-2</v>
      </c>
    </row>
    <row r="10" spans="1:18" x14ac:dyDescent="0.25">
      <c r="A10" t="s">
        <v>138</v>
      </c>
      <c r="B10" s="48">
        <v>140</v>
      </c>
      <c r="C10" s="23">
        <f t="shared" si="0"/>
        <v>4.9341815426366155E-4</v>
      </c>
      <c r="D10">
        <v>130</v>
      </c>
      <c r="G10" t="s">
        <v>150</v>
      </c>
      <c r="H10" s="48">
        <v>2680</v>
      </c>
      <c r="I10" s="23">
        <v>9.4454332387615206E-3</v>
      </c>
      <c r="J10">
        <v>2635</v>
      </c>
      <c r="M10" t="s">
        <v>52</v>
      </c>
      <c r="N10" s="48">
        <v>4860</v>
      </c>
      <c r="O10" s="23">
        <v>1.712865878372425E-2</v>
      </c>
      <c r="P10">
        <v>4900</v>
      </c>
      <c r="Q10">
        <v>-40</v>
      </c>
      <c r="R10" s="28">
        <v>-8.1632653061224497E-3</v>
      </c>
    </row>
    <row r="11" spans="1:18" x14ac:dyDescent="0.25">
      <c r="A11" t="s">
        <v>139</v>
      </c>
      <c r="B11" s="48">
        <v>0</v>
      </c>
      <c r="C11" s="23">
        <f t="shared" si="0"/>
        <v>0</v>
      </c>
      <c r="D11">
        <v>0</v>
      </c>
      <c r="G11" t="s">
        <v>151</v>
      </c>
      <c r="H11" s="48">
        <v>1075</v>
      </c>
      <c r="I11" s="23">
        <v>3.788746541667401E-3</v>
      </c>
      <c r="J11">
        <v>995</v>
      </c>
      <c r="M11" t="s">
        <v>140</v>
      </c>
      <c r="N11" s="48">
        <v>5795</v>
      </c>
      <c r="O11" s="23">
        <v>2.0423987171127988E-2</v>
      </c>
      <c r="P11">
        <v>5785</v>
      </c>
      <c r="Q11">
        <v>10</v>
      </c>
      <c r="R11" s="28">
        <v>1.7286084701815039E-3</v>
      </c>
    </row>
    <row r="12" spans="1:18" x14ac:dyDescent="0.25">
      <c r="A12" t="s">
        <v>140</v>
      </c>
      <c r="B12" s="48">
        <v>5795</v>
      </c>
      <c r="C12" s="23">
        <f t="shared" si="0"/>
        <v>2.0423987171127988E-2</v>
      </c>
      <c r="D12">
        <v>5785</v>
      </c>
      <c r="G12" t="s">
        <v>63</v>
      </c>
      <c r="H12" s="48">
        <v>7145</v>
      </c>
      <c r="I12" s="23">
        <v>2.5181947944384726E-2</v>
      </c>
      <c r="J12">
        <v>7075</v>
      </c>
      <c r="M12" t="s">
        <v>149</v>
      </c>
      <c r="N12" s="48">
        <v>3240</v>
      </c>
      <c r="O12" s="23">
        <v>1.1419105855816167E-2</v>
      </c>
      <c r="P12">
        <v>3195</v>
      </c>
      <c r="Q12">
        <v>45</v>
      </c>
      <c r="R12" s="28">
        <v>1.4084507042253521E-2</v>
      </c>
    </row>
    <row r="13" spans="1:18" x14ac:dyDescent="0.25">
      <c r="A13" t="s">
        <v>112</v>
      </c>
      <c r="B13" s="48">
        <v>1495</v>
      </c>
      <c r="C13" s="23">
        <f t="shared" si="0"/>
        <v>5.2690010044583856E-3</v>
      </c>
      <c r="D13">
        <v>1405</v>
      </c>
      <c r="G13" t="s">
        <v>153</v>
      </c>
      <c r="H13" s="48">
        <v>950</v>
      </c>
      <c r="I13" s="23">
        <v>3.3481946182177032E-3</v>
      </c>
      <c r="J13">
        <v>865</v>
      </c>
      <c r="M13" t="s">
        <v>150</v>
      </c>
      <c r="N13" s="48">
        <v>2680</v>
      </c>
      <c r="O13" s="23">
        <v>9.4454332387615206E-3</v>
      </c>
      <c r="P13">
        <v>2635</v>
      </c>
      <c r="Q13">
        <v>45</v>
      </c>
      <c r="R13" s="28">
        <v>1.7077798861480076E-2</v>
      </c>
    </row>
    <row r="14" spans="1:18" x14ac:dyDescent="0.25">
      <c r="A14" t="s">
        <v>141</v>
      </c>
      <c r="B14" s="1">
        <v>0</v>
      </c>
      <c r="C14" s="23">
        <f t="shared" si="0"/>
        <v>0</v>
      </c>
      <c r="D14">
        <v>0</v>
      </c>
      <c r="G14" t="s">
        <v>154</v>
      </c>
      <c r="H14" s="48">
        <v>2630</v>
      </c>
      <c r="I14" s="23">
        <v>9.2692124693816418E-3</v>
      </c>
      <c r="J14">
        <v>2260</v>
      </c>
      <c r="M14" t="s">
        <v>125</v>
      </c>
      <c r="N14" s="48">
        <v>1425</v>
      </c>
      <c r="O14" s="23">
        <v>5.0222919273265549E-3</v>
      </c>
      <c r="P14">
        <v>1380</v>
      </c>
      <c r="Q14">
        <v>45</v>
      </c>
      <c r="R14" s="28">
        <v>3.2608695652173912E-2</v>
      </c>
    </row>
    <row r="15" spans="1:18" x14ac:dyDescent="0.25">
      <c r="A15" t="s">
        <v>142</v>
      </c>
      <c r="B15" s="48">
        <v>800</v>
      </c>
      <c r="C15" s="23">
        <f t="shared" si="0"/>
        <v>2.8195323100780657E-3</v>
      </c>
      <c r="D15">
        <v>865</v>
      </c>
      <c r="G15" t="s">
        <v>62</v>
      </c>
      <c r="H15" s="48">
        <v>3480</v>
      </c>
      <c r="I15" s="23">
        <v>1.2264965548839586E-2</v>
      </c>
      <c r="J15">
        <v>3360</v>
      </c>
      <c r="M15" t="s">
        <v>115</v>
      </c>
      <c r="N15" s="48">
        <v>1550</v>
      </c>
      <c r="O15" s="23">
        <v>5.4628438507762526E-3</v>
      </c>
      <c r="P15">
        <v>1495</v>
      </c>
      <c r="Q15">
        <v>55</v>
      </c>
      <c r="R15" s="28">
        <v>3.678929765886288E-2</v>
      </c>
    </row>
    <row r="16" spans="1:18" x14ac:dyDescent="0.25">
      <c r="A16" t="s">
        <v>143</v>
      </c>
      <c r="B16" s="48">
        <v>645</v>
      </c>
      <c r="C16" s="23">
        <f t="shared" si="0"/>
        <v>2.2732479250004408E-3</v>
      </c>
      <c r="D16">
        <v>685</v>
      </c>
      <c r="G16" t="s">
        <v>110</v>
      </c>
      <c r="H16" s="48">
        <v>4435</v>
      </c>
      <c r="I16" s="23">
        <v>1.5630782243995278E-2</v>
      </c>
      <c r="J16">
        <v>4745</v>
      </c>
      <c r="M16" t="s">
        <v>63</v>
      </c>
      <c r="N16" s="48">
        <v>7145</v>
      </c>
      <c r="O16" s="23">
        <v>2.5181947944384726E-2</v>
      </c>
      <c r="P16">
        <v>7075</v>
      </c>
      <c r="Q16">
        <v>70</v>
      </c>
      <c r="R16" s="28">
        <v>9.893992932862191E-3</v>
      </c>
    </row>
    <row r="17" spans="1:18" x14ac:dyDescent="0.25">
      <c r="A17" t="s">
        <v>144</v>
      </c>
      <c r="B17" s="48">
        <v>20</v>
      </c>
      <c r="C17" s="23">
        <f t="shared" si="0"/>
        <v>7.0488307751951642E-5</v>
      </c>
      <c r="D17">
        <v>20</v>
      </c>
      <c r="G17" t="s">
        <v>129</v>
      </c>
      <c r="H17" s="48">
        <v>1155</v>
      </c>
      <c r="I17" s="23">
        <v>4.0706997726752073E-3</v>
      </c>
      <c r="J17">
        <v>1060</v>
      </c>
      <c r="M17" t="s">
        <v>161</v>
      </c>
      <c r="N17" s="48">
        <v>1215</v>
      </c>
      <c r="O17" s="23">
        <v>4.2821646959310625E-3</v>
      </c>
      <c r="P17">
        <v>1140</v>
      </c>
      <c r="Q17">
        <v>75</v>
      </c>
      <c r="R17" s="28">
        <v>6.5789473684210523E-2</v>
      </c>
    </row>
    <row r="18" spans="1:18" x14ac:dyDescent="0.25">
      <c r="A18" t="s">
        <v>145</v>
      </c>
      <c r="B18" s="48">
        <v>490</v>
      </c>
      <c r="C18" s="23">
        <f t="shared" si="0"/>
        <v>1.7269635399228152E-3</v>
      </c>
      <c r="D18">
        <v>435</v>
      </c>
      <c r="G18" t="s">
        <v>157</v>
      </c>
      <c r="H18" s="48">
        <v>2575</v>
      </c>
      <c r="I18" s="23">
        <v>9.075369623063774E-3</v>
      </c>
      <c r="J18">
        <v>2295</v>
      </c>
      <c r="M18" t="s">
        <v>167</v>
      </c>
      <c r="N18" s="48">
        <v>870</v>
      </c>
      <c r="O18" s="23">
        <v>3.0662413872098965E-3</v>
      </c>
      <c r="P18">
        <v>795</v>
      </c>
      <c r="Q18">
        <v>75</v>
      </c>
      <c r="R18" s="28">
        <v>9.4339622641509441E-2</v>
      </c>
    </row>
    <row r="19" spans="1:18" x14ac:dyDescent="0.25">
      <c r="A19" t="s">
        <v>146</v>
      </c>
      <c r="B19" s="48">
        <v>1015</v>
      </c>
      <c r="C19" s="23">
        <f t="shared" si="0"/>
        <v>3.5772816184115458E-3</v>
      </c>
      <c r="D19">
        <v>930</v>
      </c>
      <c r="G19" t="s">
        <v>161</v>
      </c>
      <c r="H19" s="48">
        <v>1215</v>
      </c>
      <c r="I19" s="23">
        <v>4.2821646959310625E-3</v>
      </c>
      <c r="J19">
        <v>1140</v>
      </c>
      <c r="M19" t="s">
        <v>151</v>
      </c>
      <c r="N19" s="48">
        <v>1075</v>
      </c>
      <c r="O19" s="23">
        <v>3.788746541667401E-3</v>
      </c>
      <c r="P19">
        <v>995</v>
      </c>
      <c r="Q19">
        <v>80</v>
      </c>
      <c r="R19" s="28">
        <v>8.0402010050251257E-2</v>
      </c>
    </row>
    <row r="20" spans="1:18" x14ac:dyDescent="0.25">
      <c r="A20" t="s">
        <v>147</v>
      </c>
      <c r="B20" s="48">
        <v>3340</v>
      </c>
      <c r="C20" s="23">
        <f t="shared" si="0"/>
        <v>1.1771547394575924E-2</v>
      </c>
      <c r="D20">
        <v>3180</v>
      </c>
      <c r="G20" t="s">
        <v>50</v>
      </c>
      <c r="H20" s="48">
        <v>4650</v>
      </c>
      <c r="I20" s="23">
        <v>1.6388531552328757E-2</v>
      </c>
      <c r="J20">
        <v>4430</v>
      </c>
      <c r="M20" t="s">
        <v>111</v>
      </c>
      <c r="N20" s="48">
        <v>4010</v>
      </c>
      <c r="O20" s="23">
        <v>1.4132905704266304E-2</v>
      </c>
      <c r="P20">
        <v>3930</v>
      </c>
      <c r="Q20">
        <v>80</v>
      </c>
      <c r="R20" s="28">
        <v>2.0356234096692113E-2</v>
      </c>
    </row>
    <row r="21" spans="1:18" x14ac:dyDescent="0.25">
      <c r="A21" t="s">
        <v>148</v>
      </c>
      <c r="B21" s="48">
        <v>0</v>
      </c>
      <c r="C21" s="23">
        <f t="shared" si="0"/>
        <v>0</v>
      </c>
      <c r="D21">
        <v>0</v>
      </c>
      <c r="G21" t="s">
        <v>125</v>
      </c>
      <c r="H21" s="48">
        <v>1425</v>
      </c>
      <c r="I21" s="23">
        <v>5.0222919273265549E-3</v>
      </c>
      <c r="J21">
        <v>1380</v>
      </c>
      <c r="M21" t="s">
        <v>146</v>
      </c>
      <c r="N21" s="48">
        <v>1015</v>
      </c>
      <c r="O21" s="23">
        <v>3.5772816184115458E-3</v>
      </c>
      <c r="P21">
        <v>930</v>
      </c>
      <c r="Q21">
        <v>85</v>
      </c>
      <c r="R21" s="28">
        <v>9.1397849462365593E-2</v>
      </c>
    </row>
    <row r="22" spans="1:18" x14ac:dyDescent="0.25">
      <c r="A22" t="s">
        <v>127</v>
      </c>
      <c r="B22" s="48">
        <v>4660</v>
      </c>
      <c r="C22" s="23">
        <f t="shared" si="0"/>
        <v>1.6423775706204732E-2</v>
      </c>
      <c r="D22">
        <v>4920</v>
      </c>
      <c r="G22" t="s">
        <v>48</v>
      </c>
      <c r="H22" s="48">
        <v>13080</v>
      </c>
      <c r="I22" s="23">
        <v>4.6099353269776377E-2</v>
      </c>
      <c r="J22">
        <v>12645</v>
      </c>
      <c r="M22" t="s">
        <v>153</v>
      </c>
      <c r="N22" s="48">
        <v>950</v>
      </c>
      <c r="O22" s="23">
        <v>3.3481946182177032E-3</v>
      </c>
      <c r="P22">
        <v>865</v>
      </c>
      <c r="Q22">
        <v>85</v>
      </c>
      <c r="R22" s="28">
        <v>9.8265895953757232E-2</v>
      </c>
    </row>
    <row r="23" spans="1:18" x14ac:dyDescent="0.25">
      <c r="A23" t="s">
        <v>149</v>
      </c>
      <c r="B23" s="48">
        <v>3240</v>
      </c>
      <c r="C23" s="23">
        <f t="shared" si="0"/>
        <v>1.1419105855816167E-2</v>
      </c>
      <c r="D23">
        <v>3195</v>
      </c>
      <c r="G23" t="s">
        <v>52</v>
      </c>
      <c r="H23" s="48">
        <v>4860</v>
      </c>
      <c r="I23" s="23">
        <v>1.712865878372425E-2</v>
      </c>
      <c r="J23">
        <v>4900</v>
      </c>
      <c r="M23" t="s">
        <v>112</v>
      </c>
      <c r="N23" s="48">
        <v>1495</v>
      </c>
      <c r="O23" s="23">
        <v>5.2690010044583856E-3</v>
      </c>
      <c r="P23">
        <v>1405</v>
      </c>
      <c r="Q23">
        <v>90</v>
      </c>
      <c r="R23" s="28">
        <v>6.4056939501779361E-2</v>
      </c>
    </row>
    <row r="24" spans="1:18" x14ac:dyDescent="0.25">
      <c r="A24" t="s">
        <v>150</v>
      </c>
      <c r="B24" s="48">
        <v>2680</v>
      </c>
      <c r="C24" s="23">
        <f t="shared" si="0"/>
        <v>9.4454332387615206E-3</v>
      </c>
      <c r="D24">
        <v>2635</v>
      </c>
      <c r="G24" t="s">
        <v>47</v>
      </c>
      <c r="H24" s="48">
        <v>28845</v>
      </c>
      <c r="I24" s="23">
        <v>0.10166176185525226</v>
      </c>
      <c r="J24">
        <v>27440</v>
      </c>
      <c r="M24" t="s">
        <v>168</v>
      </c>
      <c r="N24" s="48">
        <v>2340</v>
      </c>
      <c r="O24" s="23">
        <v>8.2471320069783423E-3</v>
      </c>
      <c r="P24">
        <v>2250</v>
      </c>
      <c r="Q24">
        <v>90</v>
      </c>
      <c r="R24" s="28">
        <v>0.04</v>
      </c>
    </row>
    <row r="25" spans="1:18" x14ac:dyDescent="0.25">
      <c r="A25" t="s">
        <v>151</v>
      </c>
      <c r="B25" s="48">
        <v>1075</v>
      </c>
      <c r="C25" s="23">
        <f t="shared" si="0"/>
        <v>3.788746541667401E-3</v>
      </c>
      <c r="D25">
        <v>995</v>
      </c>
      <c r="G25" t="s">
        <v>45</v>
      </c>
      <c r="H25" s="48">
        <v>25895</v>
      </c>
      <c r="I25" s="23">
        <v>9.1264736461839399E-2</v>
      </c>
      <c r="J25">
        <v>26110</v>
      </c>
      <c r="M25" t="s">
        <v>129</v>
      </c>
      <c r="N25" s="48">
        <v>1155</v>
      </c>
      <c r="O25" s="23">
        <v>4.0706997726752073E-3</v>
      </c>
      <c r="P25">
        <v>1060</v>
      </c>
      <c r="Q25">
        <v>95</v>
      </c>
      <c r="R25" s="28">
        <v>8.9622641509433956E-2</v>
      </c>
    </row>
    <row r="26" spans="1:18" x14ac:dyDescent="0.25">
      <c r="A26" t="s">
        <v>152</v>
      </c>
      <c r="B26" s="48">
        <v>545</v>
      </c>
      <c r="C26" s="23">
        <f t="shared" si="0"/>
        <v>1.9208063862406824E-3</v>
      </c>
      <c r="D26">
        <v>520</v>
      </c>
      <c r="G26" t="s">
        <v>49</v>
      </c>
      <c r="H26" s="48">
        <v>6790</v>
      </c>
      <c r="I26" s="23">
        <v>2.3930780481787584E-2</v>
      </c>
      <c r="J26">
        <v>6655</v>
      </c>
      <c r="M26" t="s">
        <v>178</v>
      </c>
      <c r="N26" s="48">
        <v>1140</v>
      </c>
      <c r="O26" s="23">
        <v>4.0178335418612435E-3</v>
      </c>
      <c r="P26">
        <v>1040</v>
      </c>
      <c r="Q26">
        <v>100</v>
      </c>
      <c r="R26" s="28">
        <v>9.6153846153846159E-2</v>
      </c>
    </row>
    <row r="27" spans="1:18" x14ac:dyDescent="0.25">
      <c r="A27" t="s">
        <v>63</v>
      </c>
      <c r="B27" s="48">
        <v>7145</v>
      </c>
      <c r="C27" s="23">
        <f t="shared" si="0"/>
        <v>2.5181947944384726E-2</v>
      </c>
      <c r="D27">
        <v>7075</v>
      </c>
      <c r="G27" t="s">
        <v>109</v>
      </c>
      <c r="H27" s="48">
        <v>6995</v>
      </c>
      <c r="I27" s="23">
        <v>2.4653285636245088E-2</v>
      </c>
      <c r="J27">
        <v>5825</v>
      </c>
      <c r="M27" t="s">
        <v>119</v>
      </c>
      <c r="N27" s="48">
        <v>4725</v>
      </c>
      <c r="O27" s="23">
        <v>1.6652862706398576E-2</v>
      </c>
      <c r="P27">
        <v>4610</v>
      </c>
      <c r="Q27">
        <v>115</v>
      </c>
      <c r="R27" s="28">
        <v>2.4945770065075923E-2</v>
      </c>
    </row>
    <row r="28" spans="1:18" x14ac:dyDescent="0.25">
      <c r="A28" t="s">
        <v>153</v>
      </c>
      <c r="B28" s="48">
        <v>950</v>
      </c>
      <c r="C28" s="23">
        <f t="shared" si="0"/>
        <v>3.3481946182177032E-3</v>
      </c>
      <c r="D28">
        <v>865</v>
      </c>
      <c r="G28" t="s">
        <v>70</v>
      </c>
      <c r="H28" s="48">
        <v>14185</v>
      </c>
      <c r="I28" s="23">
        <v>4.9993832273071706E-2</v>
      </c>
      <c r="J28">
        <v>12845</v>
      </c>
      <c r="M28" t="s">
        <v>62</v>
      </c>
      <c r="N28" s="48">
        <v>3480</v>
      </c>
      <c r="O28" s="23">
        <v>1.2264965548839586E-2</v>
      </c>
      <c r="P28">
        <v>3360</v>
      </c>
      <c r="Q28">
        <v>120</v>
      </c>
      <c r="R28" s="28">
        <v>3.5714285714285712E-2</v>
      </c>
    </row>
    <row r="29" spans="1:18" x14ac:dyDescent="0.25">
      <c r="A29" t="s">
        <v>154</v>
      </c>
      <c r="B29" s="48">
        <v>2630</v>
      </c>
      <c r="C29" s="23">
        <f t="shared" si="0"/>
        <v>9.2692124693816418E-3</v>
      </c>
      <c r="D29">
        <v>2260</v>
      </c>
      <c r="G29" t="s">
        <v>164</v>
      </c>
      <c r="H29" s="48">
        <v>1185</v>
      </c>
      <c r="I29" s="23">
        <v>4.1764322343031349E-3</v>
      </c>
      <c r="J29">
        <v>1360</v>
      </c>
      <c r="M29" t="s">
        <v>65</v>
      </c>
      <c r="N29" s="48">
        <v>1265</v>
      </c>
      <c r="O29" s="23">
        <v>4.4583854653109413E-3</v>
      </c>
      <c r="P29">
        <v>1140</v>
      </c>
      <c r="Q29">
        <v>125</v>
      </c>
      <c r="R29" s="28">
        <v>0.10964912280701754</v>
      </c>
    </row>
    <row r="30" spans="1:18" x14ac:dyDescent="0.25">
      <c r="A30" t="s">
        <v>62</v>
      </c>
      <c r="B30" s="48">
        <v>3480</v>
      </c>
      <c r="C30" s="23">
        <f t="shared" si="0"/>
        <v>1.2264965548839586E-2</v>
      </c>
      <c r="D30">
        <v>3360</v>
      </c>
      <c r="G30" t="s">
        <v>165</v>
      </c>
      <c r="H30" s="48">
        <v>1385</v>
      </c>
      <c r="I30" s="23">
        <v>4.8813153118226517E-3</v>
      </c>
      <c r="J30">
        <v>1005</v>
      </c>
      <c r="M30" t="s">
        <v>49</v>
      </c>
      <c r="N30" s="48">
        <v>6790</v>
      </c>
      <c r="O30" s="23">
        <v>2.3930780481787584E-2</v>
      </c>
      <c r="P30">
        <v>6655</v>
      </c>
      <c r="Q30">
        <v>135</v>
      </c>
      <c r="R30" s="28">
        <v>2.02854996243426E-2</v>
      </c>
    </row>
    <row r="31" spans="1:18" x14ac:dyDescent="0.25">
      <c r="A31" t="s">
        <v>110</v>
      </c>
      <c r="B31" s="48">
        <v>4435</v>
      </c>
      <c r="C31" s="23">
        <f t="shared" si="0"/>
        <v>1.5630782243995278E-2</v>
      </c>
      <c r="D31">
        <v>4745</v>
      </c>
      <c r="G31" t="s">
        <v>46</v>
      </c>
      <c r="H31" s="48">
        <v>16135</v>
      </c>
      <c r="I31" s="23">
        <v>5.6866442278886993E-2</v>
      </c>
      <c r="J31">
        <v>14995</v>
      </c>
      <c r="M31" t="s">
        <v>173</v>
      </c>
      <c r="N31" s="48">
        <v>1250</v>
      </c>
      <c r="O31" s="23">
        <v>4.4055192344969775E-3</v>
      </c>
      <c r="P31">
        <v>1110</v>
      </c>
      <c r="Q31">
        <v>140</v>
      </c>
      <c r="R31" s="28">
        <v>0.12612612612612611</v>
      </c>
    </row>
    <row r="32" spans="1:18" x14ac:dyDescent="0.25">
      <c r="A32" t="s">
        <v>155</v>
      </c>
      <c r="B32" s="48">
        <v>70</v>
      </c>
      <c r="C32" s="23">
        <f t="shared" si="0"/>
        <v>2.4670907713183077E-4</v>
      </c>
      <c r="D32">
        <v>65</v>
      </c>
      <c r="G32" t="s">
        <v>167</v>
      </c>
      <c r="H32" s="48">
        <v>870</v>
      </c>
      <c r="I32" s="23">
        <v>3.0662413872098965E-3</v>
      </c>
      <c r="J32">
        <v>795</v>
      </c>
      <c r="M32" t="s">
        <v>147</v>
      </c>
      <c r="N32" s="48">
        <v>3340</v>
      </c>
      <c r="O32" s="23">
        <v>1.1771547394575924E-2</v>
      </c>
      <c r="P32">
        <v>3180</v>
      </c>
      <c r="Q32">
        <v>160</v>
      </c>
      <c r="R32" s="28">
        <v>5.0314465408805034E-2</v>
      </c>
    </row>
    <row r="33" spans="1:18" x14ac:dyDescent="0.25">
      <c r="A33" t="s">
        <v>156</v>
      </c>
      <c r="B33" s="48">
        <v>575</v>
      </c>
      <c r="C33" s="23">
        <f t="shared" si="0"/>
        <v>2.02653884786861E-3</v>
      </c>
      <c r="D33">
        <v>560</v>
      </c>
      <c r="G33" t="s">
        <v>168</v>
      </c>
      <c r="H33" s="48">
        <v>2340</v>
      </c>
      <c r="I33" s="23">
        <v>8.2471320069783423E-3</v>
      </c>
      <c r="J33">
        <v>2250</v>
      </c>
      <c r="M33" t="s">
        <v>120</v>
      </c>
      <c r="N33" s="48">
        <v>4410</v>
      </c>
      <c r="O33" s="23">
        <v>1.5542671859305338E-2</v>
      </c>
      <c r="P33">
        <v>4245</v>
      </c>
      <c r="Q33">
        <v>165</v>
      </c>
      <c r="R33" s="28">
        <v>3.8869257950530034E-2</v>
      </c>
    </row>
    <row r="34" spans="1:18" x14ac:dyDescent="0.25">
      <c r="A34" t="s">
        <v>129</v>
      </c>
      <c r="B34" s="48">
        <v>1155</v>
      </c>
      <c r="C34" s="23">
        <f t="shared" si="0"/>
        <v>4.0706997726752073E-3</v>
      </c>
      <c r="D34">
        <v>1060</v>
      </c>
      <c r="G34" t="s">
        <v>67</v>
      </c>
      <c r="H34" s="48">
        <v>5010</v>
      </c>
      <c r="I34" s="23">
        <v>1.7657321091863888E-2</v>
      </c>
      <c r="J34">
        <v>4405</v>
      </c>
      <c r="M34" t="s">
        <v>116</v>
      </c>
      <c r="N34" s="48">
        <v>16705</v>
      </c>
      <c r="O34" s="23">
        <v>5.887535904981761E-2</v>
      </c>
      <c r="P34">
        <v>16490</v>
      </c>
      <c r="Q34">
        <v>215</v>
      </c>
      <c r="R34" s="28">
        <v>1.3038204972710734E-2</v>
      </c>
    </row>
    <row r="35" spans="1:18" x14ac:dyDescent="0.25">
      <c r="A35" t="s">
        <v>157</v>
      </c>
      <c r="B35" s="48">
        <v>2575</v>
      </c>
      <c r="C35" s="23">
        <f t="shared" si="0"/>
        <v>9.075369623063774E-3</v>
      </c>
      <c r="D35">
        <v>2295</v>
      </c>
      <c r="G35" t="s">
        <v>115</v>
      </c>
      <c r="H35" s="48">
        <v>1550</v>
      </c>
      <c r="I35" s="23">
        <v>5.4628438507762526E-3</v>
      </c>
      <c r="J35">
        <v>1495</v>
      </c>
      <c r="M35" t="s">
        <v>50</v>
      </c>
      <c r="N35" s="48">
        <v>4650</v>
      </c>
      <c r="O35" s="23">
        <v>1.6388531552328757E-2</v>
      </c>
      <c r="P35">
        <v>4430</v>
      </c>
      <c r="Q35">
        <v>220</v>
      </c>
      <c r="R35" s="28">
        <v>4.9661399548532728E-2</v>
      </c>
    </row>
    <row r="36" spans="1:18" x14ac:dyDescent="0.25">
      <c r="A36" t="s">
        <v>158</v>
      </c>
      <c r="B36" s="48">
        <v>80</v>
      </c>
      <c r="C36" s="23">
        <f t="shared" si="0"/>
        <v>2.8195323100780657E-4</v>
      </c>
      <c r="D36">
        <v>75</v>
      </c>
      <c r="G36" t="s">
        <v>121</v>
      </c>
      <c r="H36" s="48">
        <v>2395</v>
      </c>
      <c r="I36" s="23">
        <v>8.4409748532962101E-3</v>
      </c>
      <c r="J36">
        <v>2470</v>
      </c>
      <c r="M36" t="s">
        <v>60</v>
      </c>
      <c r="N36" s="48">
        <v>2495</v>
      </c>
      <c r="O36" s="23">
        <v>8.7934163920559676E-3</v>
      </c>
      <c r="P36">
        <v>2240</v>
      </c>
      <c r="Q36">
        <v>255</v>
      </c>
      <c r="R36" s="28">
        <v>0.11383928571428571</v>
      </c>
    </row>
    <row r="37" spans="1:18" x14ac:dyDescent="0.25">
      <c r="A37" t="s">
        <v>159</v>
      </c>
      <c r="B37" s="48">
        <v>400</v>
      </c>
      <c r="C37" s="23">
        <f t="shared" si="0"/>
        <v>1.4097661550390328E-3</v>
      </c>
      <c r="D37">
        <v>395</v>
      </c>
      <c r="G37" t="s">
        <v>120</v>
      </c>
      <c r="H37" s="48">
        <v>4410</v>
      </c>
      <c r="I37" s="23">
        <v>1.5542671859305338E-2</v>
      </c>
      <c r="J37">
        <v>4245</v>
      </c>
      <c r="M37" t="s">
        <v>113</v>
      </c>
      <c r="N37" s="48">
        <v>5770</v>
      </c>
      <c r="O37" s="23">
        <v>2.0335876786438049E-2</v>
      </c>
      <c r="P37">
        <v>5515</v>
      </c>
      <c r="Q37">
        <v>255</v>
      </c>
      <c r="R37" s="28">
        <v>4.6237533998186767E-2</v>
      </c>
    </row>
    <row r="38" spans="1:18" x14ac:dyDescent="0.25">
      <c r="A38" t="s">
        <v>160</v>
      </c>
      <c r="B38" s="48">
        <v>95</v>
      </c>
      <c r="C38" s="23">
        <f t="shared" si="0"/>
        <v>3.3481946182177031E-4</v>
      </c>
      <c r="D38">
        <v>105</v>
      </c>
      <c r="G38" t="s">
        <v>65</v>
      </c>
      <c r="H38" s="48">
        <v>1265</v>
      </c>
      <c r="I38" s="23">
        <v>4.4583854653109413E-3</v>
      </c>
      <c r="J38">
        <v>1140</v>
      </c>
      <c r="M38" t="s">
        <v>51</v>
      </c>
      <c r="N38" s="48">
        <v>2855</v>
      </c>
      <c r="O38" s="23">
        <v>1.0062205931591097E-2</v>
      </c>
      <c r="P38">
        <v>2595</v>
      </c>
      <c r="Q38">
        <v>260</v>
      </c>
      <c r="R38" s="28">
        <v>0.1001926782273603</v>
      </c>
    </row>
    <row r="39" spans="1:18" x14ac:dyDescent="0.25">
      <c r="A39" t="s">
        <v>161</v>
      </c>
      <c r="B39" s="48">
        <v>1215</v>
      </c>
      <c r="C39" s="23">
        <f t="shared" si="0"/>
        <v>4.2821646959310625E-3</v>
      </c>
      <c r="D39">
        <v>1140</v>
      </c>
      <c r="G39" t="s">
        <v>126</v>
      </c>
      <c r="H39" s="48">
        <v>5875</v>
      </c>
      <c r="I39" s="23">
        <v>2.0705940402135796E-2</v>
      </c>
      <c r="J39">
        <v>5590</v>
      </c>
      <c r="M39" t="s">
        <v>157</v>
      </c>
      <c r="N39" s="48">
        <v>2575</v>
      </c>
      <c r="O39" s="23">
        <v>9.075369623063774E-3</v>
      </c>
      <c r="P39">
        <v>2295</v>
      </c>
      <c r="Q39">
        <v>280</v>
      </c>
      <c r="R39" s="28">
        <v>0.12200435729847495</v>
      </c>
    </row>
    <row r="40" spans="1:18" x14ac:dyDescent="0.25">
      <c r="A40" t="s">
        <v>162</v>
      </c>
      <c r="B40" s="48">
        <v>40</v>
      </c>
      <c r="C40" s="23">
        <f t="shared" si="0"/>
        <v>1.4097661550390328E-4</v>
      </c>
      <c r="D40">
        <v>35</v>
      </c>
      <c r="G40" t="s">
        <v>173</v>
      </c>
      <c r="H40" s="48">
        <v>1250</v>
      </c>
      <c r="I40" s="23">
        <v>4.4055192344969775E-3</v>
      </c>
      <c r="J40">
        <v>1110</v>
      </c>
      <c r="M40" t="s">
        <v>126</v>
      </c>
      <c r="N40" s="48">
        <v>5875</v>
      </c>
      <c r="O40" s="23">
        <v>2.0705940402135796E-2</v>
      </c>
      <c r="P40">
        <v>5590</v>
      </c>
      <c r="Q40">
        <v>285</v>
      </c>
      <c r="R40" s="28">
        <v>5.0983899821109124E-2</v>
      </c>
    </row>
    <row r="41" spans="1:18" x14ac:dyDescent="0.25">
      <c r="A41" t="s">
        <v>50</v>
      </c>
      <c r="B41" s="48">
        <v>4650</v>
      </c>
      <c r="C41" s="23">
        <f t="shared" si="0"/>
        <v>1.6388531552328757E-2</v>
      </c>
      <c r="D41">
        <v>4430</v>
      </c>
      <c r="G41" t="s">
        <v>122</v>
      </c>
      <c r="H41" s="48">
        <v>1310</v>
      </c>
      <c r="I41" s="23">
        <v>4.6169841577528327E-3</v>
      </c>
      <c r="J41">
        <v>895</v>
      </c>
      <c r="M41" t="s">
        <v>175</v>
      </c>
      <c r="N41" s="48">
        <v>965</v>
      </c>
      <c r="O41" s="23">
        <v>3.401060849031667E-3</v>
      </c>
      <c r="P41">
        <v>635</v>
      </c>
      <c r="Q41">
        <v>330</v>
      </c>
      <c r="R41" s="28">
        <v>0.51968503937007871</v>
      </c>
    </row>
    <row r="42" spans="1:18" x14ac:dyDescent="0.25">
      <c r="A42" t="s">
        <v>125</v>
      </c>
      <c r="B42" s="48">
        <v>1425</v>
      </c>
      <c r="C42" s="23">
        <f t="shared" si="0"/>
        <v>5.0222919273265549E-3</v>
      </c>
      <c r="D42">
        <v>1380</v>
      </c>
      <c r="G42" t="s">
        <v>60</v>
      </c>
      <c r="H42" s="48">
        <v>2495</v>
      </c>
      <c r="I42" s="23">
        <v>8.7934163920559676E-3</v>
      </c>
      <c r="J42">
        <v>2240</v>
      </c>
      <c r="M42" t="s">
        <v>154</v>
      </c>
      <c r="N42" s="48">
        <v>2630</v>
      </c>
      <c r="O42" s="23">
        <v>9.2692124693816418E-3</v>
      </c>
      <c r="P42">
        <v>2260</v>
      </c>
      <c r="Q42">
        <v>370</v>
      </c>
      <c r="R42" s="28">
        <v>0.16371681415929204</v>
      </c>
    </row>
    <row r="43" spans="1:18" x14ac:dyDescent="0.25">
      <c r="A43" t="s">
        <v>48</v>
      </c>
      <c r="B43" s="48">
        <v>13080</v>
      </c>
      <c r="C43" s="23">
        <f t="shared" si="0"/>
        <v>4.6099353269776377E-2</v>
      </c>
      <c r="D43">
        <v>12645</v>
      </c>
      <c r="G43" t="s">
        <v>175</v>
      </c>
      <c r="H43" s="48">
        <v>965</v>
      </c>
      <c r="I43" s="23">
        <v>3.401060849031667E-3</v>
      </c>
      <c r="J43">
        <v>635</v>
      </c>
      <c r="M43" t="s">
        <v>165</v>
      </c>
      <c r="N43" s="48">
        <v>1385</v>
      </c>
      <c r="O43" s="23">
        <v>4.8813153118226517E-3</v>
      </c>
      <c r="P43">
        <v>1005</v>
      </c>
      <c r="Q43">
        <v>380</v>
      </c>
      <c r="R43" s="28">
        <v>0.37810945273631841</v>
      </c>
    </row>
    <row r="44" spans="1:18" x14ac:dyDescent="0.25">
      <c r="A44" t="s">
        <v>52</v>
      </c>
      <c r="B44" s="48">
        <v>4860</v>
      </c>
      <c r="C44" s="23">
        <f t="shared" si="0"/>
        <v>1.712865878372425E-2</v>
      </c>
      <c r="D44">
        <v>4900</v>
      </c>
      <c r="G44" t="s">
        <v>113</v>
      </c>
      <c r="H44" s="48">
        <v>5770</v>
      </c>
      <c r="I44" s="23">
        <v>2.0335876786438049E-2</v>
      </c>
      <c r="J44">
        <v>5515</v>
      </c>
      <c r="M44" t="s">
        <v>68</v>
      </c>
      <c r="N44" s="48">
        <v>9765</v>
      </c>
      <c r="O44" s="23">
        <v>3.4415916259890392E-2</v>
      </c>
      <c r="P44">
        <v>9370</v>
      </c>
      <c r="Q44">
        <v>395</v>
      </c>
      <c r="R44" s="28">
        <v>4.2155816435432231E-2</v>
      </c>
    </row>
    <row r="45" spans="1:18" x14ac:dyDescent="0.25">
      <c r="A45" t="s">
        <v>47</v>
      </c>
      <c r="B45" s="48">
        <v>28845</v>
      </c>
      <c r="C45" s="23">
        <f t="shared" si="0"/>
        <v>0.10166176185525226</v>
      </c>
      <c r="D45">
        <v>27440</v>
      </c>
      <c r="G45" t="s">
        <v>114</v>
      </c>
      <c r="H45" s="48">
        <v>10325</v>
      </c>
      <c r="I45" s="23">
        <v>3.6389588876945038E-2</v>
      </c>
      <c r="J45">
        <v>9790</v>
      </c>
      <c r="M45" t="s">
        <v>122</v>
      </c>
      <c r="N45" s="48">
        <v>1310</v>
      </c>
      <c r="O45" s="23">
        <v>4.6169841577528327E-3</v>
      </c>
      <c r="P45">
        <v>895</v>
      </c>
      <c r="Q45">
        <v>415</v>
      </c>
      <c r="R45" s="28">
        <v>0.46368715083798884</v>
      </c>
    </row>
    <row r="46" spans="1:18" x14ac:dyDescent="0.25">
      <c r="A46" t="s">
        <v>45</v>
      </c>
      <c r="B46" s="48">
        <v>25895</v>
      </c>
      <c r="C46" s="23">
        <f t="shared" si="0"/>
        <v>9.1264736461839399E-2</v>
      </c>
      <c r="D46">
        <v>26110</v>
      </c>
      <c r="G46" t="s">
        <v>117</v>
      </c>
      <c r="H46" s="48">
        <v>5685</v>
      </c>
      <c r="I46" s="23">
        <v>2.0036301478492256E-2</v>
      </c>
      <c r="J46">
        <v>5245</v>
      </c>
      <c r="M46" t="s">
        <v>48</v>
      </c>
      <c r="N46" s="48">
        <v>13080</v>
      </c>
      <c r="O46" s="23">
        <v>4.6099353269776377E-2</v>
      </c>
      <c r="P46">
        <v>12645</v>
      </c>
      <c r="Q46">
        <v>435</v>
      </c>
      <c r="R46" s="28">
        <v>3.4400948991696323E-2</v>
      </c>
    </row>
    <row r="47" spans="1:18" x14ac:dyDescent="0.25">
      <c r="A47" t="s">
        <v>49</v>
      </c>
      <c r="B47" s="48">
        <v>6790</v>
      </c>
      <c r="C47" s="23">
        <f t="shared" si="0"/>
        <v>2.3930780481787584E-2</v>
      </c>
      <c r="D47">
        <v>6655</v>
      </c>
      <c r="G47" t="s">
        <v>116</v>
      </c>
      <c r="H47" s="48">
        <v>16705</v>
      </c>
      <c r="I47" s="23">
        <v>5.887535904981761E-2</v>
      </c>
      <c r="J47">
        <v>16490</v>
      </c>
      <c r="M47" t="s">
        <v>117</v>
      </c>
      <c r="N47" s="48">
        <v>5685</v>
      </c>
      <c r="O47" s="23">
        <v>2.0036301478492256E-2</v>
      </c>
      <c r="P47">
        <v>5245</v>
      </c>
      <c r="Q47">
        <v>440</v>
      </c>
      <c r="R47" s="28">
        <v>8.3889418493803616E-2</v>
      </c>
    </row>
    <row r="48" spans="1:18" x14ac:dyDescent="0.25">
      <c r="A48" t="s">
        <v>163</v>
      </c>
      <c r="B48" s="48">
        <v>5</v>
      </c>
      <c r="C48" s="23">
        <f t="shared" si="0"/>
        <v>1.7622076937987911E-5</v>
      </c>
      <c r="D48">
        <v>5</v>
      </c>
      <c r="G48" t="s">
        <v>53</v>
      </c>
      <c r="H48" s="48">
        <v>9400</v>
      </c>
      <c r="I48" s="23">
        <v>3.3129504643417275E-2</v>
      </c>
      <c r="J48">
        <v>8530</v>
      </c>
      <c r="M48" t="s">
        <v>114</v>
      </c>
      <c r="N48" s="48">
        <v>10325</v>
      </c>
      <c r="O48" s="23">
        <v>3.6389588876945038E-2</v>
      </c>
      <c r="P48">
        <v>9790</v>
      </c>
      <c r="Q48">
        <v>535</v>
      </c>
      <c r="R48" s="28">
        <v>5.4647599591419814E-2</v>
      </c>
    </row>
    <row r="49" spans="1:18" x14ac:dyDescent="0.25">
      <c r="A49" t="s">
        <v>109</v>
      </c>
      <c r="B49" s="48">
        <v>6995</v>
      </c>
      <c r="C49" s="23">
        <f t="shared" si="0"/>
        <v>2.4653285636245088E-2</v>
      </c>
      <c r="D49">
        <v>5825</v>
      </c>
      <c r="G49" t="s">
        <v>68</v>
      </c>
      <c r="H49" s="48">
        <v>9765</v>
      </c>
      <c r="I49" s="23">
        <v>3.4415916259890392E-2</v>
      </c>
      <c r="J49">
        <v>9370</v>
      </c>
      <c r="M49" t="s">
        <v>67</v>
      </c>
      <c r="N49" s="48">
        <v>5010</v>
      </c>
      <c r="O49" s="23">
        <v>1.7657321091863888E-2</v>
      </c>
      <c r="P49">
        <v>4405</v>
      </c>
      <c r="Q49">
        <v>605</v>
      </c>
      <c r="R49" s="28">
        <v>0.13734392735527809</v>
      </c>
    </row>
    <row r="50" spans="1:18" x14ac:dyDescent="0.25">
      <c r="A50" t="s">
        <v>70</v>
      </c>
      <c r="B50" s="48">
        <v>14185</v>
      </c>
      <c r="C50" s="23">
        <f t="shared" si="0"/>
        <v>4.9993832273071706E-2</v>
      </c>
      <c r="D50">
        <v>12845</v>
      </c>
      <c r="G50" t="s">
        <v>111</v>
      </c>
      <c r="H50" s="48">
        <v>4010</v>
      </c>
      <c r="I50" s="23">
        <v>1.4132905704266304E-2</v>
      </c>
      <c r="J50">
        <v>3930</v>
      </c>
      <c r="M50" t="s">
        <v>53</v>
      </c>
      <c r="N50" s="48">
        <v>9400</v>
      </c>
      <c r="O50" s="23">
        <v>3.3129504643417275E-2</v>
      </c>
      <c r="P50">
        <v>8530</v>
      </c>
      <c r="Q50">
        <v>870</v>
      </c>
      <c r="R50" s="28">
        <v>0.10199296600234467</v>
      </c>
    </row>
    <row r="51" spans="1:18" x14ac:dyDescent="0.25">
      <c r="A51" t="s">
        <v>164</v>
      </c>
      <c r="B51" s="48">
        <v>1185</v>
      </c>
      <c r="C51" s="23">
        <f t="shared" si="0"/>
        <v>4.1764322343031349E-3</v>
      </c>
      <c r="D51">
        <v>1360</v>
      </c>
      <c r="G51" t="s">
        <v>118</v>
      </c>
      <c r="H51" s="48">
        <v>2675</v>
      </c>
      <c r="I51" s="23">
        <v>9.4278111618235332E-3</v>
      </c>
      <c r="J51">
        <v>3115</v>
      </c>
      <c r="M51" t="s">
        <v>46</v>
      </c>
      <c r="N51" s="48">
        <v>16135</v>
      </c>
      <c r="O51" s="23">
        <v>5.6866442278886993E-2</v>
      </c>
      <c r="P51">
        <v>14995</v>
      </c>
      <c r="Q51">
        <v>1140</v>
      </c>
      <c r="R51" s="28">
        <v>7.6025341780593531E-2</v>
      </c>
    </row>
    <row r="52" spans="1:18" x14ac:dyDescent="0.25">
      <c r="A52" t="s">
        <v>165</v>
      </c>
      <c r="B52" s="48">
        <v>1385</v>
      </c>
      <c r="C52" s="23">
        <f t="shared" si="0"/>
        <v>4.8813153118226517E-3</v>
      </c>
      <c r="D52">
        <v>1005</v>
      </c>
      <c r="G52" t="s">
        <v>119</v>
      </c>
      <c r="H52" s="48">
        <v>4725</v>
      </c>
      <c r="I52" s="23">
        <v>1.6652862706398576E-2</v>
      </c>
      <c r="J52">
        <v>4610</v>
      </c>
      <c r="M52" t="s">
        <v>109</v>
      </c>
      <c r="N52" s="48">
        <v>6995</v>
      </c>
      <c r="O52" s="23">
        <v>2.4653285636245088E-2</v>
      </c>
      <c r="P52">
        <v>5825</v>
      </c>
      <c r="Q52">
        <v>1170</v>
      </c>
      <c r="R52" s="28">
        <v>0.20085836909871244</v>
      </c>
    </row>
    <row r="53" spans="1:18" x14ac:dyDescent="0.25">
      <c r="A53" t="s">
        <v>46</v>
      </c>
      <c r="B53" s="48">
        <v>16135</v>
      </c>
      <c r="C53" s="23">
        <f t="shared" si="0"/>
        <v>5.6866442278886993E-2</v>
      </c>
      <c r="D53">
        <v>14995</v>
      </c>
      <c r="G53" t="s">
        <v>178</v>
      </c>
      <c r="H53" s="48">
        <v>1140</v>
      </c>
      <c r="I53" s="23">
        <v>4.0178335418612435E-3</v>
      </c>
      <c r="J53">
        <v>1040</v>
      </c>
      <c r="M53" t="s">
        <v>70</v>
      </c>
      <c r="N53" s="48">
        <v>14185</v>
      </c>
      <c r="O53" s="23">
        <v>4.9993832273071706E-2</v>
      </c>
      <c r="P53">
        <v>12845</v>
      </c>
      <c r="Q53">
        <v>1340</v>
      </c>
      <c r="R53" s="28">
        <v>0.10432074737251849</v>
      </c>
    </row>
    <row r="54" spans="1:18" x14ac:dyDescent="0.25">
      <c r="A54" t="s">
        <v>166</v>
      </c>
      <c r="B54" s="48">
        <v>280</v>
      </c>
      <c r="C54" s="23">
        <f t="shared" si="0"/>
        <v>9.868363085273231E-4</v>
      </c>
      <c r="D54">
        <v>285</v>
      </c>
      <c r="G54" t="s">
        <v>51</v>
      </c>
      <c r="H54" s="48">
        <v>2855</v>
      </c>
      <c r="I54" s="23">
        <v>1.0062205931591097E-2</v>
      </c>
      <c r="J54">
        <v>2595</v>
      </c>
      <c r="M54" t="s">
        <v>47</v>
      </c>
      <c r="N54" s="48">
        <v>28845</v>
      </c>
      <c r="O54" s="23">
        <v>0.10166176185525226</v>
      </c>
      <c r="P54">
        <v>27440</v>
      </c>
      <c r="Q54">
        <v>1405</v>
      </c>
      <c r="R54" s="28">
        <v>5.120262390670554E-2</v>
      </c>
    </row>
    <row r="55" spans="1:18" x14ac:dyDescent="0.25">
      <c r="A55" t="s">
        <v>167</v>
      </c>
      <c r="B55" s="48">
        <v>870</v>
      </c>
      <c r="C55" s="23">
        <f t="shared" si="0"/>
        <v>3.0662413872098965E-3</v>
      </c>
      <c r="D55">
        <v>795</v>
      </c>
      <c r="G55" t="s">
        <v>132</v>
      </c>
      <c r="H55" s="48">
        <v>283735</v>
      </c>
      <c r="I55" s="23">
        <v>1</v>
      </c>
      <c r="J55">
        <v>271720</v>
      </c>
      <c r="M55" t="s">
        <v>132</v>
      </c>
      <c r="N55" s="48">
        <v>283735</v>
      </c>
      <c r="O55" s="23">
        <v>1</v>
      </c>
      <c r="P55">
        <v>271720</v>
      </c>
      <c r="Q55">
        <v>12015</v>
      </c>
      <c r="R55" s="28">
        <v>4.4218312969233037E-2</v>
      </c>
    </row>
    <row r="56" spans="1:18" x14ac:dyDescent="0.25">
      <c r="A56" t="s">
        <v>168</v>
      </c>
      <c r="B56" s="48">
        <v>2340</v>
      </c>
      <c r="C56" s="23">
        <f t="shared" si="0"/>
        <v>8.2471320069783423E-3</v>
      </c>
      <c r="D56">
        <v>2250</v>
      </c>
      <c r="H56" s="48"/>
      <c r="I56" s="23"/>
      <c r="N56" s="48"/>
      <c r="O56" s="23"/>
      <c r="R56" s="28"/>
    </row>
    <row r="57" spans="1:18" x14ac:dyDescent="0.25">
      <c r="A57" t="s">
        <v>169</v>
      </c>
      <c r="B57" s="48">
        <v>305</v>
      </c>
      <c r="C57" s="23">
        <f t="shared" si="0"/>
        <v>1.0749466932172627E-3</v>
      </c>
      <c r="D57">
        <v>290</v>
      </c>
      <c r="I57" s="23"/>
      <c r="O57" s="23"/>
    </row>
    <row r="58" spans="1:18" x14ac:dyDescent="0.25">
      <c r="A58" t="s">
        <v>67</v>
      </c>
      <c r="B58" s="48">
        <v>5010</v>
      </c>
      <c r="C58" s="23">
        <f t="shared" si="0"/>
        <v>1.7657321091863888E-2</v>
      </c>
      <c r="D58">
        <v>4405</v>
      </c>
      <c r="I58" s="23"/>
      <c r="O58" s="23"/>
    </row>
    <row r="59" spans="1:18" x14ac:dyDescent="0.25">
      <c r="A59" t="s">
        <v>170</v>
      </c>
      <c r="B59" s="48">
        <v>425</v>
      </c>
      <c r="C59" s="23">
        <f t="shared" si="0"/>
        <v>1.4978765397289724E-3</v>
      </c>
      <c r="D59">
        <v>690</v>
      </c>
      <c r="I59" s="23"/>
      <c r="O59" s="23"/>
    </row>
    <row r="60" spans="1:18" x14ac:dyDescent="0.25">
      <c r="A60" t="s">
        <v>115</v>
      </c>
      <c r="B60" s="48">
        <v>1550</v>
      </c>
      <c r="C60" s="23">
        <f t="shared" si="0"/>
        <v>5.4628438507762526E-3</v>
      </c>
      <c r="D60">
        <v>1495</v>
      </c>
      <c r="I60" s="23"/>
      <c r="O60" s="23"/>
    </row>
    <row r="61" spans="1:18" x14ac:dyDescent="0.25">
      <c r="A61" t="s">
        <v>171</v>
      </c>
      <c r="B61" s="48">
        <v>475</v>
      </c>
      <c r="C61" s="23">
        <f t="shared" si="0"/>
        <v>1.6740973091088516E-3</v>
      </c>
      <c r="D61">
        <v>505</v>
      </c>
      <c r="I61" s="23"/>
      <c r="O61" s="23"/>
    </row>
    <row r="62" spans="1:18" x14ac:dyDescent="0.25">
      <c r="A62" t="s">
        <v>172</v>
      </c>
      <c r="B62" s="48">
        <v>525</v>
      </c>
      <c r="C62" s="23">
        <f t="shared" si="0"/>
        <v>1.8503180784887306E-3</v>
      </c>
      <c r="D62">
        <v>540</v>
      </c>
      <c r="I62" s="23"/>
      <c r="O62" s="23"/>
    </row>
    <row r="63" spans="1:18" x14ac:dyDescent="0.25">
      <c r="A63" t="s">
        <v>121</v>
      </c>
      <c r="B63" s="48">
        <v>2395</v>
      </c>
      <c r="C63" s="23">
        <f t="shared" si="0"/>
        <v>8.4409748532962101E-3</v>
      </c>
      <c r="D63">
        <v>2470</v>
      </c>
      <c r="I63" s="23"/>
      <c r="O63" s="23"/>
    </row>
    <row r="64" spans="1:18" x14ac:dyDescent="0.25">
      <c r="A64" t="s">
        <v>120</v>
      </c>
      <c r="B64" s="48">
        <v>4410</v>
      </c>
      <c r="C64" s="23">
        <f t="shared" si="0"/>
        <v>1.5542671859305338E-2</v>
      </c>
      <c r="D64">
        <v>4245</v>
      </c>
      <c r="I64" s="23"/>
      <c r="O64" s="23"/>
    </row>
    <row r="65" spans="1:15" x14ac:dyDescent="0.25">
      <c r="A65" t="s">
        <v>65</v>
      </c>
      <c r="B65" s="48">
        <v>1265</v>
      </c>
      <c r="C65" s="23">
        <f t="shared" si="0"/>
        <v>4.4583854653109413E-3</v>
      </c>
      <c r="D65">
        <v>1140</v>
      </c>
      <c r="I65" s="23"/>
      <c r="O65" s="23"/>
    </row>
    <row r="66" spans="1:15" x14ac:dyDescent="0.25">
      <c r="A66" t="s">
        <v>126</v>
      </c>
      <c r="B66" s="48">
        <v>5875</v>
      </c>
      <c r="C66" s="23">
        <f t="shared" si="0"/>
        <v>2.0705940402135796E-2</v>
      </c>
      <c r="D66">
        <v>5590</v>
      </c>
      <c r="I66" s="23"/>
      <c r="O66" s="24"/>
    </row>
    <row r="67" spans="1:15" x14ac:dyDescent="0.25">
      <c r="A67" t="s">
        <v>173</v>
      </c>
      <c r="B67" s="48">
        <v>1250</v>
      </c>
      <c r="C67" s="23">
        <f t="shared" si="0"/>
        <v>4.4055192344969775E-3</v>
      </c>
      <c r="D67">
        <v>1110</v>
      </c>
      <c r="I67" s="23"/>
      <c r="O67" s="24"/>
    </row>
    <row r="68" spans="1:15" x14ac:dyDescent="0.25">
      <c r="A68" t="s">
        <v>66</v>
      </c>
      <c r="B68" s="48">
        <v>805</v>
      </c>
      <c r="C68" s="23">
        <f t="shared" si="0"/>
        <v>2.8371543870160539E-3</v>
      </c>
      <c r="D68">
        <v>725</v>
      </c>
      <c r="I68" s="23"/>
      <c r="O68" s="24"/>
    </row>
    <row r="69" spans="1:15" x14ac:dyDescent="0.25">
      <c r="A69" t="s">
        <v>122</v>
      </c>
      <c r="B69" s="48">
        <v>1310</v>
      </c>
      <c r="C69" s="23">
        <f t="shared" ref="C69:C91" si="1">B69/$B$92</f>
        <v>4.6169841577528327E-3</v>
      </c>
      <c r="D69">
        <v>895</v>
      </c>
      <c r="I69" s="23"/>
      <c r="O69" s="23"/>
    </row>
    <row r="70" spans="1:15" x14ac:dyDescent="0.25">
      <c r="A70" t="s">
        <v>174</v>
      </c>
      <c r="B70" s="48">
        <v>365</v>
      </c>
      <c r="C70" s="23">
        <f t="shared" si="1"/>
        <v>1.2864116164731175E-3</v>
      </c>
      <c r="D70">
        <v>370</v>
      </c>
      <c r="I70" s="23"/>
      <c r="O70" s="23"/>
    </row>
    <row r="71" spans="1:15" x14ac:dyDescent="0.25">
      <c r="A71" t="s">
        <v>60</v>
      </c>
      <c r="B71" s="48">
        <v>2495</v>
      </c>
      <c r="C71" s="23">
        <f t="shared" si="1"/>
        <v>8.7934163920559676E-3</v>
      </c>
      <c r="D71">
        <v>2240</v>
      </c>
      <c r="I71" s="23"/>
      <c r="O71" s="23"/>
    </row>
    <row r="72" spans="1:15" x14ac:dyDescent="0.25">
      <c r="A72" t="s">
        <v>175</v>
      </c>
      <c r="B72" s="48">
        <v>965</v>
      </c>
      <c r="C72" s="23">
        <f t="shared" si="1"/>
        <v>3.401060849031667E-3</v>
      </c>
      <c r="D72">
        <v>635</v>
      </c>
      <c r="I72" s="23"/>
      <c r="O72" s="23"/>
    </row>
    <row r="73" spans="1:15" x14ac:dyDescent="0.25">
      <c r="A73" t="s">
        <v>61</v>
      </c>
      <c r="B73" s="48">
        <v>160</v>
      </c>
      <c r="C73" s="23">
        <f t="shared" si="1"/>
        <v>5.6390646201561314E-4</v>
      </c>
      <c r="D73">
        <v>135</v>
      </c>
      <c r="I73" s="23"/>
      <c r="O73" s="23"/>
    </row>
    <row r="74" spans="1:15" x14ac:dyDescent="0.25">
      <c r="A74" t="s">
        <v>113</v>
      </c>
      <c r="B74" s="48">
        <v>5770</v>
      </c>
      <c r="C74" s="23">
        <f t="shared" si="1"/>
        <v>2.0335876786438049E-2</v>
      </c>
      <c r="D74">
        <v>5515</v>
      </c>
      <c r="I74" s="23"/>
      <c r="O74" s="23"/>
    </row>
    <row r="75" spans="1:15" x14ac:dyDescent="0.25">
      <c r="A75" t="s">
        <v>114</v>
      </c>
      <c r="B75" s="48">
        <v>10325</v>
      </c>
      <c r="C75" s="23">
        <f t="shared" si="1"/>
        <v>3.6389588876945038E-2</v>
      </c>
      <c r="D75">
        <v>9790</v>
      </c>
      <c r="I75" s="23"/>
      <c r="O75" s="24"/>
    </row>
    <row r="76" spans="1:15" x14ac:dyDescent="0.25">
      <c r="A76" t="s">
        <v>117</v>
      </c>
      <c r="B76" s="48">
        <v>5685</v>
      </c>
      <c r="C76" s="23">
        <f t="shared" si="1"/>
        <v>2.0036301478492256E-2</v>
      </c>
      <c r="D76">
        <v>5245</v>
      </c>
      <c r="I76" s="23"/>
      <c r="O76" s="23"/>
    </row>
    <row r="77" spans="1:15" x14ac:dyDescent="0.25">
      <c r="A77" t="s">
        <v>116</v>
      </c>
      <c r="B77" s="48">
        <v>16705</v>
      </c>
      <c r="C77" s="23">
        <f t="shared" si="1"/>
        <v>5.887535904981761E-2</v>
      </c>
      <c r="D77">
        <v>16490</v>
      </c>
      <c r="I77" s="23"/>
      <c r="O77" s="23"/>
    </row>
    <row r="78" spans="1:15" x14ac:dyDescent="0.25">
      <c r="A78" t="s">
        <v>53</v>
      </c>
      <c r="B78" s="48">
        <v>9400</v>
      </c>
      <c r="C78" s="23">
        <f t="shared" si="1"/>
        <v>3.3129504643417275E-2</v>
      </c>
      <c r="D78">
        <v>8530</v>
      </c>
      <c r="I78" s="23"/>
      <c r="O78" s="23"/>
    </row>
    <row r="79" spans="1:15" x14ac:dyDescent="0.25">
      <c r="A79" t="s">
        <v>68</v>
      </c>
      <c r="B79" s="48">
        <v>9765</v>
      </c>
      <c r="C79" s="23">
        <f t="shared" si="1"/>
        <v>3.4415916259890392E-2</v>
      </c>
      <c r="D79">
        <v>9370</v>
      </c>
      <c r="I79" s="23"/>
      <c r="O79" s="23"/>
    </row>
    <row r="80" spans="1:15" x14ac:dyDescent="0.25">
      <c r="A80" t="s">
        <v>111</v>
      </c>
      <c r="B80" s="48">
        <v>4010</v>
      </c>
      <c r="C80" s="23">
        <f t="shared" si="1"/>
        <v>1.4132905704266304E-2</v>
      </c>
      <c r="D80">
        <v>3930</v>
      </c>
      <c r="I80" s="23"/>
      <c r="O80" s="23"/>
    </row>
    <row r="81" spans="1:15" x14ac:dyDescent="0.25">
      <c r="A81" t="s">
        <v>118</v>
      </c>
      <c r="B81" s="48">
        <v>2675</v>
      </c>
      <c r="C81" s="23">
        <f t="shared" si="1"/>
        <v>9.4278111618235332E-3</v>
      </c>
      <c r="D81">
        <v>3115</v>
      </c>
      <c r="I81" s="23"/>
      <c r="O81" s="23"/>
    </row>
    <row r="82" spans="1:15" x14ac:dyDescent="0.25">
      <c r="A82" t="s">
        <v>69</v>
      </c>
      <c r="B82" s="48">
        <v>130</v>
      </c>
      <c r="C82" s="23">
        <f t="shared" si="1"/>
        <v>4.581740003876857E-4</v>
      </c>
      <c r="D82">
        <v>100</v>
      </c>
      <c r="I82" s="24"/>
      <c r="O82" s="23"/>
    </row>
    <row r="83" spans="1:15" x14ac:dyDescent="0.25">
      <c r="A83" t="s">
        <v>176</v>
      </c>
      <c r="B83" s="48">
        <v>125</v>
      </c>
      <c r="C83" s="23">
        <f t="shared" si="1"/>
        <v>4.405519234496978E-4</v>
      </c>
      <c r="D83">
        <v>120</v>
      </c>
      <c r="I83" s="23"/>
      <c r="O83" s="23"/>
    </row>
    <row r="84" spans="1:15" x14ac:dyDescent="0.25">
      <c r="A84" t="s">
        <v>177</v>
      </c>
      <c r="B84" s="48">
        <v>140</v>
      </c>
      <c r="C84" s="23">
        <f t="shared" si="1"/>
        <v>4.9341815426366155E-4</v>
      </c>
      <c r="D84">
        <v>135</v>
      </c>
      <c r="I84" s="23"/>
      <c r="O84" s="23"/>
    </row>
    <row r="85" spans="1:15" x14ac:dyDescent="0.25">
      <c r="A85" t="s">
        <v>119</v>
      </c>
      <c r="B85" s="48">
        <v>4725</v>
      </c>
      <c r="C85" s="23">
        <f t="shared" si="1"/>
        <v>1.6652862706398576E-2</v>
      </c>
      <c r="D85">
        <v>4610</v>
      </c>
      <c r="I85" s="23"/>
      <c r="O85" s="23"/>
    </row>
    <row r="86" spans="1:15" x14ac:dyDescent="0.25">
      <c r="A86" t="s">
        <v>178</v>
      </c>
      <c r="B86" s="48">
        <v>1140</v>
      </c>
      <c r="C86" s="23">
        <f t="shared" si="1"/>
        <v>4.0178335418612435E-3</v>
      </c>
      <c r="D86">
        <v>1040</v>
      </c>
      <c r="I86" s="23"/>
      <c r="O86" s="23"/>
    </row>
    <row r="87" spans="1:15" x14ac:dyDescent="0.25">
      <c r="A87" t="s">
        <v>59</v>
      </c>
      <c r="B87" s="48">
        <v>710</v>
      </c>
      <c r="C87" s="23">
        <f t="shared" si="1"/>
        <v>2.5023349251942833E-3</v>
      </c>
      <c r="D87">
        <v>705</v>
      </c>
      <c r="I87" s="23"/>
      <c r="O87" s="23"/>
    </row>
    <row r="88" spans="1:15" x14ac:dyDescent="0.25">
      <c r="A88" t="s">
        <v>51</v>
      </c>
      <c r="B88" s="48">
        <v>2855</v>
      </c>
      <c r="C88" s="23">
        <f t="shared" si="1"/>
        <v>1.0062205931591097E-2</v>
      </c>
      <c r="D88">
        <v>2595</v>
      </c>
      <c r="I88" s="23"/>
      <c r="O88" s="24"/>
    </row>
    <row r="89" spans="1:15" x14ac:dyDescent="0.25">
      <c r="A89" t="s">
        <v>128</v>
      </c>
      <c r="B89" s="48">
        <v>120</v>
      </c>
      <c r="C89" s="23">
        <f t="shared" si="1"/>
        <v>4.2292984651170985E-4</v>
      </c>
      <c r="D89">
        <v>125</v>
      </c>
      <c r="I89" s="23"/>
      <c r="O89" s="23"/>
    </row>
    <row r="90" spans="1:15" x14ac:dyDescent="0.25">
      <c r="A90" t="s">
        <v>179</v>
      </c>
      <c r="B90" s="1">
        <v>0</v>
      </c>
      <c r="C90" s="23">
        <f t="shared" si="1"/>
        <v>0</v>
      </c>
      <c r="D90">
        <v>0</v>
      </c>
      <c r="I90" s="23"/>
      <c r="O90" s="24"/>
    </row>
    <row r="91" spans="1:15" x14ac:dyDescent="0.25">
      <c r="A91" t="s">
        <v>180</v>
      </c>
      <c r="B91" s="50">
        <v>5</v>
      </c>
      <c r="C91" s="23">
        <f t="shared" si="1"/>
        <v>1.7622076937987911E-5</v>
      </c>
      <c r="D91">
        <v>5</v>
      </c>
      <c r="I91" s="23"/>
      <c r="O91" s="23"/>
    </row>
    <row r="92" spans="1:15" x14ac:dyDescent="0.25">
      <c r="A92" t="s">
        <v>132</v>
      </c>
      <c r="B92" s="51">
        <v>283735</v>
      </c>
      <c r="C92" s="23">
        <f>B92/$B$92</f>
        <v>1</v>
      </c>
      <c r="D92">
        <v>271720</v>
      </c>
      <c r="I92" s="23"/>
      <c r="O92" s="23"/>
    </row>
  </sheetData>
  <sortState xmlns:xlrd2="http://schemas.microsoft.com/office/spreadsheetml/2017/richdata2" ref="M4:R56">
    <sortCondition ref="Q4:Q56"/>
  </sortState>
  <conditionalFormatting sqref="B4:B6 B9:B13 B15:B89 B91:B92">
    <cfRule type="cellIs" dxfId="2" priority="4" operator="between">
      <formula>1</formula>
      <formula>4</formula>
    </cfRule>
  </conditionalFormatting>
  <conditionalFormatting sqref="H4:H56">
    <cfRule type="cellIs" dxfId="1" priority="3" operator="between">
      <formula>1</formula>
      <formula>4</formula>
    </cfRule>
  </conditionalFormatting>
  <conditionalFormatting sqref="N4:N56">
    <cfRule type="cellIs" dxfId="0" priority="1" operator="between">
      <formula>1</formula>
      <formula>4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1D98-8A6D-4C20-B8F0-64E199E88F4C}">
  <sheetPr>
    <tabColor theme="9" tint="0.59999389629810485"/>
  </sheetPr>
  <dimension ref="A1:I56"/>
  <sheetViews>
    <sheetView topLeftCell="A5" workbookViewId="0">
      <selection activeCell="A8" sqref="A8:F40"/>
    </sheetView>
  </sheetViews>
  <sheetFormatPr baseColWidth="10" defaultColWidth="11.42578125" defaultRowHeight="15" x14ac:dyDescent="0.25"/>
  <cols>
    <col min="1" max="1" width="22" style="1" customWidth="1"/>
    <col min="2" max="16384" width="11.42578125" style="1"/>
  </cols>
  <sheetData>
    <row r="1" spans="1:7" x14ac:dyDescent="0.25">
      <c r="A1" s="2" t="s">
        <v>28</v>
      </c>
      <c r="B1" s="210" t="s">
        <v>258</v>
      </c>
    </row>
    <row r="3" spans="1:7" ht="18.75" x14ac:dyDescent="0.3">
      <c r="A3" s="30" t="str">
        <f>TRGSS1!A3</f>
        <v>LLOCS DE TREBALL. RÈGIM GENERAL SEGURETAT SOCIAL.</v>
      </c>
    </row>
    <row r="5" spans="1:7" x14ac:dyDescent="0.25">
      <c r="A5" s="29" t="str">
        <f>Índex!A32</f>
        <v>TRGSS3</v>
      </c>
      <c r="C5" s="29" t="str">
        <f>Índex!A7</f>
        <v>4t trimestre 2025</v>
      </c>
    </row>
    <row r="6" spans="1:7" ht="15.75" thickBot="1" x14ac:dyDescent="0.3">
      <c r="A6" s="31" t="str">
        <f>Índex!B21</f>
        <v>Dades municipals.</v>
      </c>
      <c r="B6" s="32"/>
      <c r="C6" s="32"/>
      <c r="D6" s="32"/>
      <c r="E6" s="32"/>
      <c r="F6" s="32"/>
      <c r="G6" s="32"/>
    </row>
    <row r="8" spans="1:7" ht="15" customHeight="1" x14ac:dyDescent="0.25">
      <c r="B8" s="296" t="s">
        <v>108</v>
      </c>
      <c r="C8" s="296" t="s">
        <v>75</v>
      </c>
      <c r="D8" s="299" t="s">
        <v>76</v>
      </c>
      <c r="E8" s="299"/>
      <c r="F8" s="299"/>
    </row>
    <row r="9" spans="1:7" ht="22.5" customHeight="1" x14ac:dyDescent="0.25">
      <c r="B9" s="296" t="s">
        <v>33</v>
      </c>
      <c r="C9" s="296"/>
      <c r="D9" s="213">
        <v>2024</v>
      </c>
      <c r="E9" s="213">
        <v>2019</v>
      </c>
      <c r="F9" s="213">
        <v>2008</v>
      </c>
    </row>
    <row r="10" spans="1:7" x14ac:dyDescent="0.25">
      <c r="A10" s="56" t="s">
        <v>77</v>
      </c>
      <c r="B10" s="57">
        <v>6355</v>
      </c>
      <c r="C10" s="58">
        <v>1.9903535970434403E-2</v>
      </c>
      <c r="D10" s="59">
        <v>-2.9029793735676088E-2</v>
      </c>
      <c r="E10" s="59">
        <v>-0.1121821737915619</v>
      </c>
      <c r="F10" s="59">
        <v>4.3171372291529876E-2</v>
      </c>
    </row>
    <row r="11" spans="1:7" x14ac:dyDescent="0.25">
      <c r="A11" s="56" t="s">
        <v>78</v>
      </c>
      <c r="B11" s="57">
        <v>650</v>
      </c>
      <c r="C11" s="58">
        <v>2.0357668577155562E-3</v>
      </c>
      <c r="D11" s="59">
        <v>1.5625E-2</v>
      </c>
      <c r="E11" s="59">
        <v>1.5625E-2</v>
      </c>
      <c r="F11" s="59">
        <v>0.1206896551724138</v>
      </c>
    </row>
    <row r="12" spans="1:7" x14ac:dyDescent="0.25">
      <c r="A12" s="56" t="s">
        <v>79</v>
      </c>
      <c r="B12" s="57">
        <v>13610</v>
      </c>
      <c r="C12" s="58">
        <v>4.2625826051551879E-2</v>
      </c>
      <c r="D12" s="59">
        <v>1.5671641791044775E-2</v>
      </c>
      <c r="E12" s="59">
        <v>0.15505389119918528</v>
      </c>
      <c r="F12" s="59">
        <v>0.3866530820173204</v>
      </c>
    </row>
    <row r="13" spans="1:7" x14ac:dyDescent="0.25">
      <c r="A13" s="56" t="s">
        <v>80</v>
      </c>
      <c r="B13" s="57">
        <v>1155</v>
      </c>
      <c r="C13" s="58">
        <v>3.61740110870995E-3</v>
      </c>
      <c r="D13" s="59">
        <v>-1.7021276595744681E-2</v>
      </c>
      <c r="E13" s="59">
        <v>0.13905325443786981</v>
      </c>
      <c r="F13" s="59">
        <v>0.51376146788990829</v>
      </c>
    </row>
    <row r="14" spans="1:7" x14ac:dyDescent="0.25">
      <c r="A14" s="56" t="s">
        <v>81</v>
      </c>
      <c r="B14" s="57">
        <v>2400</v>
      </c>
      <c r="C14" s="58">
        <v>7.5166776284882079E-3</v>
      </c>
      <c r="D14" s="59">
        <v>2.564102564102564E-2</v>
      </c>
      <c r="E14" s="59">
        <v>7.9136690647482008E-2</v>
      </c>
      <c r="F14" s="59">
        <v>0.39291932675565872</v>
      </c>
    </row>
    <row r="15" spans="1:7" x14ac:dyDescent="0.25">
      <c r="A15" s="56" t="s">
        <v>82</v>
      </c>
      <c r="B15" s="57">
        <v>515</v>
      </c>
      <c r="C15" s="58">
        <v>1.6129537411130946E-3</v>
      </c>
      <c r="D15" s="59">
        <v>1.9801980198019802E-2</v>
      </c>
      <c r="E15" s="59">
        <v>0.11956521739130435</v>
      </c>
      <c r="F15" s="59">
        <v>1.7786561264822136E-2</v>
      </c>
    </row>
    <row r="16" spans="1:7" x14ac:dyDescent="0.25">
      <c r="A16" s="56" t="s">
        <v>83</v>
      </c>
      <c r="B16" s="57">
        <v>1465</v>
      </c>
      <c r="C16" s="58">
        <v>4.5883053023896775E-3</v>
      </c>
      <c r="D16" s="59">
        <v>3.4246575342465752E-3</v>
      </c>
      <c r="E16" s="59">
        <v>4.344729344729345E-2</v>
      </c>
      <c r="F16" s="59">
        <v>0.12865947611710324</v>
      </c>
    </row>
    <row r="17" spans="1:6" x14ac:dyDescent="0.25">
      <c r="A17" s="56" t="s">
        <v>84</v>
      </c>
      <c r="B17" s="57">
        <v>47190</v>
      </c>
      <c r="C17" s="58">
        <v>0.14779667387014939</v>
      </c>
      <c r="D17" s="59">
        <v>4.8317227590803064E-2</v>
      </c>
      <c r="E17" s="59">
        <v>0.28139680125994515</v>
      </c>
      <c r="F17" s="59">
        <v>0.60226809724297159</v>
      </c>
    </row>
    <row r="18" spans="1:6" x14ac:dyDescent="0.25">
      <c r="A18" s="56" t="s">
        <v>87</v>
      </c>
      <c r="B18" s="57">
        <v>5585</v>
      </c>
      <c r="C18" s="58">
        <v>1.7491935231294435E-2</v>
      </c>
      <c r="D18" s="59">
        <v>2.0091324200913242E-2</v>
      </c>
      <c r="E18" s="59">
        <v>0.19875509766044216</v>
      </c>
      <c r="F18" s="59">
        <v>0.10967613749254917</v>
      </c>
    </row>
    <row r="19" spans="1:6" x14ac:dyDescent="0.25">
      <c r="A19" s="56" t="s">
        <v>88</v>
      </c>
      <c r="B19" s="57">
        <v>20090</v>
      </c>
      <c r="C19" s="58">
        <v>6.2920855648470039E-2</v>
      </c>
      <c r="D19" s="59">
        <v>4.7991653625456446E-2</v>
      </c>
      <c r="E19" s="59">
        <v>0.11141845541048905</v>
      </c>
      <c r="F19" s="59">
        <v>0.19412743699476936</v>
      </c>
    </row>
    <row r="20" spans="1:6" x14ac:dyDescent="0.25">
      <c r="A20" s="56" t="s">
        <v>89</v>
      </c>
      <c r="B20" s="57">
        <v>14235</v>
      </c>
      <c r="C20" s="58">
        <v>4.4583294183970688E-2</v>
      </c>
      <c r="D20" s="59">
        <v>1.4250089063056644E-2</v>
      </c>
      <c r="E20" s="59">
        <v>9.2646607307338036E-2</v>
      </c>
      <c r="F20" s="59">
        <v>0.15553210487864275</v>
      </c>
    </row>
    <row r="21" spans="1:6" x14ac:dyDescent="0.25">
      <c r="A21" s="56" t="s">
        <v>91</v>
      </c>
      <c r="B21" s="57">
        <v>11325</v>
      </c>
      <c r="C21" s="58">
        <v>3.546932255942873E-2</v>
      </c>
      <c r="D21" s="59">
        <v>3.9944903581267219E-2</v>
      </c>
      <c r="E21" s="59">
        <v>0.15419894007337953</v>
      </c>
      <c r="F21" s="59">
        <v>5.821341805270043E-2</v>
      </c>
    </row>
    <row r="22" spans="1:6" x14ac:dyDescent="0.25">
      <c r="A22" s="56" t="s">
        <v>92</v>
      </c>
      <c r="B22" s="57">
        <v>7165</v>
      </c>
      <c r="C22" s="58">
        <v>2.2440414670049171E-2</v>
      </c>
      <c r="D22" s="59">
        <v>2.7991602519244225E-3</v>
      </c>
      <c r="E22" s="59">
        <v>9.0231284236153383E-2</v>
      </c>
      <c r="F22" s="59">
        <v>2.0979020979020979E-3</v>
      </c>
    </row>
    <row r="23" spans="1:6" x14ac:dyDescent="0.25">
      <c r="A23" s="56" t="s">
        <v>93</v>
      </c>
      <c r="B23" s="57">
        <v>4145</v>
      </c>
      <c r="C23" s="58">
        <v>1.2981928654201509E-2</v>
      </c>
      <c r="D23" s="59">
        <v>3.6319612590799033E-3</v>
      </c>
      <c r="E23" s="59">
        <v>0.12269772481040087</v>
      </c>
      <c r="F23" s="59">
        <v>0.10092961487383798</v>
      </c>
    </row>
    <row r="24" spans="1:6" x14ac:dyDescent="0.25">
      <c r="A24" s="56" t="s">
        <v>94</v>
      </c>
      <c r="B24" s="57">
        <v>2775</v>
      </c>
      <c r="C24" s="58">
        <v>8.69115850793949E-3</v>
      </c>
      <c r="D24" s="59">
        <v>-3.1413612565445025E-2</v>
      </c>
      <c r="E24" s="59">
        <v>0.13776137761377613</v>
      </c>
      <c r="F24" s="59">
        <v>0.38611388611388614</v>
      </c>
    </row>
    <row r="25" spans="1:6" x14ac:dyDescent="0.25">
      <c r="A25" s="56" t="s">
        <v>190</v>
      </c>
      <c r="B25" s="57">
        <v>545</v>
      </c>
      <c r="C25" s="58">
        <v>1.7069122114691973E-3</v>
      </c>
      <c r="D25" s="59">
        <v>0.11224489795918367</v>
      </c>
      <c r="E25" s="59">
        <v>-0.21356421356421357</v>
      </c>
      <c r="F25" s="59">
        <v>-0.35349940688018983</v>
      </c>
    </row>
    <row r="26" spans="1:6" x14ac:dyDescent="0.25">
      <c r="A26" s="56" t="s">
        <v>191</v>
      </c>
      <c r="B26" s="57">
        <v>2100</v>
      </c>
      <c r="C26" s="58">
        <v>6.5770929249271822E-3</v>
      </c>
      <c r="D26" s="59">
        <v>1.9417475728155338E-2</v>
      </c>
      <c r="E26" s="59">
        <v>0.18980169971671387</v>
      </c>
      <c r="F26" s="59">
        <v>3.4482758620689655E-2</v>
      </c>
    </row>
    <row r="27" spans="1:6" x14ac:dyDescent="0.25">
      <c r="A27" s="56" t="s">
        <v>192</v>
      </c>
      <c r="B27" s="57">
        <v>54985</v>
      </c>
      <c r="C27" s="58">
        <v>0.17221021641767673</v>
      </c>
      <c r="D27" s="59">
        <v>7.3280205184574516E-3</v>
      </c>
      <c r="E27" s="59">
        <v>8.8423928104833918E-2</v>
      </c>
      <c r="F27" s="59">
        <v>0.66929779288988733</v>
      </c>
    </row>
    <row r="28" spans="1:6" x14ac:dyDescent="0.25">
      <c r="A28" s="56" t="s">
        <v>95</v>
      </c>
      <c r="B28" s="57">
        <v>9165</v>
      </c>
      <c r="C28" s="58">
        <v>2.8704312693789345E-2</v>
      </c>
      <c r="D28" s="59">
        <v>3.2840722495894909E-3</v>
      </c>
      <c r="E28" s="59">
        <v>-5.0652579241765069E-2</v>
      </c>
      <c r="F28" s="59">
        <v>-7.963446475195822E-2</v>
      </c>
    </row>
    <row r="29" spans="1:6" x14ac:dyDescent="0.25">
      <c r="A29" s="56" t="s">
        <v>96</v>
      </c>
      <c r="B29" s="57">
        <v>25995</v>
      </c>
      <c r="C29" s="58">
        <v>8.1415014563562899E-2</v>
      </c>
      <c r="D29" s="59">
        <v>1.1872323861424679E-2</v>
      </c>
      <c r="E29" s="59">
        <v>0.14043169255067123</v>
      </c>
      <c r="F29" s="59">
        <v>0.23292544109277177</v>
      </c>
    </row>
    <row r="30" spans="1:6" x14ac:dyDescent="0.25">
      <c r="A30" s="56" t="s">
        <v>97</v>
      </c>
      <c r="B30" s="57">
        <v>480</v>
      </c>
      <c r="C30" s="58">
        <v>1.5033355256976416E-3</v>
      </c>
      <c r="D30" s="59">
        <v>-2.0408163265306121E-2</v>
      </c>
      <c r="E30" s="59">
        <v>-0.12087912087912088</v>
      </c>
      <c r="F30" s="59">
        <v>-0.29927007299270075</v>
      </c>
    </row>
    <row r="31" spans="1:6" x14ac:dyDescent="0.25">
      <c r="A31" s="56" t="s">
        <v>98</v>
      </c>
      <c r="B31" s="57">
        <v>5680</v>
      </c>
      <c r="C31" s="58">
        <v>1.7789470387422093E-2</v>
      </c>
      <c r="D31" s="59">
        <v>3.744292237442922E-2</v>
      </c>
      <c r="E31" s="59">
        <v>7.7389984825493169E-2</v>
      </c>
      <c r="F31" s="59">
        <v>0.14446907112633489</v>
      </c>
    </row>
    <row r="32" spans="1:6" x14ac:dyDescent="0.25">
      <c r="A32" s="56" t="s">
        <v>99</v>
      </c>
      <c r="B32" s="57">
        <v>17585</v>
      </c>
      <c r="C32" s="58">
        <v>5.5075323373735476E-2</v>
      </c>
      <c r="D32" s="59">
        <v>3.5935198821796757E-2</v>
      </c>
      <c r="E32" s="59">
        <v>0.25876879026485328</v>
      </c>
      <c r="F32" s="59">
        <v>0.75463979245659552</v>
      </c>
    </row>
    <row r="33" spans="1:9" x14ac:dyDescent="0.25">
      <c r="A33" s="56" t="s">
        <v>100</v>
      </c>
      <c r="B33" s="57">
        <v>16100</v>
      </c>
      <c r="C33" s="58">
        <v>5.0424379091108397E-2</v>
      </c>
      <c r="D33" s="59">
        <v>5.8514135437212358E-2</v>
      </c>
      <c r="E33" s="59">
        <v>0.21536951762663245</v>
      </c>
      <c r="F33" s="59">
        <v>0.25097125097125095</v>
      </c>
    </row>
    <row r="34" spans="1:9" x14ac:dyDescent="0.25">
      <c r="A34" s="56" t="s">
        <v>101</v>
      </c>
      <c r="B34" s="57">
        <v>15895</v>
      </c>
      <c r="C34" s="58">
        <v>4.9782329543675029E-2</v>
      </c>
      <c r="D34" s="59">
        <v>5.0214734060125533E-2</v>
      </c>
      <c r="E34" s="59">
        <v>0.15423716505700386</v>
      </c>
      <c r="F34" s="59">
        <v>0.46605792289245529</v>
      </c>
    </row>
    <row r="35" spans="1:9" x14ac:dyDescent="0.25">
      <c r="A35" s="56" t="s">
        <v>102</v>
      </c>
      <c r="B35" s="57">
        <v>7115</v>
      </c>
      <c r="C35" s="58">
        <v>2.2283817219455666E-2</v>
      </c>
      <c r="D35" s="59">
        <v>3.1907179115300943E-2</v>
      </c>
      <c r="E35" s="59">
        <v>0.14499517219182492</v>
      </c>
      <c r="F35" s="59">
        <v>1.065340909090909E-2</v>
      </c>
    </row>
    <row r="36" spans="1:9" x14ac:dyDescent="0.25">
      <c r="A36" s="56" t="s">
        <v>103</v>
      </c>
      <c r="B36" s="57">
        <v>1500</v>
      </c>
      <c r="C36" s="58">
        <v>4.6979235178051301E-3</v>
      </c>
      <c r="D36" s="59">
        <v>-0.14285714285714285</v>
      </c>
      <c r="E36" s="59">
        <v>-0.13544668587896252</v>
      </c>
      <c r="F36" s="59">
        <v>-0.4313874147081122</v>
      </c>
    </row>
    <row r="37" spans="1:9" x14ac:dyDescent="0.25">
      <c r="A37" s="56" t="s">
        <v>104</v>
      </c>
      <c r="B37" s="57">
        <v>620</v>
      </c>
      <c r="C37" s="58">
        <v>1.9418083873594537E-3</v>
      </c>
      <c r="D37" s="59">
        <v>-2.3622047244094488E-2</v>
      </c>
      <c r="E37" s="59">
        <v>0.22047244094488189</v>
      </c>
      <c r="F37" s="59">
        <v>0.28364389233954451</v>
      </c>
    </row>
    <row r="38" spans="1:9" x14ac:dyDescent="0.25">
      <c r="A38" s="56" t="s">
        <v>105</v>
      </c>
      <c r="B38" s="57">
        <v>1820</v>
      </c>
      <c r="C38" s="58">
        <v>5.7001472016035577E-3</v>
      </c>
      <c r="D38" s="59">
        <v>2.8248587570621469E-2</v>
      </c>
      <c r="E38" s="59">
        <v>-2.9333333333333333E-2</v>
      </c>
      <c r="F38" s="59">
        <v>6.1224489795918366E-2</v>
      </c>
    </row>
    <row r="39" spans="1:9" ht="15.75" thickBot="1" x14ac:dyDescent="0.3">
      <c r="A39" s="318" t="s">
        <v>106</v>
      </c>
      <c r="B39" s="319">
        <v>21045</v>
      </c>
      <c r="C39" s="320">
        <v>6.591186695480597E-2</v>
      </c>
      <c r="D39" s="321">
        <v>4.7536087605774019E-2</v>
      </c>
      <c r="E39" s="321">
        <v>0.33305884588585544</v>
      </c>
      <c r="F39" s="321">
        <v>0.7235872235872236</v>
      </c>
    </row>
    <row r="40" spans="1:9" ht="15.75" thickBot="1" x14ac:dyDescent="0.3">
      <c r="A40" s="322" t="s">
        <v>29</v>
      </c>
      <c r="B40" s="327">
        <v>319290</v>
      </c>
      <c r="C40" s="324">
        <v>1</v>
      </c>
      <c r="D40" s="328">
        <v>2.6078573150156666E-2</v>
      </c>
      <c r="E40" s="328">
        <v>0.14795945882784384</v>
      </c>
      <c r="F40" s="328">
        <v>0.33960712577513363</v>
      </c>
    </row>
    <row r="41" spans="1:9" ht="17.25" customHeight="1" x14ac:dyDescent="0.25"/>
    <row r="42" spans="1:9" x14ac:dyDescent="0.25">
      <c r="A42" s="44" t="s">
        <v>34</v>
      </c>
    </row>
    <row r="43" spans="1:9" x14ac:dyDescent="0.25">
      <c r="B43" s="73"/>
    </row>
    <row r="44" spans="1:9" hidden="1" x14ac:dyDescent="0.25"/>
    <row r="45" spans="1:9" hidden="1" x14ac:dyDescent="0.25">
      <c r="B45" s="76"/>
      <c r="C45" s="76"/>
      <c r="D45" s="76"/>
    </row>
    <row r="46" spans="1:9" ht="14.25" hidden="1" customHeight="1" x14ac:dyDescent="0.25">
      <c r="A46" s="64" t="s">
        <v>211</v>
      </c>
      <c r="B46" s="65" t="s">
        <v>260</v>
      </c>
      <c r="C46" s="65" t="s">
        <v>261</v>
      </c>
      <c r="D46" s="65" t="s">
        <v>262</v>
      </c>
      <c r="E46" s="66" t="s">
        <v>207</v>
      </c>
      <c r="F46" s="67" t="s">
        <v>206</v>
      </c>
      <c r="G46" s="68" t="s">
        <v>205</v>
      </c>
      <c r="H46" s="68" t="s">
        <v>204</v>
      </c>
      <c r="I46" s="1" t="s">
        <v>216</v>
      </c>
    </row>
    <row r="47" spans="1:9" hidden="1" x14ac:dyDescent="0.25">
      <c r="A47" t="s">
        <v>212</v>
      </c>
      <c r="B47" s="21">
        <v>100805</v>
      </c>
      <c r="C47" s="21">
        <v>97150</v>
      </c>
      <c r="D47" s="21">
        <v>90475</v>
      </c>
      <c r="E47" s="28">
        <v>0.23092045815322246</v>
      </c>
      <c r="F47" s="28">
        <v>0.10535434279636391</v>
      </c>
      <c r="G47" s="28">
        <v>0.11417518651561205</v>
      </c>
      <c r="H47" s="28">
        <v>3.762223365928976E-2</v>
      </c>
      <c r="I47" s="1" t="s">
        <v>209</v>
      </c>
    </row>
    <row r="48" spans="1:9" hidden="1" x14ac:dyDescent="0.25">
      <c r="A48" t="s">
        <v>213</v>
      </c>
      <c r="B48" s="21">
        <v>116130</v>
      </c>
      <c r="C48" s="21">
        <v>109995</v>
      </c>
      <c r="D48" s="21">
        <v>103623</v>
      </c>
      <c r="E48" s="28">
        <v>0.23136464849962887</v>
      </c>
      <c r="F48" s="28">
        <v>9.3544012957173531E-2</v>
      </c>
      <c r="G48" s="28">
        <v>0.12069714252627313</v>
      </c>
      <c r="H48" s="28">
        <v>5.5775262511932364E-2</v>
      </c>
      <c r="I48" s="1" t="s">
        <v>210</v>
      </c>
    </row>
    <row r="49" spans="1:9" hidden="1" x14ac:dyDescent="0.25">
      <c r="A49" t="s">
        <v>214</v>
      </c>
      <c r="B49" s="21">
        <v>40990</v>
      </c>
      <c r="C49" s="21">
        <v>39210</v>
      </c>
      <c r="D49" s="21">
        <v>38073</v>
      </c>
      <c r="E49" s="28">
        <v>-4.0294069443468895E-2</v>
      </c>
      <c r="F49" s="28">
        <v>4.0725130757121822E-2</v>
      </c>
      <c r="G49" s="28">
        <v>7.6615974575158244E-2</v>
      </c>
      <c r="H49" s="28">
        <v>4.539658250446315E-2</v>
      </c>
      <c r="I49" s="1" t="s">
        <v>217</v>
      </c>
    </row>
    <row r="50" spans="1:9" ht="15.75" hidden="1" thickBot="1" x14ac:dyDescent="0.3">
      <c r="A50" s="69" t="s">
        <v>215</v>
      </c>
      <c r="B50" s="70">
        <v>25810</v>
      </c>
      <c r="C50" s="70">
        <v>25365</v>
      </c>
      <c r="D50" s="70">
        <v>24319</v>
      </c>
      <c r="E50" s="28">
        <v>-9.7457775291114448E-2</v>
      </c>
      <c r="F50" s="28">
        <v>2.8901734104046242E-2</v>
      </c>
      <c r="G50" s="28">
        <v>6.1310086763435995E-2</v>
      </c>
      <c r="H50" s="28">
        <v>1.7543859649122806E-2</v>
      </c>
    </row>
    <row r="51" spans="1:9" hidden="1" x14ac:dyDescent="0.25">
      <c r="A51" s="71" t="s">
        <v>132</v>
      </c>
      <c r="B51" s="72">
        <v>283735</v>
      </c>
      <c r="C51" s="72">
        <v>271720</v>
      </c>
      <c r="D51" s="72">
        <v>256490</v>
      </c>
      <c r="E51" s="28">
        <v>0.14634845987265263</v>
      </c>
      <c r="F51" s="28">
        <v>8.3520453365105551E-2</v>
      </c>
      <c r="G51" s="28">
        <v>0.10622246481344302</v>
      </c>
      <c r="H51" s="28">
        <v>4.4218312969233037E-2</v>
      </c>
    </row>
    <row r="52" spans="1:9" hidden="1" x14ac:dyDescent="0.25"/>
    <row r="53" spans="1:9" hidden="1" x14ac:dyDescent="0.25"/>
    <row r="54" spans="1:9" hidden="1" x14ac:dyDescent="0.25"/>
    <row r="56" spans="1:9" x14ac:dyDescent="0.25">
      <c r="D56" s="188"/>
      <c r="E56" s="188"/>
      <c r="F56" s="188"/>
    </row>
  </sheetData>
  <sortState xmlns:xlrd2="http://schemas.microsoft.com/office/spreadsheetml/2017/richdata2" ref="A10:F39">
    <sortCondition ref="A10:A39"/>
  </sortState>
  <mergeCells count="3">
    <mergeCell ref="B8:B9"/>
    <mergeCell ref="C8:C9"/>
    <mergeCell ref="D8:F8"/>
  </mergeCells>
  <conditionalFormatting sqref="C10:C39">
    <cfRule type="colorScale" priority="3">
      <colorScale>
        <cfvo type="min"/>
        <cfvo type="max"/>
        <color rgb="FFFFEF9C"/>
        <color rgb="FF63BE7B"/>
      </colorScale>
    </cfRule>
  </conditionalFormatting>
  <conditionalFormatting sqref="D10:F40">
    <cfRule type="dataBar" priority="20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{EBD7D2AB-408B-4DD3-A688-2E24F5091C46}</x14:id>
        </ext>
      </extLst>
    </cfRule>
  </conditionalFormatting>
  <conditionalFormatting sqref="H47:H51">
    <cfRule type="colorScale" priority="1">
      <colorScale>
        <cfvo type="min"/>
        <cfvo type="max"/>
        <color rgb="FFFFEF9C"/>
        <color rgb="FF63BE7B"/>
      </colorScale>
    </cfRule>
  </conditionalFormatting>
  <hyperlinks>
    <hyperlink ref="A1" location="Índex!A1" display="TORNAR A L'ÍNDEX" xr:uid="{1FEA7A8F-64C3-4AB6-8989-6033F1BF5E27}"/>
  </hyperlinks>
  <pageMargins left="0.7" right="0.7" top="0.75" bottom="0.75" header="0.3" footer="0.3"/>
  <pageSetup paperSize="9" orientation="portrait" horizontalDpi="30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D7D2AB-408B-4DD3-A688-2E24F5091C46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D10:F40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7728-AEB6-49DA-95DC-1EEFF021A7BF}">
  <sheetPr>
    <tabColor theme="9" tint="0.39997558519241921"/>
  </sheetPr>
  <dimension ref="A1:M44"/>
  <sheetViews>
    <sheetView topLeftCell="A6" workbookViewId="0">
      <selection activeCell="A8" sqref="A8:J40"/>
    </sheetView>
  </sheetViews>
  <sheetFormatPr baseColWidth="10" defaultColWidth="11.42578125" defaultRowHeight="15" x14ac:dyDescent="0.25"/>
  <cols>
    <col min="1" max="1" width="22" style="1" customWidth="1"/>
    <col min="2" max="2" width="12.42578125" style="1" customWidth="1"/>
    <col min="3" max="3" width="15" style="1" customWidth="1"/>
    <col min="4" max="4" width="12.42578125" style="1" customWidth="1"/>
    <col min="5" max="7" width="12.140625" style="1" customWidth="1"/>
    <col min="8" max="10" width="13" style="1" customWidth="1"/>
    <col min="11" max="16384" width="11.42578125" style="1"/>
  </cols>
  <sheetData>
    <row r="1" spans="1:13" x14ac:dyDescent="0.25">
      <c r="A1" s="2" t="s">
        <v>28</v>
      </c>
      <c r="B1" s="210" t="s">
        <v>258</v>
      </c>
    </row>
    <row r="2" spans="1:13" ht="15" customHeight="1" x14ac:dyDescent="0.25"/>
    <row r="3" spans="1:13" ht="18.75" customHeight="1" x14ac:dyDescent="0.3">
      <c r="A3" s="30" t="str">
        <f>TRGSS1!A3</f>
        <v>LLOCS DE TREBALL. RÈGIM GENERAL SEGURETAT SOCIAL.</v>
      </c>
    </row>
    <row r="5" spans="1:13" x14ac:dyDescent="0.25">
      <c r="A5" s="29" t="str">
        <f>Índex!A33</f>
        <v>TRGSS4</v>
      </c>
      <c r="C5" s="29" t="str">
        <f>Índex!A7</f>
        <v>4t trimestre 2025</v>
      </c>
      <c r="D5" s="29"/>
      <c r="E5" s="29"/>
      <c r="F5" s="29"/>
      <c r="G5" s="29"/>
    </row>
    <row r="6" spans="1:13" ht="15.75" thickBot="1" x14ac:dyDescent="0.3">
      <c r="A6" s="31" t="str">
        <f>Índex!B33</f>
        <v>Dades municipals. Llocs de treball assalariat per grandària del compte de cotització.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F7" s="74"/>
    </row>
    <row r="8" spans="1:13" ht="15" customHeight="1" x14ac:dyDescent="0.25">
      <c r="B8" s="302" t="s">
        <v>186</v>
      </c>
      <c r="C8" s="302" t="s">
        <v>187</v>
      </c>
      <c r="D8" s="302" t="s">
        <v>188</v>
      </c>
      <c r="E8" s="300" t="s">
        <v>75</v>
      </c>
      <c r="F8" s="300"/>
      <c r="G8" s="300"/>
      <c r="H8" s="301" t="s">
        <v>305</v>
      </c>
      <c r="I8" s="301"/>
      <c r="J8" s="301"/>
    </row>
    <row r="9" spans="1:13" ht="29.25" customHeight="1" x14ac:dyDescent="0.25">
      <c r="B9" s="303"/>
      <c r="C9" s="303" t="s">
        <v>187</v>
      </c>
      <c r="D9" s="303"/>
      <c r="E9" s="75" t="s">
        <v>186</v>
      </c>
      <c r="F9" s="75" t="s">
        <v>187</v>
      </c>
      <c r="G9" s="75" t="s">
        <v>188</v>
      </c>
      <c r="H9" s="75" t="s">
        <v>186</v>
      </c>
      <c r="I9" s="75" t="s">
        <v>187</v>
      </c>
      <c r="J9" s="75" t="s">
        <v>188</v>
      </c>
    </row>
    <row r="10" spans="1:13" x14ac:dyDescent="0.25">
      <c r="A10" s="56" t="s">
        <v>77</v>
      </c>
      <c r="B10" s="57">
        <v>3015</v>
      </c>
      <c r="C10" s="57">
        <v>2575</v>
      </c>
      <c r="D10" s="57">
        <v>765</v>
      </c>
      <c r="E10" s="58">
        <v>2.4894723804805549E-2</v>
      </c>
      <c r="F10" s="58">
        <v>3.0203507125681778E-2</v>
      </c>
      <c r="G10" s="58">
        <v>6.7750077491918696E-3</v>
      </c>
      <c r="H10" s="58">
        <v>-1.3093289689034371E-2</v>
      </c>
      <c r="I10" s="58">
        <v>-4.9815498154981548E-2</v>
      </c>
      <c r="J10" s="58">
        <v>-2.5477707006369428E-2</v>
      </c>
    </row>
    <row r="11" spans="1:13" x14ac:dyDescent="0.25">
      <c r="A11" s="56" t="s">
        <v>78</v>
      </c>
      <c r="B11" s="57">
        <v>650</v>
      </c>
      <c r="C11" s="57">
        <v>0</v>
      </c>
      <c r="D11" s="57">
        <v>0</v>
      </c>
      <c r="E11" s="58">
        <v>5.3670217157955578E-3</v>
      </c>
      <c r="F11" s="58">
        <v>0</v>
      </c>
      <c r="G11" s="58">
        <v>0</v>
      </c>
      <c r="H11" s="58">
        <v>1.5625E-2</v>
      </c>
      <c r="I11" s="58" t="s">
        <v>189</v>
      </c>
      <c r="J11" s="58" t="s">
        <v>189</v>
      </c>
    </row>
    <row r="12" spans="1:13" x14ac:dyDescent="0.25">
      <c r="A12" s="56" t="s">
        <v>79</v>
      </c>
      <c r="B12" s="57">
        <v>8840</v>
      </c>
      <c r="C12" s="57">
        <v>3285</v>
      </c>
      <c r="D12" s="57">
        <v>1480</v>
      </c>
      <c r="E12" s="58">
        <v>7.2991495334819592E-2</v>
      </c>
      <c r="F12" s="58">
        <v>3.8531464430238693E-2</v>
      </c>
      <c r="G12" s="58">
        <v>1.3107204534384272E-2</v>
      </c>
      <c r="H12" s="58">
        <v>-2.257336343115124E-3</v>
      </c>
      <c r="I12" s="58">
        <v>0.15873015873015872</v>
      </c>
      <c r="J12" s="58">
        <v>-0.12941176470588237</v>
      </c>
    </row>
    <row r="13" spans="1:13" x14ac:dyDescent="0.25">
      <c r="A13" s="56" t="s">
        <v>80</v>
      </c>
      <c r="B13" s="57">
        <v>640</v>
      </c>
      <c r="C13" s="57">
        <v>55</v>
      </c>
      <c r="D13" s="57">
        <v>460</v>
      </c>
      <c r="E13" s="58">
        <v>5.2844521509371649E-3</v>
      </c>
      <c r="F13" s="58">
        <v>6.4512345316990205E-4</v>
      </c>
      <c r="G13" s="58">
        <v>4.0738608687951117E-3</v>
      </c>
      <c r="H13" s="58">
        <v>0.15315315315315314</v>
      </c>
      <c r="I13" s="58">
        <v>-0.5</v>
      </c>
      <c r="J13" s="58">
        <v>-9.8039215686274508E-2</v>
      </c>
    </row>
    <row r="14" spans="1:13" x14ac:dyDescent="0.25">
      <c r="A14" s="56" t="s">
        <v>81</v>
      </c>
      <c r="B14" s="57">
        <v>1465</v>
      </c>
      <c r="C14" s="57">
        <v>645</v>
      </c>
      <c r="D14" s="57">
        <v>290</v>
      </c>
      <c r="E14" s="58">
        <v>1.2096441251754603E-2</v>
      </c>
      <c r="F14" s="58">
        <v>7.5655386780833968E-3</v>
      </c>
      <c r="G14" s="58">
        <v>2.5683035911969179E-3</v>
      </c>
      <c r="H14" s="58">
        <v>7.3260073260073263E-2</v>
      </c>
      <c r="I14" s="58">
        <v>-7.857142857142857E-2</v>
      </c>
      <c r="J14" s="58">
        <v>5.4545454545454543E-2</v>
      </c>
    </row>
    <row r="15" spans="1:13" x14ac:dyDescent="0.25">
      <c r="A15" s="56" t="s">
        <v>82</v>
      </c>
      <c r="B15" s="57">
        <v>515</v>
      </c>
      <c r="C15" s="57">
        <v>0</v>
      </c>
      <c r="D15" s="57">
        <v>0</v>
      </c>
      <c r="E15" s="58">
        <v>4.2523325902072496E-3</v>
      </c>
      <c r="F15" s="58">
        <v>0</v>
      </c>
      <c r="G15" s="58">
        <v>0</v>
      </c>
      <c r="H15" s="58">
        <v>1.9801980198019802E-2</v>
      </c>
      <c r="I15" s="58" t="s">
        <v>189</v>
      </c>
      <c r="J15" s="58" t="s">
        <v>189</v>
      </c>
    </row>
    <row r="16" spans="1:13" x14ac:dyDescent="0.25">
      <c r="A16" s="56" t="s">
        <v>83</v>
      </c>
      <c r="B16" s="57">
        <v>1085</v>
      </c>
      <c r="C16" s="57">
        <v>375</v>
      </c>
      <c r="D16" s="57">
        <v>0</v>
      </c>
      <c r="E16" s="58">
        <v>8.9587977871356615E-3</v>
      </c>
      <c r="F16" s="58">
        <v>4.3985689988856958E-3</v>
      </c>
      <c r="G16" s="58">
        <v>0</v>
      </c>
      <c r="H16" s="58">
        <v>-8.050847457627118E-2</v>
      </c>
      <c r="I16" s="58">
        <v>0.31578947368421051</v>
      </c>
      <c r="J16" s="58" t="s">
        <v>189</v>
      </c>
    </row>
    <row r="17" spans="1:10" x14ac:dyDescent="0.25">
      <c r="A17" s="56" t="s">
        <v>84</v>
      </c>
      <c r="B17" s="57">
        <v>14515</v>
      </c>
      <c r="C17" s="57">
        <v>12225</v>
      </c>
      <c r="D17" s="57">
        <v>20450</v>
      </c>
      <c r="E17" s="58">
        <v>0.11984972339195772</v>
      </c>
      <c r="F17" s="58">
        <v>0.14339334936367368</v>
      </c>
      <c r="G17" s="58">
        <v>0.18110968427578267</v>
      </c>
      <c r="H17" s="58">
        <v>-2.3545240497813657E-2</v>
      </c>
      <c r="I17" s="58">
        <v>8.0901856763925736E-2</v>
      </c>
      <c r="J17" s="58">
        <v>8.5456475583864114E-2</v>
      </c>
    </row>
    <row r="18" spans="1:10" x14ac:dyDescent="0.25">
      <c r="A18" s="56" t="s">
        <v>87</v>
      </c>
      <c r="B18" s="57">
        <v>3175</v>
      </c>
      <c r="C18" s="57">
        <v>1410</v>
      </c>
      <c r="D18" s="57">
        <v>1000</v>
      </c>
      <c r="E18" s="58">
        <v>2.6215836842539839E-2</v>
      </c>
      <c r="F18" s="58">
        <v>1.6538619435810215E-2</v>
      </c>
      <c r="G18" s="58">
        <v>8.8562192799893722E-3</v>
      </c>
      <c r="H18" s="58">
        <v>1.2759170653907496E-2</v>
      </c>
      <c r="I18" s="58">
        <v>6.8181818181818177E-2</v>
      </c>
      <c r="J18" s="58">
        <v>-1.9607843137254902E-2</v>
      </c>
    </row>
    <row r="19" spans="1:10" x14ac:dyDescent="0.25">
      <c r="A19" s="56" t="s">
        <v>88</v>
      </c>
      <c r="B19" s="57">
        <v>6195</v>
      </c>
      <c r="C19" s="57">
        <v>5690</v>
      </c>
      <c r="D19" s="57">
        <v>8210</v>
      </c>
      <c r="E19" s="58">
        <v>5.1151845429774585E-2</v>
      </c>
      <c r="F19" s="58">
        <v>6.6740953609758957E-2</v>
      </c>
      <c r="G19" s="58">
        <v>7.2709560288712755E-2</v>
      </c>
      <c r="H19" s="58">
        <v>4.2929292929292928E-2</v>
      </c>
      <c r="I19" s="58">
        <v>-1.5570934256055362E-2</v>
      </c>
      <c r="J19" s="58">
        <v>0.10201342281879194</v>
      </c>
    </row>
    <row r="20" spans="1:10" x14ac:dyDescent="0.25">
      <c r="A20" s="56" t="s">
        <v>89</v>
      </c>
      <c r="B20" s="57">
        <v>7150</v>
      </c>
      <c r="C20" s="57">
        <v>5535</v>
      </c>
      <c r="D20" s="57">
        <v>1550</v>
      </c>
      <c r="E20" s="58">
        <v>5.9037238873751133E-2</v>
      </c>
      <c r="F20" s="58">
        <v>6.4922878423552877E-2</v>
      </c>
      <c r="G20" s="58">
        <v>1.3727139883983528E-2</v>
      </c>
      <c r="H20" s="58">
        <v>2.1428571428571429E-2</v>
      </c>
      <c r="I20" s="58">
        <v>1.0958904109589041E-2</v>
      </c>
      <c r="J20" s="58">
        <v>-6.41025641025641E-3</v>
      </c>
    </row>
    <row r="21" spans="1:10" x14ac:dyDescent="0.25">
      <c r="A21" s="56" t="s">
        <v>91</v>
      </c>
      <c r="B21" s="57">
        <v>4325</v>
      </c>
      <c r="C21" s="57">
        <v>2635</v>
      </c>
      <c r="D21" s="57">
        <v>4365</v>
      </c>
      <c r="E21" s="58">
        <v>3.5711336801255059E-2</v>
      </c>
      <c r="F21" s="58">
        <v>3.0907278165503489E-2</v>
      </c>
      <c r="G21" s="58">
        <v>3.8657397157153613E-2</v>
      </c>
      <c r="H21" s="58">
        <v>2.2458628841607566E-2</v>
      </c>
      <c r="I21" s="58">
        <v>9.5785440613026813E-3</v>
      </c>
      <c r="J21" s="58">
        <v>7.9110012360939425E-2</v>
      </c>
    </row>
    <row r="22" spans="1:10" x14ac:dyDescent="0.25">
      <c r="A22" s="56" t="s">
        <v>92</v>
      </c>
      <c r="B22" s="57">
        <v>5205</v>
      </c>
      <c r="C22" s="57">
        <v>1965</v>
      </c>
      <c r="D22" s="57">
        <v>0</v>
      </c>
      <c r="E22" s="58">
        <v>4.2977458508793656E-2</v>
      </c>
      <c r="F22" s="58">
        <v>2.3048501554161046E-2</v>
      </c>
      <c r="G22" s="58">
        <v>0</v>
      </c>
      <c r="H22" s="58">
        <v>-9.5969289827255275E-4</v>
      </c>
      <c r="I22" s="58">
        <v>1.5503875968992248E-2</v>
      </c>
      <c r="J22" s="58" t="s">
        <v>189</v>
      </c>
    </row>
    <row r="23" spans="1:10" x14ac:dyDescent="0.25">
      <c r="A23" s="56" t="s">
        <v>93</v>
      </c>
      <c r="B23" s="57">
        <v>2515</v>
      </c>
      <c r="C23" s="57">
        <v>1630</v>
      </c>
      <c r="D23" s="57">
        <v>0</v>
      </c>
      <c r="E23" s="58">
        <v>2.0766245561885888E-2</v>
      </c>
      <c r="F23" s="58">
        <v>1.9119113248489826E-2</v>
      </c>
      <c r="G23" s="58">
        <v>0</v>
      </c>
      <c r="H23" s="58">
        <v>3.711340206185567E-2</v>
      </c>
      <c r="I23" s="58">
        <v>-4.1176470588235294E-2</v>
      </c>
      <c r="J23" s="58" t="s">
        <v>189</v>
      </c>
    </row>
    <row r="24" spans="1:10" x14ac:dyDescent="0.25">
      <c r="A24" s="56" t="s">
        <v>94</v>
      </c>
      <c r="B24" s="57">
        <v>1775</v>
      </c>
      <c r="C24" s="57">
        <v>720</v>
      </c>
      <c r="D24" s="57">
        <v>280</v>
      </c>
      <c r="E24" s="58">
        <v>1.4656097762364793E-2</v>
      </c>
      <c r="F24" s="58">
        <v>8.4452524778605362E-3</v>
      </c>
      <c r="G24" s="58">
        <v>2.4797413983970243E-3</v>
      </c>
      <c r="H24" s="58">
        <v>2.8985507246376812E-2</v>
      </c>
      <c r="I24" s="58">
        <v>-0.14792899408284024</v>
      </c>
      <c r="J24" s="58">
        <v>-6.6666666666666666E-2</v>
      </c>
    </row>
    <row r="25" spans="1:10" x14ac:dyDescent="0.25">
      <c r="A25" s="56" t="s">
        <v>90</v>
      </c>
      <c r="B25" s="57">
        <v>545</v>
      </c>
      <c r="C25" s="57">
        <v>0</v>
      </c>
      <c r="D25" s="57">
        <v>0</v>
      </c>
      <c r="E25" s="58">
        <v>4.5000412847824292E-3</v>
      </c>
      <c r="F25" s="58">
        <v>0</v>
      </c>
      <c r="G25" s="58">
        <v>0</v>
      </c>
      <c r="H25" s="58">
        <v>0.11224489795918367</v>
      </c>
      <c r="I25" s="58" t="s">
        <v>189</v>
      </c>
      <c r="J25" s="58" t="s">
        <v>189</v>
      </c>
    </row>
    <row r="26" spans="1:10" x14ac:dyDescent="0.25">
      <c r="A26" s="56" t="s">
        <v>85</v>
      </c>
      <c r="B26" s="57">
        <v>1250</v>
      </c>
      <c r="C26" s="57">
        <v>460</v>
      </c>
      <c r="D26" s="57">
        <v>395</v>
      </c>
      <c r="E26" s="58">
        <v>1.032119560729915E-2</v>
      </c>
      <c r="F26" s="58">
        <v>5.3955779719664539E-3</v>
      </c>
      <c r="G26" s="58">
        <v>3.498206615595802E-3</v>
      </c>
      <c r="H26" s="58">
        <v>4.0160642570281121E-3</v>
      </c>
      <c r="I26" s="58">
        <v>3.3707865168539325E-2</v>
      </c>
      <c r="J26" s="58">
        <v>6.7567567567567571E-2</v>
      </c>
    </row>
    <row r="27" spans="1:10" x14ac:dyDescent="0.25">
      <c r="A27" s="56" t="s">
        <v>86</v>
      </c>
      <c r="B27" s="57">
        <v>10310</v>
      </c>
      <c r="C27" s="57">
        <v>11330</v>
      </c>
      <c r="D27" s="57">
        <v>33345</v>
      </c>
      <c r="E27" s="58">
        <v>8.5129221369003388E-2</v>
      </c>
      <c r="F27" s="58">
        <v>0.13289543135299983</v>
      </c>
      <c r="G27" s="58">
        <v>0.29531063189124562</v>
      </c>
      <c r="H27" s="58">
        <v>9.7087378640776695E-4</v>
      </c>
      <c r="I27" s="58">
        <v>1.2963790791238265E-2</v>
      </c>
      <c r="J27" s="58">
        <v>7.401812688821752E-3</v>
      </c>
    </row>
    <row r="28" spans="1:10" x14ac:dyDescent="0.25">
      <c r="A28" s="56" t="s">
        <v>95</v>
      </c>
      <c r="B28" s="57">
        <v>4630</v>
      </c>
      <c r="C28" s="57">
        <v>2670</v>
      </c>
      <c r="D28" s="57">
        <v>1870</v>
      </c>
      <c r="E28" s="58">
        <v>3.8229708529436052E-2</v>
      </c>
      <c r="F28" s="58">
        <v>3.1317811272066155E-2</v>
      </c>
      <c r="G28" s="58">
        <v>1.6561130053580127E-2</v>
      </c>
      <c r="H28" s="58">
        <v>-5.5102040816326532E-2</v>
      </c>
      <c r="I28" s="58">
        <v>0.25058548009367682</v>
      </c>
      <c r="J28" s="58">
        <v>-0.10952380952380952</v>
      </c>
    </row>
    <row r="29" spans="1:10" x14ac:dyDescent="0.25">
      <c r="A29" s="56" t="s">
        <v>96</v>
      </c>
      <c r="B29" s="57">
        <v>11055</v>
      </c>
      <c r="C29" s="57">
        <v>8000</v>
      </c>
      <c r="D29" s="57">
        <v>6940</v>
      </c>
      <c r="E29" s="58">
        <v>9.128065395095368E-2</v>
      </c>
      <c r="F29" s="58">
        <v>9.3836138642894848E-2</v>
      </c>
      <c r="G29" s="58">
        <v>6.1462161803126247E-2</v>
      </c>
      <c r="H29" s="58">
        <v>-8.9645898700134469E-3</v>
      </c>
      <c r="I29" s="58">
        <v>6.0304837640821736E-2</v>
      </c>
      <c r="J29" s="58">
        <v>-7.1530758226037196E-3</v>
      </c>
    </row>
    <row r="30" spans="1:10" x14ac:dyDescent="0.25">
      <c r="A30" s="56" t="s">
        <v>97</v>
      </c>
      <c r="B30" s="57">
        <v>420</v>
      </c>
      <c r="C30" s="57">
        <v>60</v>
      </c>
      <c r="D30" s="57">
        <v>0</v>
      </c>
      <c r="E30" s="58">
        <v>3.4679217240525142E-3</v>
      </c>
      <c r="F30" s="58">
        <v>7.0377103982171131E-4</v>
      </c>
      <c r="G30" s="58">
        <v>0</v>
      </c>
      <c r="H30" s="58">
        <v>-2.3255813953488372E-2</v>
      </c>
      <c r="I30" s="58">
        <v>0</v>
      </c>
      <c r="J30" s="58" t="s">
        <v>189</v>
      </c>
    </row>
    <row r="31" spans="1:10" x14ac:dyDescent="0.25">
      <c r="A31" s="56" t="s">
        <v>98</v>
      </c>
      <c r="B31" s="57">
        <v>2145</v>
      </c>
      <c r="C31" s="57">
        <v>2250</v>
      </c>
      <c r="D31" s="57">
        <v>1280</v>
      </c>
      <c r="E31" s="58">
        <v>1.7711171662125342E-2</v>
      </c>
      <c r="F31" s="58">
        <v>2.6391413993314176E-2</v>
      </c>
      <c r="G31" s="58">
        <v>1.1335960678386396E-2</v>
      </c>
      <c r="H31" s="58">
        <v>4.6341463414634146E-2</v>
      </c>
      <c r="I31" s="58">
        <v>0.11386138613861387</v>
      </c>
      <c r="J31" s="58">
        <v>-9.2198581560283682E-2</v>
      </c>
    </row>
    <row r="32" spans="1:10" x14ac:dyDescent="0.25">
      <c r="A32" s="56" t="s">
        <v>99</v>
      </c>
      <c r="B32" s="57">
        <v>5750</v>
      </c>
      <c r="C32" s="57">
        <v>4205</v>
      </c>
      <c r="D32" s="57">
        <v>7630</v>
      </c>
      <c r="E32" s="58">
        <v>4.7477499793576086E-2</v>
      </c>
      <c r="F32" s="58">
        <v>4.9322620374171601E-2</v>
      </c>
      <c r="G32" s="58">
        <v>6.7572953106318917E-2</v>
      </c>
      <c r="H32" s="58">
        <v>3.41726618705036E-2</v>
      </c>
      <c r="I32" s="58">
        <v>8.0976863753213363E-2</v>
      </c>
      <c r="J32" s="58">
        <v>1.3953488372093023E-2</v>
      </c>
    </row>
    <row r="33" spans="1:10" x14ac:dyDescent="0.25">
      <c r="A33" s="56" t="s">
        <v>100</v>
      </c>
      <c r="B33" s="57">
        <v>5355</v>
      </c>
      <c r="C33" s="57">
        <v>4135</v>
      </c>
      <c r="D33" s="57">
        <v>6610</v>
      </c>
      <c r="E33" s="58">
        <v>4.4216001981669556E-2</v>
      </c>
      <c r="F33" s="58">
        <v>4.8501554161046276E-2</v>
      </c>
      <c r="G33" s="58">
        <v>5.8539609440729751E-2</v>
      </c>
      <c r="H33" s="58">
        <v>8.8414634146341459E-2</v>
      </c>
      <c r="I33" s="58">
        <v>3.7641154328732745E-2</v>
      </c>
      <c r="J33" s="58">
        <v>4.8374306106264871E-2</v>
      </c>
    </row>
    <row r="34" spans="1:10" x14ac:dyDescent="0.25">
      <c r="A34" s="56" t="s">
        <v>101</v>
      </c>
      <c r="B34" s="57">
        <v>5160</v>
      </c>
      <c r="C34" s="57">
        <v>5280</v>
      </c>
      <c r="D34" s="57">
        <v>5455</v>
      </c>
      <c r="E34" s="58">
        <v>4.2605895466930888E-2</v>
      </c>
      <c r="F34" s="58">
        <v>6.1931851504310596E-2</v>
      </c>
      <c r="G34" s="58">
        <v>4.8310676172342026E-2</v>
      </c>
      <c r="H34" s="58">
        <v>5.8479532163742687E-3</v>
      </c>
      <c r="I34" s="58">
        <v>0.11275026343519494</v>
      </c>
      <c r="J34" s="58">
        <v>3.6087369420702751E-2</v>
      </c>
    </row>
    <row r="35" spans="1:10" x14ac:dyDescent="0.25">
      <c r="A35" s="56" t="s">
        <v>102</v>
      </c>
      <c r="B35" s="57">
        <v>3310</v>
      </c>
      <c r="C35" s="57">
        <v>2860</v>
      </c>
      <c r="D35" s="57">
        <v>945</v>
      </c>
      <c r="E35" s="58">
        <v>2.7330525968128148E-2</v>
      </c>
      <c r="F35" s="58">
        <v>3.3546419564834909E-2</v>
      </c>
      <c r="G35" s="58">
        <v>8.3691272195899578E-3</v>
      </c>
      <c r="H35" s="58">
        <v>4.746835443037975E-2</v>
      </c>
      <c r="I35" s="58">
        <v>0</v>
      </c>
      <c r="J35" s="58">
        <v>7.3863636363636367E-2</v>
      </c>
    </row>
    <row r="36" spans="1:10" x14ac:dyDescent="0.25">
      <c r="A36" s="56" t="s">
        <v>103</v>
      </c>
      <c r="B36" s="57">
        <v>810</v>
      </c>
      <c r="C36" s="57">
        <v>380</v>
      </c>
      <c r="D36" s="57">
        <v>305</v>
      </c>
      <c r="E36" s="58">
        <v>6.6881347535298489E-3</v>
      </c>
      <c r="F36" s="58">
        <v>4.4572165855375047E-3</v>
      </c>
      <c r="G36" s="58">
        <v>2.7011468803967587E-3</v>
      </c>
      <c r="H36" s="58">
        <v>4.5161290322580643E-2</v>
      </c>
      <c r="I36" s="58">
        <v>-0.43283582089552236</v>
      </c>
      <c r="J36" s="58">
        <v>0</v>
      </c>
    </row>
    <row r="37" spans="1:10" x14ac:dyDescent="0.25">
      <c r="A37" s="56" t="s">
        <v>104</v>
      </c>
      <c r="B37" s="57">
        <v>545</v>
      </c>
      <c r="C37" s="57">
        <v>80</v>
      </c>
      <c r="D37" s="57">
        <v>0</v>
      </c>
      <c r="E37" s="58">
        <v>4.5000412847824292E-3</v>
      </c>
      <c r="F37" s="58">
        <v>9.3836138642894849E-4</v>
      </c>
      <c r="G37" s="58">
        <v>0</v>
      </c>
      <c r="H37" s="58">
        <v>-9.0909090909090905E-3</v>
      </c>
      <c r="I37" s="58">
        <v>-5.8823529411764705E-2</v>
      </c>
      <c r="J37" s="58" t="s">
        <v>189</v>
      </c>
    </row>
    <row r="38" spans="1:10" x14ac:dyDescent="0.25">
      <c r="A38" s="56" t="s">
        <v>105</v>
      </c>
      <c r="B38" s="57">
        <v>1730</v>
      </c>
      <c r="C38" s="57">
        <v>90</v>
      </c>
      <c r="D38" s="57">
        <v>0</v>
      </c>
      <c r="E38" s="58">
        <v>1.4284534720502022E-2</v>
      </c>
      <c r="F38" s="58">
        <v>1.055656559732567E-3</v>
      </c>
      <c r="G38" s="58">
        <v>0</v>
      </c>
      <c r="H38" s="58">
        <v>2.3668639053254437E-2</v>
      </c>
      <c r="I38" s="58">
        <v>5.8823529411764705E-2</v>
      </c>
      <c r="J38" s="58" t="s">
        <v>189</v>
      </c>
    </row>
    <row r="39" spans="1:10" x14ac:dyDescent="0.25">
      <c r="A39" s="56" t="s">
        <v>106</v>
      </c>
      <c r="B39" s="57">
        <v>7035</v>
      </c>
      <c r="C39" s="57">
        <v>4715</v>
      </c>
      <c r="D39" s="57">
        <v>9295</v>
      </c>
      <c r="E39" s="58">
        <v>5.8087688877879615E-2</v>
      </c>
      <c r="F39" s="58">
        <v>5.5304674212656148E-2</v>
      </c>
      <c r="G39" s="58">
        <v>8.2318558207501225E-2</v>
      </c>
      <c r="H39" s="58">
        <v>-3.2989690721649485E-2</v>
      </c>
      <c r="I39" s="58">
        <v>0.12529832935560858</v>
      </c>
      <c r="J39" s="58">
        <v>7.8306264501160086E-2</v>
      </c>
    </row>
    <row r="40" spans="1:10" x14ac:dyDescent="0.25">
      <c r="A40" s="60" t="s">
        <v>107</v>
      </c>
      <c r="B40" s="61">
        <v>121110</v>
      </c>
      <c r="C40" s="61">
        <v>85255</v>
      </c>
      <c r="D40" s="61">
        <v>112915</v>
      </c>
      <c r="E40" s="62">
        <v>1</v>
      </c>
      <c r="F40" s="62">
        <v>1</v>
      </c>
      <c r="G40" s="62">
        <v>1</v>
      </c>
      <c r="H40" s="62">
        <v>6.6076549058720858E-3</v>
      </c>
      <c r="I40" s="62">
        <v>4.5752836553204536E-2</v>
      </c>
      <c r="J40" s="62">
        <v>3.2648955141981802E-2</v>
      </c>
    </row>
    <row r="41" spans="1:10" ht="17.25" customHeight="1" x14ac:dyDescent="0.25"/>
    <row r="42" spans="1:10" x14ac:dyDescent="0.25">
      <c r="A42" s="44" t="s">
        <v>34</v>
      </c>
    </row>
    <row r="44" spans="1:10" x14ac:dyDescent="0.25">
      <c r="D44" s="73"/>
      <c r="E44" s="73"/>
    </row>
  </sheetData>
  <sortState xmlns:xlrd2="http://schemas.microsoft.com/office/spreadsheetml/2017/richdata2" ref="A11:J39">
    <sortCondition ref="A11:A39"/>
  </sortState>
  <mergeCells count="5">
    <mergeCell ref="E8:G8"/>
    <mergeCell ref="H8:J8"/>
    <mergeCell ref="B8:B9"/>
    <mergeCell ref="C8:C9"/>
    <mergeCell ref="D8:D9"/>
  </mergeCells>
  <conditionalFormatting sqref="E10:E39">
    <cfRule type="colorScale" priority="4">
      <colorScale>
        <cfvo type="min"/>
        <cfvo type="max"/>
        <color rgb="FFFFEF9C"/>
        <color rgb="FF63BE7B"/>
      </colorScale>
    </cfRule>
  </conditionalFormatting>
  <conditionalFormatting sqref="F10:F39">
    <cfRule type="colorScale" priority="2">
      <colorScale>
        <cfvo type="min"/>
        <cfvo type="max"/>
        <color rgb="FFFFEF9C"/>
        <color rgb="FF63BE7B"/>
      </colorScale>
    </cfRule>
  </conditionalFormatting>
  <conditionalFormatting sqref="G10:G39">
    <cfRule type="colorScale" priority="1">
      <colorScale>
        <cfvo type="min"/>
        <cfvo type="max"/>
        <color rgb="FFFFEF9C"/>
        <color rgb="FF63BE7B"/>
      </colorScale>
    </cfRule>
  </conditionalFormatting>
  <conditionalFormatting sqref="H10:J40">
    <cfRule type="dataBar" priority="3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{59EE9D10-578B-4497-BF12-4854F5FAB306}</x14:id>
        </ext>
      </extLst>
    </cfRule>
  </conditionalFormatting>
  <hyperlinks>
    <hyperlink ref="A1" location="Índex!A1" display="TORNAR A L'ÍNDEX" xr:uid="{1047F754-1F06-4257-8CF1-164F391B8AEA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EE9D10-578B-4497-BF12-4854F5FAB306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H10:J40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3E6B0-1BDD-4BD0-866A-63E7C049EA9E}">
  <sheetPr>
    <tabColor theme="9" tint="0.39997558519241921"/>
  </sheetPr>
  <dimension ref="A1:F42"/>
  <sheetViews>
    <sheetView topLeftCell="A8" workbookViewId="0">
      <selection activeCell="A9" sqref="A9:E41"/>
    </sheetView>
  </sheetViews>
  <sheetFormatPr baseColWidth="10" defaultColWidth="11.42578125" defaultRowHeight="15" x14ac:dyDescent="0.25"/>
  <cols>
    <col min="1" max="1" width="22" style="1" customWidth="1"/>
    <col min="2" max="2" width="15.28515625" style="1" customWidth="1"/>
    <col min="3" max="3" width="16.7109375" style="1" customWidth="1"/>
    <col min="4" max="4" width="14.140625" style="1" customWidth="1"/>
    <col min="5" max="16384" width="11.42578125" style="1"/>
  </cols>
  <sheetData>
    <row r="1" spans="1:6" x14ac:dyDescent="0.25">
      <c r="A1" s="2" t="s">
        <v>28</v>
      </c>
    </row>
    <row r="2" spans="1:6" ht="15" customHeight="1" x14ac:dyDescent="0.25"/>
    <row r="3" spans="1:6" ht="18.75" customHeight="1" x14ac:dyDescent="0.3">
      <c r="A3" s="30" t="str">
        <f>TRGSS1!A3</f>
        <v>LLOCS DE TREBALL. RÈGIM GENERAL SEGURETAT SOCIAL.</v>
      </c>
    </row>
    <row r="5" spans="1:6" x14ac:dyDescent="0.25">
      <c r="A5" s="29" t="str">
        <f>Índex!A34</f>
        <v>TRGSS5</v>
      </c>
      <c r="C5" s="29" t="str">
        <f>Índex!A7</f>
        <v>4t trimestre 2025</v>
      </c>
    </row>
    <row r="6" spans="1:6" ht="15.75" thickBot="1" x14ac:dyDescent="0.3">
      <c r="A6" s="31" t="str">
        <f>Índex!B34</f>
        <v>Dades municipals. Relació entre població ocupada i llocs de treball.</v>
      </c>
      <c r="B6" s="32"/>
      <c r="C6" s="32"/>
      <c r="D6" s="32"/>
      <c r="E6" s="32"/>
      <c r="F6" s="32"/>
    </row>
    <row r="8" spans="1:6" ht="15" customHeight="1" x14ac:dyDescent="0.25">
      <c r="B8" s="49"/>
      <c r="C8" s="49"/>
      <c r="D8" s="49"/>
      <c r="E8" s="49"/>
    </row>
    <row r="9" spans="1:6" x14ac:dyDescent="0.25">
      <c r="A9" s="306"/>
      <c r="B9" s="304" t="s">
        <v>300</v>
      </c>
      <c r="C9" s="304" t="s">
        <v>301</v>
      </c>
      <c r="D9" s="304" t="s">
        <v>302</v>
      </c>
      <c r="E9" s="304" t="s">
        <v>303</v>
      </c>
    </row>
    <row r="10" spans="1:6" ht="37.5" customHeight="1" x14ac:dyDescent="0.25">
      <c r="A10" s="307"/>
      <c r="B10" s="305"/>
      <c r="C10" s="305"/>
      <c r="D10" s="305"/>
      <c r="E10" s="305"/>
    </row>
    <row r="11" spans="1:6" x14ac:dyDescent="0.25">
      <c r="A11" s="191" t="s">
        <v>77</v>
      </c>
      <c r="B11" s="192">
        <v>6220</v>
      </c>
      <c r="C11" s="192">
        <v>7000</v>
      </c>
      <c r="D11" s="192">
        <v>-780</v>
      </c>
      <c r="E11" s="207">
        <f>+D11/B11</f>
        <v>-0.12540192926045016</v>
      </c>
    </row>
    <row r="12" spans="1:6" x14ac:dyDescent="0.25">
      <c r="A12" s="191" t="s">
        <v>78</v>
      </c>
      <c r="B12" s="192">
        <v>3670</v>
      </c>
      <c r="C12" s="192">
        <v>1205</v>
      </c>
      <c r="D12" s="192">
        <v>2465</v>
      </c>
      <c r="E12" s="207">
        <f t="shared" ref="E12:E39" si="0">+D12/B12</f>
        <v>0.67166212534059944</v>
      </c>
    </row>
    <row r="13" spans="1:6" x14ac:dyDescent="0.25">
      <c r="A13" s="191" t="s">
        <v>79</v>
      </c>
      <c r="B13" s="192">
        <v>30575</v>
      </c>
      <c r="C13" s="192">
        <v>18545</v>
      </c>
      <c r="D13" s="192">
        <v>12030</v>
      </c>
      <c r="E13" s="207">
        <f t="shared" si="0"/>
        <v>0.39345870809484873</v>
      </c>
    </row>
    <row r="14" spans="1:6" x14ac:dyDescent="0.25">
      <c r="A14" s="191" t="s">
        <v>80</v>
      </c>
      <c r="B14" s="192">
        <v>1015</v>
      </c>
      <c r="C14" s="192">
        <v>1295</v>
      </c>
      <c r="D14" s="192">
        <v>-280</v>
      </c>
      <c r="E14" s="207">
        <f t="shared" si="0"/>
        <v>-0.27586206896551724</v>
      </c>
    </row>
    <row r="15" spans="1:6" x14ac:dyDescent="0.25">
      <c r="A15" s="191" t="s">
        <v>81</v>
      </c>
      <c r="B15" s="192">
        <v>4665</v>
      </c>
      <c r="C15" s="192">
        <v>3030</v>
      </c>
      <c r="D15" s="192">
        <v>1635</v>
      </c>
      <c r="E15" s="207">
        <f t="shared" si="0"/>
        <v>0.35048231511254019</v>
      </c>
    </row>
    <row r="16" spans="1:6" x14ac:dyDescent="0.25">
      <c r="A16" s="191" t="s">
        <v>82</v>
      </c>
      <c r="B16" s="192">
        <v>2425</v>
      </c>
      <c r="C16" s="192">
        <v>815</v>
      </c>
      <c r="D16" s="192">
        <v>1610</v>
      </c>
      <c r="E16" s="207">
        <f t="shared" si="0"/>
        <v>0.66391752577319585</v>
      </c>
    </row>
    <row r="17" spans="1:5" x14ac:dyDescent="0.25">
      <c r="A17" s="191" t="s">
        <v>83</v>
      </c>
      <c r="B17" s="192">
        <v>7700</v>
      </c>
      <c r="C17" s="192">
        <v>2470</v>
      </c>
      <c r="D17" s="192">
        <v>5230</v>
      </c>
      <c r="E17" s="207">
        <f t="shared" si="0"/>
        <v>0.67922077922077917</v>
      </c>
    </row>
    <row r="18" spans="1:5" x14ac:dyDescent="0.25">
      <c r="A18" s="191" t="s">
        <v>84</v>
      </c>
      <c r="B18" s="192">
        <v>41420</v>
      </c>
      <c r="C18" s="192">
        <v>52190</v>
      </c>
      <c r="D18" s="192">
        <v>-10770</v>
      </c>
      <c r="E18" s="207">
        <f t="shared" si="0"/>
        <v>-0.26001931434089814</v>
      </c>
    </row>
    <row r="19" spans="1:5" x14ac:dyDescent="0.25">
      <c r="A19" s="191" t="s">
        <v>87</v>
      </c>
      <c r="B19" s="192">
        <v>10260</v>
      </c>
      <c r="C19" s="192">
        <v>6945</v>
      </c>
      <c r="D19" s="192">
        <v>3315</v>
      </c>
      <c r="E19" s="207">
        <f t="shared" si="0"/>
        <v>0.32309941520467839</v>
      </c>
    </row>
    <row r="20" spans="1:5" x14ac:dyDescent="0.25">
      <c r="A20" s="191" t="s">
        <v>88</v>
      </c>
      <c r="B20" s="192">
        <v>20450</v>
      </c>
      <c r="C20" s="192">
        <v>22990</v>
      </c>
      <c r="D20" s="192">
        <v>-2540</v>
      </c>
      <c r="E20" s="207">
        <f t="shared" si="0"/>
        <v>-0.12420537897310513</v>
      </c>
    </row>
    <row r="21" spans="1:5" x14ac:dyDescent="0.25">
      <c r="A21" s="191" t="s">
        <v>89</v>
      </c>
      <c r="B21" s="192">
        <v>21230</v>
      </c>
      <c r="C21" s="192">
        <v>17245</v>
      </c>
      <c r="D21" s="192">
        <v>3985</v>
      </c>
      <c r="E21" s="207">
        <f t="shared" si="0"/>
        <v>0.18770607630711258</v>
      </c>
    </row>
    <row r="22" spans="1:5" x14ac:dyDescent="0.25">
      <c r="A22" s="191" t="s">
        <v>91</v>
      </c>
      <c r="B22" s="192">
        <v>12675</v>
      </c>
      <c r="C22" s="192">
        <v>12830</v>
      </c>
      <c r="D22" s="192">
        <v>-155</v>
      </c>
      <c r="E22" s="207">
        <f t="shared" si="0"/>
        <v>-1.2228796844181459E-2</v>
      </c>
    </row>
    <row r="23" spans="1:5" x14ac:dyDescent="0.25">
      <c r="A23" s="191" t="s">
        <v>92</v>
      </c>
      <c r="B23" s="192">
        <v>12970</v>
      </c>
      <c r="C23" s="192">
        <v>9040</v>
      </c>
      <c r="D23" s="192">
        <v>3930</v>
      </c>
      <c r="E23" s="207">
        <f t="shared" si="0"/>
        <v>0.30300693909020815</v>
      </c>
    </row>
    <row r="24" spans="1:5" x14ac:dyDescent="0.25">
      <c r="A24" s="191" t="s">
        <v>93</v>
      </c>
      <c r="B24" s="192">
        <v>11265</v>
      </c>
      <c r="C24" s="192">
        <v>5480</v>
      </c>
      <c r="D24" s="192">
        <v>5785</v>
      </c>
      <c r="E24" s="207">
        <f t="shared" si="0"/>
        <v>0.51353750554815802</v>
      </c>
    </row>
    <row r="25" spans="1:5" x14ac:dyDescent="0.25">
      <c r="A25" s="191" t="s">
        <v>94</v>
      </c>
      <c r="B25" s="192">
        <v>5695</v>
      </c>
      <c r="C25" s="192">
        <v>3475</v>
      </c>
      <c r="D25" s="192">
        <v>2220</v>
      </c>
      <c r="E25" s="207">
        <f t="shared" si="0"/>
        <v>0.38981562774363476</v>
      </c>
    </row>
    <row r="26" spans="1:5" x14ac:dyDescent="0.25">
      <c r="A26" s="191" t="s">
        <v>190</v>
      </c>
      <c r="B26" s="192">
        <v>1465</v>
      </c>
      <c r="C26" s="192">
        <v>785</v>
      </c>
      <c r="D26" s="192">
        <v>680</v>
      </c>
      <c r="E26" s="207">
        <f t="shared" si="0"/>
        <v>0.46416382252559729</v>
      </c>
    </row>
    <row r="27" spans="1:5" x14ac:dyDescent="0.25">
      <c r="A27" s="191" t="s">
        <v>191</v>
      </c>
      <c r="B27" s="192">
        <v>2180</v>
      </c>
      <c r="C27" s="192">
        <v>2465</v>
      </c>
      <c r="D27" s="192">
        <v>-285</v>
      </c>
      <c r="E27" s="207">
        <f t="shared" si="0"/>
        <v>-0.13073394495412843</v>
      </c>
    </row>
    <row r="28" spans="1:5" x14ac:dyDescent="0.25">
      <c r="A28" s="191" t="s">
        <v>192</v>
      </c>
      <c r="B28" s="192">
        <v>29440</v>
      </c>
      <c r="C28" s="192">
        <v>58090</v>
      </c>
      <c r="D28" s="192">
        <v>-28650</v>
      </c>
      <c r="E28" s="207">
        <f t="shared" si="0"/>
        <v>-0.97316576086956519</v>
      </c>
    </row>
    <row r="29" spans="1:5" x14ac:dyDescent="0.25">
      <c r="A29" s="191" t="s">
        <v>95</v>
      </c>
      <c r="B29" s="192">
        <v>12330</v>
      </c>
      <c r="C29" s="192">
        <v>10650</v>
      </c>
      <c r="D29" s="192">
        <v>1680</v>
      </c>
      <c r="E29" s="207">
        <f t="shared" si="0"/>
        <v>0.13625304136253041</v>
      </c>
    </row>
    <row r="30" spans="1:5" x14ac:dyDescent="0.25">
      <c r="A30" s="191" t="s">
        <v>96</v>
      </c>
      <c r="B30" s="192">
        <v>38125</v>
      </c>
      <c r="C30" s="192">
        <v>30385</v>
      </c>
      <c r="D30" s="192">
        <v>7740</v>
      </c>
      <c r="E30" s="207">
        <f t="shared" si="0"/>
        <v>0.20301639344262296</v>
      </c>
    </row>
    <row r="31" spans="1:5" x14ac:dyDescent="0.25">
      <c r="A31" s="191" t="s">
        <v>97</v>
      </c>
      <c r="B31" s="192">
        <v>2075</v>
      </c>
      <c r="C31" s="192">
        <v>730</v>
      </c>
      <c r="D31" s="192">
        <v>1345</v>
      </c>
      <c r="E31" s="207">
        <f t="shared" si="0"/>
        <v>0.64819277108433737</v>
      </c>
    </row>
    <row r="32" spans="1:5" x14ac:dyDescent="0.25">
      <c r="A32" s="191" t="s">
        <v>98</v>
      </c>
      <c r="B32" s="192">
        <v>4240</v>
      </c>
      <c r="C32" s="192">
        <v>6180</v>
      </c>
      <c r="D32" s="192">
        <v>-1940</v>
      </c>
      <c r="E32" s="207">
        <f t="shared" si="0"/>
        <v>-0.45754716981132076</v>
      </c>
    </row>
    <row r="33" spans="1:5" x14ac:dyDescent="0.25">
      <c r="A33" s="191" t="s">
        <v>99</v>
      </c>
      <c r="B33" s="192">
        <v>21380</v>
      </c>
      <c r="C33" s="192">
        <v>20160</v>
      </c>
      <c r="D33" s="192">
        <v>1220</v>
      </c>
      <c r="E33" s="207">
        <f t="shared" si="0"/>
        <v>5.7062675397567819E-2</v>
      </c>
    </row>
    <row r="34" spans="1:5" x14ac:dyDescent="0.25">
      <c r="A34" s="191" t="s">
        <v>100</v>
      </c>
      <c r="B34" s="192">
        <v>17085</v>
      </c>
      <c r="C34" s="192">
        <v>18110</v>
      </c>
      <c r="D34" s="192">
        <v>-1025</v>
      </c>
      <c r="E34" s="207">
        <f t="shared" si="0"/>
        <v>-5.9994146912496341E-2</v>
      </c>
    </row>
    <row r="35" spans="1:5" x14ac:dyDescent="0.25">
      <c r="A35" s="191" t="s">
        <v>101</v>
      </c>
      <c r="B35" s="192">
        <v>9365</v>
      </c>
      <c r="C35" s="192">
        <v>17510</v>
      </c>
      <c r="D35" s="192">
        <v>-8145</v>
      </c>
      <c r="E35" s="207">
        <f t="shared" si="0"/>
        <v>-0.86972770955686063</v>
      </c>
    </row>
    <row r="36" spans="1:5" x14ac:dyDescent="0.25">
      <c r="A36" s="191" t="s">
        <v>102</v>
      </c>
      <c r="B36" s="192">
        <v>12830</v>
      </c>
      <c r="C36" s="192">
        <v>8620</v>
      </c>
      <c r="D36" s="192">
        <v>4210</v>
      </c>
      <c r="E36" s="207">
        <f t="shared" si="0"/>
        <v>0.32813717848791896</v>
      </c>
    </row>
    <row r="37" spans="1:5" x14ac:dyDescent="0.25">
      <c r="A37" s="191" t="s">
        <v>103</v>
      </c>
      <c r="B37" s="192">
        <v>4185</v>
      </c>
      <c r="C37" s="192">
        <v>1965</v>
      </c>
      <c r="D37" s="192">
        <v>2220</v>
      </c>
      <c r="E37" s="207">
        <f t="shared" si="0"/>
        <v>0.53046594982078854</v>
      </c>
    </row>
    <row r="38" spans="1:5" x14ac:dyDescent="0.25">
      <c r="A38" s="191" t="s">
        <v>104</v>
      </c>
      <c r="B38" s="192">
        <v>3150</v>
      </c>
      <c r="C38" s="192">
        <v>1010</v>
      </c>
      <c r="D38" s="192">
        <v>2140</v>
      </c>
      <c r="E38" s="207">
        <f t="shared" si="0"/>
        <v>0.67936507936507939</v>
      </c>
    </row>
    <row r="39" spans="1:5" x14ac:dyDescent="0.25">
      <c r="A39" s="191" t="s">
        <v>105</v>
      </c>
      <c r="B39" s="192">
        <v>7710</v>
      </c>
      <c r="C39" s="192">
        <v>2845</v>
      </c>
      <c r="D39" s="192">
        <v>4865</v>
      </c>
      <c r="E39" s="207">
        <f t="shared" si="0"/>
        <v>0.63099870298313876</v>
      </c>
    </row>
    <row r="40" spans="1:5" x14ac:dyDescent="0.25">
      <c r="A40" s="191" t="s">
        <v>106</v>
      </c>
      <c r="B40" s="192">
        <v>32080</v>
      </c>
      <c r="C40" s="192">
        <v>24790</v>
      </c>
      <c r="D40" s="192">
        <v>7290</v>
      </c>
      <c r="E40" s="207">
        <f>+D40/B40</f>
        <v>0.22724438902743141</v>
      </c>
    </row>
    <row r="41" spans="1:5" ht="17.25" customHeight="1" x14ac:dyDescent="0.25">
      <c r="A41" s="193" t="s">
        <v>29</v>
      </c>
      <c r="B41" s="194">
        <v>389875</v>
      </c>
      <c r="C41" s="194">
        <v>368850</v>
      </c>
      <c r="D41" s="208">
        <v>21025</v>
      </c>
      <c r="E41" s="209">
        <f>+D41/C41</f>
        <v>5.700149112105192E-2</v>
      </c>
    </row>
    <row r="42" spans="1:5" x14ac:dyDescent="0.25">
      <c r="A42" s="195" t="s">
        <v>369</v>
      </c>
    </row>
  </sheetData>
  <mergeCells count="5">
    <mergeCell ref="E9:E10"/>
    <mergeCell ref="A9:A10"/>
    <mergeCell ref="B9:B10"/>
    <mergeCell ref="C9:C10"/>
    <mergeCell ref="D9:D10"/>
  </mergeCells>
  <conditionalFormatting sqref="D11:D41">
    <cfRule type="dataBar" priority="2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{DE468179-3860-4658-AAEB-896E3C4C6650}</x14:id>
        </ext>
      </extLst>
    </cfRule>
  </conditionalFormatting>
  <conditionalFormatting sqref="E11:E41">
    <cfRule type="dataBar" priority="1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{6F22B501-4A3D-4808-953D-3C4B0A315E7D}</x14:id>
        </ext>
      </extLst>
    </cfRule>
  </conditionalFormatting>
  <hyperlinks>
    <hyperlink ref="A1" location="Índex!A1" display="TORNAR A L'ÍNDEX" xr:uid="{D972AA6D-9BF1-4AA5-AFBB-FF976A899ED1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468179-3860-4658-AAEB-896E3C4C6650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D11:D41</xm:sqref>
        </x14:conditionalFormatting>
        <x14:conditionalFormatting xmlns:xm="http://schemas.microsoft.com/office/excel/2006/main">
          <x14:cfRule type="dataBar" id="{6F22B501-4A3D-4808-953D-3C4B0A315E7D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E11:E41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D3B78-9347-4BF8-98D6-38E4DAECB817}">
  <sheetPr>
    <tabColor theme="9" tint="0.39997558519241921"/>
  </sheetPr>
  <dimension ref="A1:AH50"/>
  <sheetViews>
    <sheetView topLeftCell="A5" zoomScale="85" zoomScaleNormal="85" workbookViewId="0">
      <selection activeCell="A8" sqref="A8:C40"/>
    </sheetView>
  </sheetViews>
  <sheetFormatPr baseColWidth="10" defaultColWidth="11.42578125" defaultRowHeight="15" x14ac:dyDescent="0.25"/>
  <cols>
    <col min="1" max="1" width="22" style="1" customWidth="1"/>
    <col min="2" max="2" width="15.28515625" style="1" customWidth="1"/>
    <col min="3" max="3" width="12.42578125" style="1" customWidth="1"/>
    <col min="4" max="16384" width="11.42578125" style="1"/>
  </cols>
  <sheetData>
    <row r="1" spans="1:34" x14ac:dyDescent="0.25">
      <c r="A1" s="2" t="s">
        <v>28</v>
      </c>
      <c r="B1" s="210" t="s">
        <v>258</v>
      </c>
    </row>
    <row r="2" spans="1:34" ht="15" customHeight="1" x14ac:dyDescent="0.25"/>
    <row r="3" spans="1:34" ht="18.75" customHeight="1" x14ac:dyDescent="0.3">
      <c r="A3" s="30" t="str">
        <f>TRGSS1!A3</f>
        <v>LLOCS DE TREBALL. RÈGIM GENERAL SEGURETAT SOCIAL.</v>
      </c>
    </row>
    <row r="5" spans="1:34" x14ac:dyDescent="0.25">
      <c r="A5" s="29" t="str">
        <f>Índex!A35</f>
        <v>TRGSS6</v>
      </c>
      <c r="C5" s="29" t="str">
        <f>Índex!A7</f>
        <v>4t trimestre 2025</v>
      </c>
    </row>
    <row r="6" spans="1:34" ht="15.75" thickBot="1" x14ac:dyDescent="0.3">
      <c r="A6" s="31" t="str">
        <f>Índex!B35</f>
        <v>Dades municipals. Llocs de treball assalariat ocupats per dones.</v>
      </c>
      <c r="B6" s="32"/>
      <c r="C6" s="32"/>
      <c r="D6" s="32"/>
    </row>
    <row r="8" spans="1:34" ht="15" customHeight="1" x14ac:dyDescent="0.25">
      <c r="B8" s="302" t="s">
        <v>294</v>
      </c>
      <c r="C8" s="302" t="s">
        <v>295</v>
      </c>
    </row>
    <row r="9" spans="1:34" ht="29.25" customHeight="1" x14ac:dyDescent="0.25">
      <c r="B9" s="303"/>
      <c r="C9" s="303" t="s">
        <v>187</v>
      </c>
    </row>
    <row r="10" spans="1:34" x14ac:dyDescent="0.25">
      <c r="A10" s="56" t="s">
        <v>77</v>
      </c>
      <c r="B10" s="57">
        <v>2323</v>
      </c>
      <c r="C10" s="189">
        <v>0.31940052248040701</v>
      </c>
      <c r="AG10" s="260"/>
      <c r="AH10" s="260"/>
    </row>
    <row r="11" spans="1:34" x14ac:dyDescent="0.25">
      <c r="A11" s="56" t="s">
        <v>78</v>
      </c>
      <c r="B11" s="57">
        <v>771</v>
      </c>
      <c r="C11" s="189">
        <v>0.44930069930069932</v>
      </c>
    </row>
    <row r="12" spans="1:34" x14ac:dyDescent="0.25">
      <c r="A12" s="56" t="s">
        <v>79</v>
      </c>
      <c r="B12" s="57">
        <v>9203</v>
      </c>
      <c r="C12" s="189">
        <v>0.4672759583650673</v>
      </c>
    </row>
    <row r="13" spans="1:34" x14ac:dyDescent="0.25">
      <c r="A13" s="56" t="s">
        <v>80</v>
      </c>
      <c r="B13" s="57">
        <v>529</v>
      </c>
      <c r="C13" s="189">
        <v>0.34440104166666669</v>
      </c>
    </row>
    <row r="14" spans="1:34" x14ac:dyDescent="0.25">
      <c r="A14" s="56" t="s">
        <v>81</v>
      </c>
      <c r="B14" s="57">
        <v>1621</v>
      </c>
      <c r="C14" s="189">
        <v>0.45342657342657344</v>
      </c>
    </row>
    <row r="15" spans="1:34" x14ac:dyDescent="0.25">
      <c r="A15" s="56" t="s">
        <v>82</v>
      </c>
      <c r="B15" s="57">
        <v>535</v>
      </c>
      <c r="C15" s="189">
        <v>0.44769874476987448</v>
      </c>
    </row>
    <row r="16" spans="1:34" x14ac:dyDescent="0.25">
      <c r="A16" s="56" t="s">
        <v>83</v>
      </c>
      <c r="B16" s="57">
        <v>1532</v>
      </c>
      <c r="C16" s="189">
        <v>0.47459727385377942</v>
      </c>
    </row>
    <row r="17" spans="1:3" x14ac:dyDescent="0.25">
      <c r="A17" s="56" t="s">
        <v>84</v>
      </c>
      <c r="B17" s="57">
        <v>22089</v>
      </c>
      <c r="C17" s="189">
        <v>0.41867738205803751</v>
      </c>
    </row>
    <row r="18" spans="1:3" x14ac:dyDescent="0.25">
      <c r="A18" s="56" t="s">
        <v>87</v>
      </c>
      <c r="B18" s="57">
        <v>3318</v>
      </c>
      <c r="C18" s="189">
        <v>0.46121768140116765</v>
      </c>
    </row>
    <row r="19" spans="1:3" x14ac:dyDescent="0.25">
      <c r="A19" s="56" t="s">
        <v>88</v>
      </c>
      <c r="B19" s="57">
        <v>12394</v>
      </c>
      <c r="C19" s="189">
        <v>0.52084383930072276</v>
      </c>
    </row>
    <row r="20" spans="1:3" x14ac:dyDescent="0.25">
      <c r="A20" s="56" t="s">
        <v>89</v>
      </c>
      <c r="B20" s="57">
        <v>7788</v>
      </c>
      <c r="C20" s="189">
        <v>0.43836541708882132</v>
      </c>
    </row>
    <row r="21" spans="1:3" x14ac:dyDescent="0.25">
      <c r="A21" s="56" t="s">
        <v>91</v>
      </c>
      <c r="B21" s="57">
        <v>5187</v>
      </c>
      <c r="C21" s="189">
        <v>0.40309294373640037</v>
      </c>
    </row>
    <row r="22" spans="1:3" x14ac:dyDescent="0.25">
      <c r="A22" s="56" t="s">
        <v>92</v>
      </c>
      <c r="B22" s="57">
        <v>3920</v>
      </c>
      <c r="C22" s="189">
        <v>0.42082662372517443</v>
      </c>
    </row>
    <row r="23" spans="1:3" x14ac:dyDescent="0.25">
      <c r="A23" s="56" t="s">
        <v>93</v>
      </c>
      <c r="B23" s="57">
        <v>2609</v>
      </c>
      <c r="C23" s="189">
        <v>0.45193140481552052</v>
      </c>
    </row>
    <row r="24" spans="1:3" x14ac:dyDescent="0.25">
      <c r="A24" s="56" t="s">
        <v>94</v>
      </c>
      <c r="B24" s="57">
        <v>1502</v>
      </c>
      <c r="C24" s="189">
        <v>0.3959926179804904</v>
      </c>
    </row>
    <row r="25" spans="1:3" x14ac:dyDescent="0.25">
      <c r="A25" s="56" t="s">
        <v>190</v>
      </c>
      <c r="B25" s="57">
        <v>463</v>
      </c>
      <c r="C25" s="189">
        <v>0.44053282588011416</v>
      </c>
    </row>
    <row r="26" spans="1:3" x14ac:dyDescent="0.25">
      <c r="A26" s="56" t="s">
        <v>191</v>
      </c>
      <c r="B26" s="57">
        <v>875</v>
      </c>
      <c r="C26" s="189">
        <v>0.32649253731343286</v>
      </c>
    </row>
    <row r="27" spans="1:3" x14ac:dyDescent="0.25">
      <c r="A27" s="56" t="s">
        <v>192</v>
      </c>
      <c r="B27" s="57">
        <v>28137</v>
      </c>
      <c r="C27" s="189">
        <v>0.48097435897435897</v>
      </c>
    </row>
    <row r="28" spans="1:3" x14ac:dyDescent="0.25">
      <c r="A28" s="56" t="s">
        <v>95</v>
      </c>
      <c r="B28" s="57">
        <v>3949</v>
      </c>
      <c r="C28" s="189">
        <v>0.3690999158799888</v>
      </c>
    </row>
    <row r="29" spans="1:3" x14ac:dyDescent="0.25">
      <c r="A29" s="56" t="s">
        <v>96</v>
      </c>
      <c r="B29" s="57">
        <v>13761</v>
      </c>
      <c r="C29" s="189">
        <v>0.44818264721208961</v>
      </c>
    </row>
    <row r="30" spans="1:3" x14ac:dyDescent="0.25">
      <c r="A30" s="56" t="s">
        <v>97</v>
      </c>
      <c r="B30" s="57">
        <v>419</v>
      </c>
      <c r="C30" s="189">
        <v>0.39122315592903828</v>
      </c>
    </row>
    <row r="31" spans="1:3" x14ac:dyDescent="0.25">
      <c r="A31" s="56" t="s">
        <v>98</v>
      </c>
      <c r="B31" s="57">
        <v>2035</v>
      </c>
      <c r="C31" s="189">
        <v>0.31326970443349755</v>
      </c>
    </row>
    <row r="32" spans="1:3" x14ac:dyDescent="0.25">
      <c r="A32" s="56" t="s">
        <v>99</v>
      </c>
      <c r="B32" s="57">
        <v>11299</v>
      </c>
      <c r="C32" s="189">
        <v>0.54450387933111655</v>
      </c>
    </row>
    <row r="33" spans="1:5" x14ac:dyDescent="0.25">
      <c r="A33" s="56" t="s">
        <v>100</v>
      </c>
      <c r="B33" s="57">
        <v>8336</v>
      </c>
      <c r="C33" s="189">
        <v>0.44764257330039736</v>
      </c>
    </row>
    <row r="34" spans="1:5" x14ac:dyDescent="0.25">
      <c r="A34" s="56" t="s">
        <v>101</v>
      </c>
      <c r="B34" s="57">
        <v>8877</v>
      </c>
      <c r="C34" s="189">
        <v>0.49046908668987238</v>
      </c>
    </row>
    <row r="35" spans="1:5" x14ac:dyDescent="0.25">
      <c r="A35" s="56" t="s">
        <v>102</v>
      </c>
      <c r="B35" s="57">
        <v>3863</v>
      </c>
      <c r="C35" s="189">
        <v>0.42413263065436979</v>
      </c>
    </row>
    <row r="36" spans="1:5" x14ac:dyDescent="0.25">
      <c r="A36" s="56" t="s">
        <v>103</v>
      </c>
      <c r="B36" s="57">
        <v>1097</v>
      </c>
      <c r="C36" s="189">
        <v>0.46150610012620952</v>
      </c>
    </row>
    <row r="37" spans="1:5" x14ac:dyDescent="0.25">
      <c r="A37" s="56" t="s">
        <v>104</v>
      </c>
      <c r="B37" s="57">
        <v>612</v>
      </c>
      <c r="C37" s="189">
        <v>0.44379985496736768</v>
      </c>
    </row>
    <row r="38" spans="1:5" x14ac:dyDescent="0.25">
      <c r="A38" s="56" t="s">
        <v>105</v>
      </c>
      <c r="B38" s="57">
        <v>1300</v>
      </c>
      <c r="C38" s="189">
        <v>0.39168424224163906</v>
      </c>
    </row>
    <row r="39" spans="1:5" x14ac:dyDescent="0.25">
      <c r="A39" s="56" t="s">
        <v>106</v>
      </c>
      <c r="B39" s="57">
        <v>11819</v>
      </c>
      <c r="C39" s="189">
        <v>0.46672985033368874</v>
      </c>
    </row>
    <row r="40" spans="1:5" x14ac:dyDescent="0.25">
      <c r="A40" s="60" t="s">
        <v>29</v>
      </c>
      <c r="B40" s="202">
        <v>172163</v>
      </c>
      <c r="C40" s="190">
        <v>0.45108879345806879</v>
      </c>
      <c r="E40" s="260"/>
    </row>
    <row r="41" spans="1:5" ht="17.25" customHeight="1" x14ac:dyDescent="0.25">
      <c r="E41" s="260"/>
    </row>
    <row r="42" spans="1:5" x14ac:dyDescent="0.25">
      <c r="A42" s="271" t="s">
        <v>34</v>
      </c>
    </row>
    <row r="48" spans="1:5" x14ac:dyDescent="0.25">
      <c r="D48" s="211">
        <v>287516</v>
      </c>
    </row>
    <row r="49" spans="4:4" x14ac:dyDescent="0.25">
      <c r="D49" s="147">
        <f>D48-B40</f>
        <v>115353</v>
      </c>
    </row>
    <row r="50" spans="4:4" x14ac:dyDescent="0.25">
      <c r="D50" s="211"/>
    </row>
  </sheetData>
  <mergeCells count="2">
    <mergeCell ref="B8:B9"/>
    <mergeCell ref="C8:C9"/>
  </mergeCells>
  <conditionalFormatting sqref="C10:C4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Índex!A1" display="TORNAR A L'ÍNDEX" xr:uid="{87850EAF-CCEC-4191-A2D8-AB2F9780E8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0371-2B8A-4019-B679-54CB38590EEC}">
  <dimension ref="A1:I66"/>
  <sheetViews>
    <sheetView topLeftCell="A25" workbookViewId="0">
      <selection activeCell="B1" sqref="B1"/>
    </sheetView>
  </sheetViews>
  <sheetFormatPr baseColWidth="10" defaultColWidth="11.42578125" defaultRowHeight="15" x14ac:dyDescent="0.25"/>
  <cols>
    <col min="1" max="1" width="31" style="1" customWidth="1"/>
    <col min="2" max="16384" width="11.42578125" style="1"/>
  </cols>
  <sheetData>
    <row r="1" spans="1:9" x14ac:dyDescent="0.25">
      <c r="A1" s="2" t="s">
        <v>28</v>
      </c>
    </row>
    <row r="3" spans="1:9" ht="18.75" x14ac:dyDescent="0.3">
      <c r="A3" s="30" t="s">
        <v>200</v>
      </c>
    </row>
    <row r="5" spans="1:9" x14ac:dyDescent="0.25">
      <c r="A5" s="29" t="s">
        <v>278</v>
      </c>
      <c r="C5" s="29" t="str">
        <f>Índex!A7</f>
        <v>4t trimestre 2025</v>
      </c>
    </row>
    <row r="6" spans="1:9" x14ac:dyDescent="0.25">
      <c r="A6" s="29"/>
      <c r="C6" s="29"/>
    </row>
    <row r="7" spans="1:9" ht="22.5" customHeight="1" thickBot="1" x14ac:dyDescent="0.3">
      <c r="A7" s="138" t="s">
        <v>199</v>
      </c>
      <c r="B7" s="32"/>
      <c r="C7" s="32"/>
      <c r="D7" s="32"/>
      <c r="E7" s="32"/>
      <c r="F7" s="32"/>
      <c r="G7" s="32"/>
      <c r="H7" s="32"/>
      <c r="I7" s="32"/>
    </row>
    <row r="30" spans="1:5" x14ac:dyDescent="0.25">
      <c r="A30" s="44" t="s">
        <v>34</v>
      </c>
    </row>
    <row r="31" spans="1:5" x14ac:dyDescent="0.25">
      <c r="A31" s="44"/>
    </row>
    <row r="32" spans="1:5" ht="30" x14ac:dyDescent="0.25">
      <c r="B32" s="139" t="s">
        <v>33</v>
      </c>
      <c r="C32" s="142" t="s">
        <v>198</v>
      </c>
      <c r="D32" s="139" t="s">
        <v>36</v>
      </c>
      <c r="E32" s="139" t="s">
        <v>38</v>
      </c>
    </row>
    <row r="33" spans="1:8" x14ac:dyDescent="0.25">
      <c r="A33" s="140" t="s">
        <v>29</v>
      </c>
      <c r="B33" s="47">
        <f>'GE1'!C32</f>
        <v>6.5512624330527928E-3</v>
      </c>
      <c r="C33" s="141">
        <v>2.3333888241496032E-2</v>
      </c>
      <c r="D33" s="141">
        <f>GRGSS1!C32</f>
        <v>2.6029532271799733E-2</v>
      </c>
      <c r="E33" s="141">
        <f>GRETA1!C32</f>
        <v>6.2963339088047124E-3</v>
      </c>
      <c r="G33" s="73"/>
      <c r="H33" s="73"/>
    </row>
    <row r="34" spans="1:8" x14ac:dyDescent="0.25">
      <c r="A34" s="140" t="s">
        <v>30</v>
      </c>
      <c r="B34" s="47">
        <f>'GE1'!C33</f>
        <v>3.6724530194729584E-3</v>
      </c>
      <c r="C34" s="141">
        <v>2.3650470391757543E-2</v>
      </c>
      <c r="D34" s="141">
        <f>GRGSS1!C33</f>
        <v>2.5352653066118329E-2</v>
      </c>
      <c r="E34" s="141">
        <f>GRETA1!C33</f>
        <v>1.1919517435134688E-2</v>
      </c>
      <c r="G34" s="73"/>
      <c r="H34" s="73"/>
    </row>
    <row r="35" spans="1:8" x14ac:dyDescent="0.25">
      <c r="A35" s="140" t="s">
        <v>31</v>
      </c>
      <c r="B35" s="47">
        <f>'GE1'!C34</f>
        <v>3.3019721367830651E-3</v>
      </c>
      <c r="C35" s="141">
        <v>2.0908581176531191E-2</v>
      </c>
      <c r="D35" s="141">
        <f>GRGSS1!C34</f>
        <v>2.2484287962977901E-2</v>
      </c>
      <c r="E35" s="141">
        <f>GRETA1!C34</f>
        <v>1.1254200909373324E-2</v>
      </c>
      <c r="G35" s="73"/>
      <c r="H35" s="73"/>
    </row>
    <row r="36" spans="1:8" x14ac:dyDescent="0.25">
      <c r="A36" s="140" t="s">
        <v>32</v>
      </c>
      <c r="B36" s="47">
        <f>'GE1'!C35</f>
        <v>2.1131061438866496E-3</v>
      </c>
      <c r="C36" s="141">
        <v>2.1003837056361611E-2</v>
      </c>
      <c r="D36" s="141">
        <f>GRGSS1!C35</f>
        <v>2.279365406142642E-2</v>
      </c>
      <c r="E36" s="141">
        <f>GRETA1!C35</f>
        <v>1.1194654772713249E-2</v>
      </c>
      <c r="G36" s="73"/>
      <c r="H36" s="73"/>
    </row>
    <row r="62" spans="1:5" x14ac:dyDescent="0.25">
      <c r="A62" s="44" t="s">
        <v>34</v>
      </c>
    </row>
    <row r="63" spans="1:5" x14ac:dyDescent="0.25">
      <c r="A63" s="44"/>
    </row>
    <row r="64" spans="1:5" ht="30" x14ac:dyDescent="0.25">
      <c r="B64" s="139" t="s">
        <v>33</v>
      </c>
      <c r="C64" s="142" t="s">
        <v>198</v>
      </c>
      <c r="D64" s="139" t="s">
        <v>36</v>
      </c>
      <c r="E64" s="139" t="s">
        <v>38</v>
      </c>
    </row>
    <row r="65" spans="1:5" x14ac:dyDescent="0.25">
      <c r="A65" s="140" t="s">
        <v>58</v>
      </c>
      <c r="B65" s="47">
        <f>'GE1'!C32</f>
        <v>6.5512624330527928E-3</v>
      </c>
      <c r="C65" s="141">
        <v>1.8783124867500531E-2</v>
      </c>
      <c r="D65" s="141">
        <f>GRGSS1!C32</f>
        <v>2.6029532271799733E-2</v>
      </c>
      <c r="E65" s="141">
        <f>GRETA1!C32</f>
        <v>6.2963339088047124E-3</v>
      </c>
    </row>
    <row r="66" spans="1:5" x14ac:dyDescent="0.25">
      <c r="A66" s="140" t="s">
        <v>201</v>
      </c>
      <c r="B66" s="47">
        <f>'GE1'!D32</f>
        <v>-5.9556786703601108E-2</v>
      </c>
      <c r="C66" s="141">
        <v>9.6928527080822474E-2</v>
      </c>
      <c r="D66" s="141">
        <f>GRGSS1!D32</f>
        <v>0.14794148207538013</v>
      </c>
      <c r="E66" s="141">
        <f>GRETA1!D32</f>
        <v>-1.7646475661742836E-2</v>
      </c>
    </row>
  </sheetData>
  <hyperlinks>
    <hyperlink ref="A1" location="Índex!A1" display="TORNAR A L'ÍNDEX" xr:uid="{7F36602A-F66B-4761-A801-25A991102DF1}"/>
  </hyperlinks>
  <pageMargins left="0.7" right="0.7" top="0.75" bottom="0.75" header="0.3" footer="0.3"/>
  <ignoredErrors>
    <ignoredError sqref="D65" formula="1"/>
  </ignoredError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361E-D1A9-43C1-B613-D5402D1F50AF}">
  <sheetPr>
    <tabColor theme="9" tint="0.59999389629810485"/>
  </sheetPr>
  <dimension ref="A1:I35"/>
  <sheetViews>
    <sheetView workbookViewId="0"/>
  </sheetViews>
  <sheetFormatPr baseColWidth="10" defaultColWidth="11.42578125" defaultRowHeight="15" x14ac:dyDescent="0.25"/>
  <cols>
    <col min="1" max="1" width="31" style="1" customWidth="1"/>
    <col min="2" max="16384" width="11.42578125" style="1"/>
  </cols>
  <sheetData>
    <row r="1" spans="1:9" x14ac:dyDescent="0.25">
      <c r="A1" s="2" t="s">
        <v>28</v>
      </c>
      <c r="B1" s="210" t="s">
        <v>258</v>
      </c>
    </row>
    <row r="3" spans="1:9" ht="18.75" x14ac:dyDescent="0.3">
      <c r="A3" s="30" t="s">
        <v>43</v>
      </c>
    </row>
    <row r="5" spans="1:9" x14ac:dyDescent="0.25">
      <c r="A5" s="29" t="s">
        <v>22</v>
      </c>
      <c r="C5" s="29" t="str">
        <f>Índex!A7</f>
        <v>4t trimestre 2025</v>
      </c>
    </row>
    <row r="6" spans="1:9" ht="15.75" thickBot="1" x14ac:dyDescent="0.3">
      <c r="A6" s="31" t="s">
        <v>37</v>
      </c>
      <c r="B6" s="32"/>
      <c r="C6" s="32"/>
      <c r="D6" s="32"/>
      <c r="E6" s="32"/>
      <c r="F6" s="32"/>
      <c r="G6" s="32"/>
      <c r="H6" s="32"/>
      <c r="I6" s="32"/>
    </row>
    <row r="29" spans="1:5" x14ac:dyDescent="0.25">
      <c r="A29" s="44" t="s">
        <v>34</v>
      </c>
    </row>
    <row r="30" spans="1:5" x14ac:dyDescent="0.25">
      <c r="A30" s="44"/>
    </row>
    <row r="31" spans="1:5" ht="30" x14ac:dyDescent="0.25">
      <c r="B31" s="139" t="s">
        <v>38</v>
      </c>
      <c r="C31" s="142" t="s">
        <v>378</v>
      </c>
      <c r="D31" s="142" t="s">
        <v>379</v>
      </c>
      <c r="E31" s="142" t="s">
        <v>380</v>
      </c>
    </row>
    <row r="32" spans="1:5" x14ac:dyDescent="0.25">
      <c r="A32" s="140" t="s">
        <v>29</v>
      </c>
      <c r="B32" s="143">
        <v>49545</v>
      </c>
      <c r="C32" s="47">
        <v>6.2963339088047124E-3</v>
      </c>
      <c r="D32" s="47">
        <v>-1.7646475661742836E-2</v>
      </c>
      <c r="E32" s="47">
        <v>-8.0558957799799574E-2</v>
      </c>
    </row>
    <row r="33" spans="1:5" x14ac:dyDescent="0.25">
      <c r="A33" s="140" t="s">
        <v>30</v>
      </c>
      <c r="B33" s="143">
        <v>244925</v>
      </c>
      <c r="C33" s="47">
        <v>1.1919517435134688E-2</v>
      </c>
      <c r="D33" s="47">
        <v>9.2342342342342343E-2</v>
      </c>
      <c r="E33" s="47">
        <v>9.1553689689903822E-2</v>
      </c>
    </row>
    <row r="34" spans="1:5" x14ac:dyDescent="0.25">
      <c r="A34" s="140" t="s">
        <v>31</v>
      </c>
      <c r="B34" s="143">
        <v>358075</v>
      </c>
      <c r="C34" s="47">
        <v>1.1254200909373324E-2</v>
      </c>
      <c r="D34" s="47">
        <v>6.4739238127521914E-2</v>
      </c>
      <c r="E34" s="47">
        <v>-8.0310493276524071E-3</v>
      </c>
    </row>
    <row r="35" spans="1:5" x14ac:dyDescent="0.25">
      <c r="A35" s="140" t="s">
        <v>32</v>
      </c>
      <c r="B35" s="143">
        <v>573585</v>
      </c>
      <c r="C35" s="47">
        <v>1.1194654772713249E-2</v>
      </c>
      <c r="D35" s="47">
        <v>4.3240313489544588E-2</v>
      </c>
      <c r="E35" s="47">
        <v>-5.101244349777807E-3</v>
      </c>
    </row>
  </sheetData>
  <hyperlinks>
    <hyperlink ref="A1" location="Índex!A1" display="TORNAR A L'ÍNDEX" xr:uid="{F8A9A8E2-2F02-4F95-9CB5-967793F23C5D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9832-89B4-481C-BB66-2E7A43DAC8F1}">
  <sheetPr>
    <tabColor theme="9" tint="0.59999389629810485"/>
  </sheetPr>
  <dimension ref="A1:I42"/>
  <sheetViews>
    <sheetView topLeftCell="A10" workbookViewId="0">
      <selection activeCell="D41" sqref="D41"/>
    </sheetView>
  </sheetViews>
  <sheetFormatPr baseColWidth="10" defaultColWidth="11.42578125" defaultRowHeight="15" x14ac:dyDescent="0.25"/>
  <cols>
    <col min="1" max="1" width="8.140625" style="1" customWidth="1"/>
    <col min="2" max="2" width="14.7109375" style="1" customWidth="1"/>
    <col min="3" max="3" width="13.42578125" style="1" customWidth="1"/>
    <col min="4" max="16384" width="11.42578125" style="1"/>
  </cols>
  <sheetData>
    <row r="1" spans="1:9" x14ac:dyDescent="0.25">
      <c r="A1" s="2" t="s">
        <v>28</v>
      </c>
      <c r="B1" s="210" t="s">
        <v>258</v>
      </c>
    </row>
    <row r="3" spans="1:9" ht="18.75" x14ac:dyDescent="0.3">
      <c r="A3" s="30" t="s">
        <v>43</v>
      </c>
    </row>
    <row r="5" spans="1:9" x14ac:dyDescent="0.25">
      <c r="A5" s="29" t="str">
        <f>Índex!A40</f>
        <v>GRETA2</v>
      </c>
      <c r="C5" s="29" t="str">
        <f>Índex!A7</f>
        <v>4t trimestre 2025</v>
      </c>
    </row>
    <row r="6" spans="1:9" ht="15.75" thickBot="1" x14ac:dyDescent="0.3">
      <c r="A6" s="31" t="str">
        <f>Índex!B40</f>
        <v>Variació interanual llocs de treball autònom. Baix Llobregat.</v>
      </c>
      <c r="B6" s="32"/>
      <c r="C6" s="32"/>
      <c r="D6" s="32"/>
      <c r="E6" s="32"/>
      <c r="F6" s="32"/>
      <c r="G6" s="32"/>
      <c r="H6" s="32"/>
      <c r="I6" s="32"/>
    </row>
    <row r="29" spans="1:3" x14ac:dyDescent="0.25">
      <c r="A29" s="44" t="s">
        <v>208</v>
      </c>
    </row>
    <row r="30" spans="1:3" x14ac:dyDescent="0.25">
      <c r="A30" s="44"/>
    </row>
    <row r="31" spans="1:3" ht="30.75" customHeight="1" x14ac:dyDescent="0.25">
      <c r="B31" s="142" t="s">
        <v>44</v>
      </c>
      <c r="C31" s="142" t="s">
        <v>39</v>
      </c>
    </row>
    <row r="32" spans="1:3" hidden="1" x14ac:dyDescent="0.25">
      <c r="A32" s="146">
        <v>2016</v>
      </c>
      <c r="B32" s="143">
        <v>50535</v>
      </c>
      <c r="C32" s="47"/>
    </row>
    <row r="33" spans="1:6" x14ac:dyDescent="0.25">
      <c r="A33" s="146">
        <v>2017</v>
      </c>
      <c r="B33" s="143">
        <v>50171</v>
      </c>
      <c r="C33" s="47">
        <f t="shared" ref="C33:C37" si="0">(B33-B32)/B32</f>
        <v>-7.2029286633026619E-3</v>
      </c>
    </row>
    <row r="34" spans="1:6" x14ac:dyDescent="0.25">
      <c r="A34" s="146">
        <v>2018</v>
      </c>
      <c r="B34" s="143">
        <v>50534</v>
      </c>
      <c r="C34" s="47">
        <f t="shared" si="0"/>
        <v>7.2352554264415699E-3</v>
      </c>
    </row>
    <row r="35" spans="1:6" x14ac:dyDescent="0.25">
      <c r="A35" s="146">
        <v>2019</v>
      </c>
      <c r="B35" s="143">
        <v>50435</v>
      </c>
      <c r="C35" s="47">
        <f t="shared" si="0"/>
        <v>-1.95907705703091E-3</v>
      </c>
    </row>
    <row r="36" spans="1:6" x14ac:dyDescent="0.25">
      <c r="A36" s="146">
        <v>2020</v>
      </c>
      <c r="B36" s="143">
        <v>48490</v>
      </c>
      <c r="C36" s="47">
        <f t="shared" si="0"/>
        <v>-3.8564488946168332E-2</v>
      </c>
    </row>
    <row r="37" spans="1:6" x14ac:dyDescent="0.25">
      <c r="A37" s="146">
        <v>2021</v>
      </c>
      <c r="B37" s="143">
        <v>49180</v>
      </c>
      <c r="C37" s="47">
        <f t="shared" si="0"/>
        <v>1.4229738090327902E-2</v>
      </c>
    </row>
    <row r="38" spans="1:6" x14ac:dyDescent="0.25">
      <c r="A38" s="146">
        <v>2022</v>
      </c>
      <c r="B38" s="143">
        <v>48810</v>
      </c>
      <c r="C38" s="47">
        <f>(B38-B37)/B37</f>
        <v>-7.5233834892232615E-3</v>
      </c>
    </row>
    <row r="39" spans="1:6" x14ac:dyDescent="0.25">
      <c r="A39" s="146">
        <v>2023</v>
      </c>
      <c r="B39" s="143">
        <v>48915</v>
      </c>
      <c r="C39" s="47">
        <f>(B39-B38)/B38</f>
        <v>2.1511985248924403E-3</v>
      </c>
      <c r="D39" s="147">
        <f>+B39-B38</f>
        <v>105</v>
      </c>
    </row>
    <row r="40" spans="1:6" x14ac:dyDescent="0.25">
      <c r="A40" s="146">
        <v>2024</v>
      </c>
      <c r="B40" s="143">
        <v>49235</v>
      </c>
      <c r="C40" s="47">
        <f>(B40-B39)/B39</f>
        <v>6.5419605438004702E-3</v>
      </c>
      <c r="D40" s="73"/>
    </row>
    <row r="41" spans="1:6" x14ac:dyDescent="0.25">
      <c r="A41" s="146">
        <v>2025</v>
      </c>
      <c r="B41" s="143">
        <v>49545</v>
      </c>
      <c r="C41" s="47">
        <f>(B41-B40)/B40</f>
        <v>6.2963339088047124E-3</v>
      </c>
      <c r="D41" s="73"/>
      <c r="F41" s="73"/>
    </row>
    <row r="42" spans="1:6" ht="15.75" x14ac:dyDescent="0.3">
      <c r="A42" s="203"/>
      <c r="B42" s="225"/>
    </row>
  </sheetData>
  <sortState xmlns:xlrd2="http://schemas.microsoft.com/office/spreadsheetml/2017/richdata2" ref="O29:P34">
    <sortCondition ref="O28:O34"/>
  </sortState>
  <hyperlinks>
    <hyperlink ref="A1" location="Índex!A1" display="TORNAR A L'ÍNDEX" xr:uid="{F66E3612-631C-43DE-BA30-3E13449EC2B6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0CC16-F479-4AED-B411-237895246ADA}">
  <sheetPr>
    <tabColor theme="9" tint="0.59999389629810485"/>
  </sheetPr>
  <dimension ref="A1:F24"/>
  <sheetViews>
    <sheetView workbookViewId="0">
      <selection activeCell="A8" sqref="A8:F20"/>
    </sheetView>
  </sheetViews>
  <sheetFormatPr baseColWidth="10" defaultColWidth="11.42578125" defaultRowHeight="15" x14ac:dyDescent="0.25"/>
  <cols>
    <col min="1" max="1" width="39.28515625" style="1" customWidth="1"/>
    <col min="2" max="2" width="11.42578125" style="1"/>
    <col min="3" max="3" width="8.140625" style="1" customWidth="1"/>
    <col min="4" max="16384" width="11.42578125" style="1"/>
  </cols>
  <sheetData>
    <row r="1" spans="1:6" x14ac:dyDescent="0.25">
      <c r="A1" s="2" t="s">
        <v>28</v>
      </c>
      <c r="C1" s="214" t="s">
        <v>258</v>
      </c>
    </row>
    <row r="3" spans="1:6" ht="18.75" x14ac:dyDescent="0.3">
      <c r="A3" s="30" t="str">
        <f>GRETA1!A3</f>
        <v>LLOCS DE TREBALL. RÈGIM ESPECIAL TREBALLADORS AUTÒNOMS</v>
      </c>
    </row>
    <row r="5" spans="1:6" x14ac:dyDescent="0.25">
      <c r="A5" s="29" t="str">
        <f>Índex!A41</f>
        <v>TRETA1</v>
      </c>
      <c r="C5" s="29" t="str">
        <f>Índex!A7</f>
        <v>4t trimestre 2025</v>
      </c>
    </row>
    <row r="6" spans="1:6" ht="15.75" thickBot="1" x14ac:dyDescent="0.3">
      <c r="A6" s="31" t="str">
        <f>Índex!B41</f>
        <v>Activitats econòmiques més rellevants. Baix Llobregat.</v>
      </c>
      <c r="B6" s="32"/>
      <c r="C6" s="32"/>
      <c r="D6" s="32"/>
      <c r="E6" s="32"/>
      <c r="F6" s="32"/>
    </row>
    <row r="8" spans="1:6" ht="15.75" x14ac:dyDescent="0.25">
      <c r="A8" s="7"/>
      <c r="B8" s="54"/>
      <c r="C8" s="54"/>
      <c r="D8" s="298" t="s">
        <v>130</v>
      </c>
      <c r="E8" s="298"/>
      <c r="F8" s="298"/>
    </row>
    <row r="9" spans="1:6" ht="15.75" x14ac:dyDescent="0.25">
      <c r="A9" s="9"/>
      <c r="B9" s="27">
        <v>2025</v>
      </c>
      <c r="C9" s="27" t="s">
        <v>131</v>
      </c>
      <c r="D9" s="27" t="s">
        <v>383</v>
      </c>
      <c r="E9" s="27" t="s">
        <v>381</v>
      </c>
      <c r="F9" s="27" t="s">
        <v>382</v>
      </c>
    </row>
    <row r="10" spans="1:6" x14ac:dyDescent="0.25">
      <c r="A10" s="11" t="s">
        <v>132</v>
      </c>
      <c r="B10" s="264">
        <v>49545</v>
      </c>
      <c r="C10" s="265">
        <v>1</v>
      </c>
      <c r="D10" s="265">
        <v>6.2963339088047124E-3</v>
      </c>
      <c r="E10" s="265">
        <v>-1.7646475661742836E-2</v>
      </c>
      <c r="F10" s="265">
        <v>-8.0558957799799574E-2</v>
      </c>
    </row>
    <row r="11" spans="1:6" ht="30" x14ac:dyDescent="0.25">
      <c r="A11" s="14" t="s">
        <v>319</v>
      </c>
      <c r="B11" s="266">
        <v>6140</v>
      </c>
      <c r="C11" s="267">
        <v>0.12392774245635281</v>
      </c>
      <c r="D11" s="267">
        <v>-2.3070803500397773E-2</v>
      </c>
      <c r="E11" s="267">
        <v>-0.14532293986636971</v>
      </c>
      <c r="F11" s="267">
        <v>-0.25085407515861396</v>
      </c>
    </row>
    <row r="12" spans="1:6" ht="30" x14ac:dyDescent="0.25">
      <c r="A12" s="14" t="s">
        <v>323</v>
      </c>
      <c r="B12" s="266">
        <v>5115</v>
      </c>
      <c r="C12" s="267">
        <v>0.10323947926127762</v>
      </c>
      <c r="D12" s="267">
        <v>9.8716683119447184E-3</v>
      </c>
      <c r="E12" s="267">
        <v>-4.730862357981002E-2</v>
      </c>
      <c r="F12" s="267">
        <v>-0.20881670533642691</v>
      </c>
    </row>
    <row r="13" spans="1:6" ht="15" customHeight="1" x14ac:dyDescent="0.25">
      <c r="A13" s="14" t="s">
        <v>322</v>
      </c>
      <c r="B13" s="266">
        <v>4710</v>
      </c>
      <c r="C13" s="267">
        <v>9.5065092340296697E-2</v>
      </c>
      <c r="D13" s="267">
        <v>-2.2821576763485476E-2</v>
      </c>
      <c r="E13" s="267">
        <v>-8.2586677054927934E-2</v>
      </c>
      <c r="F13" s="267">
        <v>-0.33959618620302862</v>
      </c>
    </row>
    <row r="14" spans="1:6" x14ac:dyDescent="0.25">
      <c r="A14" s="14" t="s">
        <v>320</v>
      </c>
      <c r="B14" s="266">
        <v>4620</v>
      </c>
      <c r="C14" s="267">
        <v>9.3248561913412048E-2</v>
      </c>
      <c r="D14" s="267">
        <v>2.1691973969631237E-3</v>
      </c>
      <c r="E14" s="267">
        <v>9.1743119266055051E-3</v>
      </c>
      <c r="F14" s="267">
        <v>-2.6138279932546374E-2</v>
      </c>
    </row>
    <row r="15" spans="1:6" x14ac:dyDescent="0.25">
      <c r="A15" s="14" t="s">
        <v>325</v>
      </c>
      <c r="B15" s="266">
        <v>2980</v>
      </c>
      <c r="C15" s="267">
        <v>6.0147340801291756E-2</v>
      </c>
      <c r="D15" s="267">
        <v>2.5817555938037865E-2</v>
      </c>
      <c r="E15" s="267">
        <v>7.6978677267799056E-2</v>
      </c>
      <c r="F15" s="267">
        <v>0.37390502535730752</v>
      </c>
    </row>
    <row r="16" spans="1:6" ht="15" customHeight="1" x14ac:dyDescent="0.25">
      <c r="A16" s="14" t="s">
        <v>321</v>
      </c>
      <c r="B16" s="266">
        <v>2795</v>
      </c>
      <c r="C16" s="267">
        <v>5.6413361590473304E-2</v>
      </c>
      <c r="D16" s="267">
        <v>-3.6206896551724141E-2</v>
      </c>
      <c r="E16" s="267">
        <v>-0.12792511700468018</v>
      </c>
      <c r="F16" s="267">
        <v>-0.13413878562577447</v>
      </c>
    </row>
    <row r="17" spans="1:6" x14ac:dyDescent="0.25">
      <c r="A17" s="14" t="s">
        <v>332</v>
      </c>
      <c r="B17" s="266">
        <v>2235</v>
      </c>
      <c r="C17" s="267">
        <v>4.5110505600968819E-2</v>
      </c>
      <c r="D17" s="267">
        <v>5.9241706161137442E-2</v>
      </c>
      <c r="E17" s="267">
        <v>0.23822714681440443</v>
      </c>
      <c r="F17" s="267">
        <v>1.1408045977011494</v>
      </c>
    </row>
    <row r="18" spans="1:6" x14ac:dyDescent="0.25">
      <c r="A18" s="14" t="s">
        <v>324</v>
      </c>
      <c r="B18" s="266">
        <v>1815</v>
      </c>
      <c r="C18" s="267">
        <v>3.6633363608840445E-2</v>
      </c>
      <c r="D18" s="267">
        <v>7.71513353115727E-2</v>
      </c>
      <c r="E18" s="267">
        <v>0.23217922606924643</v>
      </c>
      <c r="F18" s="267">
        <v>-1.3050570962479609E-2</v>
      </c>
    </row>
    <row r="19" spans="1:6" x14ac:dyDescent="0.25">
      <c r="A19" s="14" t="s">
        <v>328</v>
      </c>
      <c r="B19" s="266">
        <v>1540</v>
      </c>
      <c r="C19" s="267">
        <v>3.1082853971137348E-2</v>
      </c>
      <c r="D19" s="267">
        <v>3.3557046979865772E-2</v>
      </c>
      <c r="E19" s="267">
        <v>0.11837327523602033</v>
      </c>
      <c r="F19" s="267">
        <v>0.7130144605116796</v>
      </c>
    </row>
    <row r="20" spans="1:6" ht="30" x14ac:dyDescent="0.25">
      <c r="A20" s="17" t="s">
        <v>327</v>
      </c>
      <c r="B20" s="268">
        <v>1185</v>
      </c>
      <c r="C20" s="269">
        <v>2.3917650620647896E-2</v>
      </c>
      <c r="D20" s="269">
        <v>0</v>
      </c>
      <c r="E20" s="269">
        <v>-4.3583535108958835E-2</v>
      </c>
      <c r="F20" s="269">
        <v>-0.16666666666666666</v>
      </c>
    </row>
    <row r="23" spans="1:6" x14ac:dyDescent="0.25">
      <c r="A23" s="44" t="s">
        <v>208</v>
      </c>
    </row>
    <row r="24" spans="1:6" x14ac:dyDescent="0.25">
      <c r="A24" s="44"/>
    </row>
  </sheetData>
  <mergeCells count="1">
    <mergeCell ref="D8:F8"/>
  </mergeCells>
  <conditionalFormatting sqref="C11:C20">
    <cfRule type="colorScale" priority="4">
      <colorScale>
        <cfvo type="min"/>
        <cfvo type="max"/>
        <color rgb="FFFFEF9C"/>
        <color rgb="FF63BE7B"/>
      </colorScale>
    </cfRule>
  </conditionalFormatting>
  <conditionalFormatting sqref="D10:F20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{693A9865-066D-4C48-BE76-402F01EA6D19}</x14:id>
        </ext>
      </extLst>
    </cfRule>
  </conditionalFormatting>
  <hyperlinks>
    <hyperlink ref="A1" location="Índex!A1" display="TORNAR A L'ÍNDEX" xr:uid="{732B3953-6ED5-4435-9718-AFE66C152493}"/>
  </hyperlinks>
  <pageMargins left="0.7" right="0.7" top="0.75" bottom="0.75" header="0.3" footer="0.3"/>
  <pageSetup paperSize="9" orientation="portrait" horizontalDpi="4294967293" vertic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93A9865-066D-4C48-BE76-402F01EA6D19}">
            <x14:dataBar minLength="0" maxLength="100" axisPosition="middle">
              <x14:cfvo type="autoMin"/>
              <x14:cfvo type="autoMax"/>
              <x14:negativeFillColor rgb="FFFF0000"/>
              <x14:axisColor rgb="FF000000"/>
            </x14:dataBar>
          </x14:cfRule>
          <xm:sqref>D10:F20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135B-1970-46C2-86EC-78EEDECABF88}">
  <sheetPr>
    <tabColor theme="9" tint="0.59999389629810485"/>
  </sheetPr>
  <dimension ref="A1:I33"/>
  <sheetViews>
    <sheetView workbookViewId="0">
      <selection activeCell="F23" sqref="F23"/>
    </sheetView>
  </sheetViews>
  <sheetFormatPr baseColWidth="10" defaultColWidth="11.42578125" defaultRowHeight="15" x14ac:dyDescent="0.25"/>
  <cols>
    <col min="1" max="1" width="62.140625" style="1" customWidth="1"/>
    <col min="2" max="16384" width="11.42578125" style="1"/>
  </cols>
  <sheetData>
    <row r="1" spans="1:9" x14ac:dyDescent="0.25">
      <c r="A1" s="2" t="s">
        <v>28</v>
      </c>
      <c r="B1" s="214" t="s">
        <v>258</v>
      </c>
    </row>
    <row r="3" spans="1:9" ht="18.75" x14ac:dyDescent="0.3">
      <c r="A3" s="30" t="str">
        <f>TRETA1!A3</f>
        <v>LLOCS DE TREBALL. RÈGIM ESPECIAL TREBALLADORS AUTÒNOMS</v>
      </c>
    </row>
    <row r="5" spans="1:9" x14ac:dyDescent="0.25">
      <c r="A5" s="29" t="str">
        <f>Índex!A37</f>
        <v>Règim Especial Treballadors Autònoms (RETA)</v>
      </c>
      <c r="C5" s="29" t="str">
        <f>Índex!A7</f>
        <v>4t trimestre 2025</v>
      </c>
    </row>
    <row r="6" spans="1:9" ht="15.75" thickBot="1" x14ac:dyDescent="0.3">
      <c r="A6" s="31" t="str">
        <f>Índex!B28</f>
        <v>Variació interanual llocs de treball assalariat. Baix Llobregat.</v>
      </c>
      <c r="B6" s="32"/>
      <c r="C6" s="32"/>
      <c r="D6" s="32"/>
      <c r="E6" s="32"/>
      <c r="F6" s="32"/>
      <c r="G6" s="32"/>
      <c r="H6" s="32"/>
      <c r="I6" s="32"/>
    </row>
    <row r="7" spans="1:9" x14ac:dyDescent="0.25">
      <c r="A7" s="287" t="s">
        <v>54</v>
      </c>
      <c r="B7" s="289" t="s">
        <v>55</v>
      </c>
      <c r="C7" s="291" t="s">
        <v>58</v>
      </c>
      <c r="D7" s="291"/>
    </row>
    <row r="8" spans="1:9" x14ac:dyDescent="0.25">
      <c r="A8" s="288"/>
      <c r="B8" s="290"/>
      <c r="C8" s="33" t="s">
        <v>55</v>
      </c>
      <c r="D8" s="33" t="s">
        <v>56</v>
      </c>
    </row>
    <row r="9" spans="1:9" x14ac:dyDescent="0.25">
      <c r="A9" s="34" t="s">
        <v>324</v>
      </c>
      <c r="B9" s="38">
        <v>1815</v>
      </c>
      <c r="C9" s="38">
        <v>130</v>
      </c>
      <c r="D9" s="36">
        <v>7.71513353115727E-2</v>
      </c>
    </row>
    <row r="10" spans="1:9" x14ac:dyDescent="0.25">
      <c r="A10" s="34" t="s">
        <v>332</v>
      </c>
      <c r="B10" s="38">
        <v>2235</v>
      </c>
      <c r="C10" s="38">
        <v>125</v>
      </c>
      <c r="D10" s="36">
        <v>5.9241706161137442E-2</v>
      </c>
    </row>
    <row r="11" spans="1:9" x14ac:dyDescent="0.25">
      <c r="A11" s="34" t="s">
        <v>375</v>
      </c>
      <c r="B11" s="38">
        <v>810</v>
      </c>
      <c r="C11" s="38">
        <v>115</v>
      </c>
      <c r="D11" s="36">
        <v>0.16546762589928057</v>
      </c>
    </row>
    <row r="12" spans="1:9" x14ac:dyDescent="0.25">
      <c r="A12" s="34" t="s">
        <v>326</v>
      </c>
      <c r="B12" s="38">
        <v>960</v>
      </c>
      <c r="C12" s="38">
        <v>95</v>
      </c>
      <c r="D12" s="36">
        <v>0.10982658959537572</v>
      </c>
    </row>
    <row r="13" spans="1:9" x14ac:dyDescent="0.25">
      <c r="A13" s="34" t="s">
        <v>338</v>
      </c>
      <c r="B13" s="38">
        <v>1095</v>
      </c>
      <c r="C13" s="38">
        <v>85</v>
      </c>
      <c r="D13" s="36">
        <v>8.4158415841584164E-2</v>
      </c>
    </row>
    <row r="14" spans="1:9" ht="30" x14ac:dyDescent="0.25">
      <c r="A14" s="34" t="s">
        <v>336</v>
      </c>
      <c r="B14" s="38">
        <v>590</v>
      </c>
      <c r="C14" s="38">
        <v>85</v>
      </c>
      <c r="D14" s="36">
        <v>0.16831683168316833</v>
      </c>
    </row>
    <row r="15" spans="1:9" x14ac:dyDescent="0.25">
      <c r="A15" s="34" t="s">
        <v>325</v>
      </c>
      <c r="B15" s="38">
        <v>2980</v>
      </c>
      <c r="C15" s="38">
        <v>75</v>
      </c>
      <c r="D15" s="36">
        <v>2.5817555938037865E-2</v>
      </c>
    </row>
    <row r="16" spans="1:9" ht="30" x14ac:dyDescent="0.25">
      <c r="A16" s="34" t="s">
        <v>389</v>
      </c>
      <c r="B16" s="45">
        <v>310</v>
      </c>
      <c r="C16" s="38">
        <v>55</v>
      </c>
      <c r="D16" s="36">
        <v>0.21568627450980393</v>
      </c>
    </row>
    <row r="17" spans="1:4" x14ac:dyDescent="0.25">
      <c r="A17" s="34" t="s">
        <v>323</v>
      </c>
      <c r="B17" s="38">
        <v>5115</v>
      </c>
      <c r="C17" s="38">
        <v>50</v>
      </c>
      <c r="D17" s="36">
        <v>9.8716683119447184E-3</v>
      </c>
    </row>
    <row r="18" spans="1:4" x14ac:dyDescent="0.25">
      <c r="A18" s="34" t="s">
        <v>328</v>
      </c>
      <c r="B18" s="38">
        <v>1540</v>
      </c>
      <c r="C18" s="38">
        <v>50</v>
      </c>
      <c r="D18" s="36">
        <v>3.3557046979865772E-2</v>
      </c>
    </row>
    <row r="19" spans="1:4" x14ac:dyDescent="0.25">
      <c r="A19" s="292" t="s">
        <v>57</v>
      </c>
      <c r="B19" s="294" t="s">
        <v>55</v>
      </c>
      <c r="C19" s="295" t="s">
        <v>58</v>
      </c>
      <c r="D19" s="295"/>
    </row>
    <row r="20" spans="1:4" x14ac:dyDescent="0.25">
      <c r="A20" s="293"/>
      <c r="B20" s="290"/>
      <c r="C20" s="33" t="s">
        <v>55</v>
      </c>
      <c r="D20" s="33" t="s">
        <v>56</v>
      </c>
    </row>
    <row r="21" spans="1:4" ht="30" x14ac:dyDescent="0.25">
      <c r="A21" s="34" t="s">
        <v>319</v>
      </c>
      <c r="B21" s="35">
        <v>6140</v>
      </c>
      <c r="C21" s="35">
        <v>-145</v>
      </c>
      <c r="D21" s="36">
        <v>-2.3070803500397773E-2</v>
      </c>
    </row>
    <row r="22" spans="1:4" x14ac:dyDescent="0.25">
      <c r="A22" s="34" t="s">
        <v>322</v>
      </c>
      <c r="B22" s="35">
        <v>4710</v>
      </c>
      <c r="C22" s="35">
        <v>-110</v>
      </c>
      <c r="D22" s="36">
        <v>-2.2821576763485476E-2</v>
      </c>
    </row>
    <row r="23" spans="1:4" ht="30" x14ac:dyDescent="0.25">
      <c r="A23" s="34" t="s">
        <v>321</v>
      </c>
      <c r="B23" s="35">
        <v>2795</v>
      </c>
      <c r="C23" s="35">
        <v>-105</v>
      </c>
      <c r="D23" s="36">
        <v>-3.6206896551724141E-2</v>
      </c>
    </row>
    <row r="24" spans="1:4" x14ac:dyDescent="0.25">
      <c r="A24" s="34" t="s">
        <v>387</v>
      </c>
      <c r="B24" s="35">
        <v>1095</v>
      </c>
      <c r="C24" s="35">
        <v>-60</v>
      </c>
      <c r="D24" s="36">
        <v>-5.1948051948051951E-2</v>
      </c>
    </row>
    <row r="25" spans="1:4" x14ac:dyDescent="0.25">
      <c r="A25" s="34" t="s">
        <v>337</v>
      </c>
      <c r="B25" s="35">
        <v>450</v>
      </c>
      <c r="C25" s="35">
        <v>-50</v>
      </c>
      <c r="D25" s="36">
        <v>-0.1</v>
      </c>
    </row>
    <row r="26" spans="1:4" x14ac:dyDescent="0.25">
      <c r="A26" s="34" t="s">
        <v>373</v>
      </c>
      <c r="B26" s="35">
        <v>250</v>
      </c>
      <c r="C26" s="35">
        <v>-30</v>
      </c>
      <c r="D26" s="36">
        <v>-0.10714285714285714</v>
      </c>
    </row>
    <row r="27" spans="1:4" x14ac:dyDescent="0.25">
      <c r="A27" s="34" t="s">
        <v>385</v>
      </c>
      <c r="B27" s="35">
        <v>155</v>
      </c>
      <c r="C27" s="35">
        <v>-30</v>
      </c>
      <c r="D27" s="36">
        <v>-0.16216216216216217</v>
      </c>
    </row>
    <row r="28" spans="1:4" x14ac:dyDescent="0.25">
      <c r="A28" s="34" t="s">
        <v>390</v>
      </c>
      <c r="B28" s="35">
        <v>235</v>
      </c>
      <c r="C28" s="35">
        <v>-25</v>
      </c>
      <c r="D28" s="36">
        <v>-9.6153846153846159E-2</v>
      </c>
    </row>
    <row r="29" spans="1:4" ht="30" x14ac:dyDescent="0.25">
      <c r="A29" s="34" t="s">
        <v>384</v>
      </c>
      <c r="B29" s="35">
        <v>260</v>
      </c>
      <c r="C29" s="35">
        <v>-20</v>
      </c>
      <c r="D29" s="36">
        <v>-7.1428571428571425E-2</v>
      </c>
    </row>
    <row r="30" spans="1:4" x14ac:dyDescent="0.25">
      <c r="A30" s="41" t="s">
        <v>391</v>
      </c>
      <c r="B30" s="46">
        <v>150</v>
      </c>
      <c r="C30" s="46">
        <v>-15</v>
      </c>
      <c r="D30" s="204">
        <v>-9.0909090909090912E-2</v>
      </c>
    </row>
    <row r="32" spans="1:4" x14ac:dyDescent="0.25">
      <c r="A32" s="44" t="s">
        <v>208</v>
      </c>
    </row>
    <row r="33" spans="1:1" x14ac:dyDescent="0.25">
      <c r="A33" s="44"/>
    </row>
  </sheetData>
  <mergeCells count="6">
    <mergeCell ref="A7:A8"/>
    <mergeCell ref="B7:B8"/>
    <mergeCell ref="C7:D7"/>
    <mergeCell ref="A19:A20"/>
    <mergeCell ref="B19:B20"/>
    <mergeCell ref="C19:D19"/>
  </mergeCells>
  <conditionalFormatting sqref="B9">
    <cfRule type="dataBar" priority="2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{CEB61234-D1DC-4CDE-89EB-E45507C76514}</x14:id>
        </ext>
      </extLst>
    </cfRule>
  </conditionalFormatting>
  <conditionalFormatting sqref="B10:B30">
    <cfRule type="dataBar" priority="3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{8555D86E-D325-4D33-B8A5-4EF2D5EDE464}</x14:id>
        </ext>
      </extLst>
    </cfRule>
  </conditionalFormatting>
  <conditionalFormatting sqref="B21:B30 B9:B18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{F553515C-9BE6-4263-A5D8-7788C85BA0A5}</x14:id>
        </ext>
      </extLst>
    </cfRule>
  </conditionalFormatting>
  <conditionalFormatting sqref="D9:D18 D21:D30">
    <cfRule type="colorScale" priority="7">
      <colorScale>
        <cfvo type="min"/>
        <cfvo type="max"/>
        <color rgb="FFFFEF9C"/>
        <color rgb="FF63BE7B"/>
      </colorScale>
    </cfRule>
  </conditionalFormatting>
  <conditionalFormatting sqref="D9:D18">
    <cfRule type="colorScale" priority="1">
      <colorScale>
        <cfvo type="min"/>
        <cfvo type="max"/>
        <color rgb="FFFCFCFF"/>
        <color rgb="FF92D050"/>
      </colorScale>
    </cfRule>
  </conditionalFormatting>
  <conditionalFormatting sqref="D21:D30">
    <cfRule type="colorScale" priority="4">
      <colorScale>
        <cfvo type="min"/>
        <cfvo type="max"/>
        <color rgb="FFF8696B"/>
        <color rgb="FFFCFCFF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Índex!A1" display="TORNAR A L'ÍNDEX" xr:uid="{FE54E8EB-7CEC-4FF4-A588-BE30A663BD8E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EB61234-D1DC-4CDE-89EB-E45507C7651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B9</xm:sqref>
        </x14:conditionalFormatting>
        <x14:conditionalFormatting xmlns:xm="http://schemas.microsoft.com/office/excel/2006/main">
          <x14:cfRule type="dataBar" id="{8555D86E-D325-4D33-B8A5-4EF2D5EDE46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B10:B30</xm:sqref>
        </x14:conditionalFormatting>
        <x14:conditionalFormatting xmlns:xm="http://schemas.microsoft.com/office/excel/2006/main">
          <x14:cfRule type="dataBar" id="{F553515C-9BE6-4263-A5D8-7788C85BA0A5}">
            <x14:dataBar minLength="0" maxLength="100" negativeBarColorSameAsPositive="1" axisPosition="none">
              <x14:cfvo type="min"/>
              <x14:cfvo type="max"/>
            </x14:dataBar>
          </x14:cfRule>
          <xm:sqref>B21:B30 B9:B18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6126-12C2-4B81-B9FF-BA02C716E101}">
  <sheetPr>
    <tabColor theme="4"/>
  </sheetPr>
  <dimension ref="A1:R92"/>
  <sheetViews>
    <sheetView workbookViewId="0"/>
  </sheetViews>
  <sheetFormatPr baseColWidth="10" defaultRowHeight="15" x14ac:dyDescent="0.25"/>
  <sheetData>
    <row r="1" spans="1:18" x14ac:dyDescent="0.25">
      <c r="B1" s="126" t="s">
        <v>258</v>
      </c>
      <c r="G1" s="25">
        <v>3.0000000000000001E-3</v>
      </c>
      <c r="M1" s="26" t="s">
        <v>182</v>
      </c>
      <c r="Q1" s="26" t="s">
        <v>185</v>
      </c>
    </row>
    <row r="3" spans="1:18" x14ac:dyDescent="0.25">
      <c r="B3">
        <v>2022</v>
      </c>
      <c r="C3" s="22">
        <v>20.22</v>
      </c>
      <c r="D3">
        <v>2021</v>
      </c>
      <c r="G3">
        <v>2022</v>
      </c>
      <c r="H3" s="22">
        <v>20.22</v>
      </c>
      <c r="I3">
        <v>2021</v>
      </c>
      <c r="J3" t="s">
        <v>183</v>
      </c>
      <c r="K3" t="s">
        <v>184</v>
      </c>
      <c r="N3">
        <v>2022</v>
      </c>
      <c r="O3" s="22">
        <v>20.22</v>
      </c>
      <c r="P3">
        <v>2021</v>
      </c>
      <c r="Q3" t="s">
        <v>183</v>
      </c>
      <c r="R3" t="s">
        <v>259</v>
      </c>
    </row>
    <row r="4" spans="1:18" x14ac:dyDescent="0.25">
      <c r="A4" t="s">
        <v>64</v>
      </c>
      <c r="B4">
        <v>328</v>
      </c>
      <c r="C4" s="23">
        <v>6.7261355480365019E-3</v>
      </c>
      <c r="D4">
        <v>360</v>
      </c>
      <c r="F4" t="s">
        <v>64</v>
      </c>
      <c r="G4">
        <v>328</v>
      </c>
      <c r="H4" s="23">
        <v>6.7261355480365019E-3</v>
      </c>
      <c r="I4">
        <v>360</v>
      </c>
      <c r="J4">
        <f t="shared" ref="J4:J46" si="0">G4-I4</f>
        <v>-32</v>
      </c>
      <c r="K4" s="20">
        <f t="shared" ref="K4:K46" si="1">J4/I4</f>
        <v>-8.8888888888888892E-2</v>
      </c>
      <c r="M4" t="s">
        <v>68</v>
      </c>
      <c r="N4">
        <v>2022</v>
      </c>
      <c r="O4" s="23">
        <v>4.146416487234697E-2</v>
      </c>
      <c r="P4">
        <v>1916</v>
      </c>
      <c r="Q4">
        <v>106</v>
      </c>
      <c r="R4">
        <v>5.5323590814196244E-2</v>
      </c>
    </row>
    <row r="5" spans="1:18" x14ac:dyDescent="0.25">
      <c r="A5" t="s">
        <v>133</v>
      </c>
      <c r="B5">
        <v>0</v>
      </c>
      <c r="C5" s="23">
        <v>0</v>
      </c>
      <c r="D5">
        <v>20</v>
      </c>
      <c r="F5" t="s">
        <v>140</v>
      </c>
      <c r="G5">
        <v>162</v>
      </c>
      <c r="H5" s="23">
        <v>3.3220547523838818E-3</v>
      </c>
      <c r="I5">
        <v>208</v>
      </c>
      <c r="J5">
        <f t="shared" si="0"/>
        <v>-46</v>
      </c>
      <c r="K5" s="20">
        <f t="shared" si="1"/>
        <v>-0.22115384615384615</v>
      </c>
      <c r="M5" t="s">
        <v>53</v>
      </c>
      <c r="N5">
        <v>1410</v>
      </c>
      <c r="O5" s="23">
        <v>2.8914180252230082E-2</v>
      </c>
      <c r="P5">
        <v>1354</v>
      </c>
      <c r="Q5">
        <v>56</v>
      </c>
      <c r="R5">
        <v>4.1358936484490398E-2</v>
      </c>
    </row>
    <row r="6" spans="1:18" x14ac:dyDescent="0.25">
      <c r="A6" t="s">
        <v>134</v>
      </c>
      <c r="B6">
        <v>0</v>
      </c>
      <c r="C6" s="23">
        <v>0</v>
      </c>
      <c r="D6" t="s">
        <v>203</v>
      </c>
      <c r="F6" t="s">
        <v>147</v>
      </c>
      <c r="G6">
        <v>326</v>
      </c>
      <c r="H6" s="23">
        <v>6.6851225264021328E-3</v>
      </c>
      <c r="I6">
        <v>353</v>
      </c>
      <c r="J6">
        <f t="shared" si="0"/>
        <v>-27</v>
      </c>
      <c r="K6" s="20">
        <f t="shared" si="1"/>
        <v>-7.6487252124645896E-2</v>
      </c>
      <c r="M6" t="s">
        <v>50</v>
      </c>
      <c r="N6">
        <v>1645</v>
      </c>
      <c r="O6" s="23">
        <v>3.3733210294268429E-2</v>
      </c>
      <c r="P6">
        <v>1606</v>
      </c>
      <c r="Q6">
        <v>39</v>
      </c>
      <c r="R6">
        <v>2.4283935242839352E-2</v>
      </c>
    </row>
    <row r="7" spans="1:18" x14ac:dyDescent="0.25">
      <c r="A7" t="s">
        <v>135</v>
      </c>
      <c r="B7">
        <v>0</v>
      </c>
      <c r="C7" s="23">
        <v>0</v>
      </c>
      <c r="D7">
        <v>0</v>
      </c>
      <c r="F7" t="s">
        <v>63</v>
      </c>
      <c r="G7">
        <v>673</v>
      </c>
      <c r="H7" s="23">
        <v>1.3800881779965139E-2</v>
      </c>
      <c r="I7">
        <v>711</v>
      </c>
      <c r="J7">
        <f t="shared" si="0"/>
        <v>-38</v>
      </c>
      <c r="K7" s="20">
        <f t="shared" si="1"/>
        <v>-5.3445850914205346E-2</v>
      </c>
      <c r="M7" t="s">
        <v>67</v>
      </c>
      <c r="N7">
        <v>896</v>
      </c>
      <c r="O7" s="23">
        <v>1.8373833692197274E-2</v>
      </c>
      <c r="P7">
        <v>865</v>
      </c>
      <c r="Q7">
        <v>31</v>
      </c>
      <c r="R7">
        <v>3.5838150289017344E-2</v>
      </c>
    </row>
    <row r="8" spans="1:18" x14ac:dyDescent="0.25">
      <c r="A8" t="s">
        <v>136</v>
      </c>
      <c r="B8">
        <v>0</v>
      </c>
      <c r="C8" s="23">
        <v>0</v>
      </c>
      <c r="D8">
        <v>0</v>
      </c>
      <c r="F8" t="s">
        <v>62</v>
      </c>
      <c r="G8">
        <v>158</v>
      </c>
      <c r="H8" s="23">
        <v>3.240028709115144E-3</v>
      </c>
      <c r="I8">
        <v>199</v>
      </c>
      <c r="J8">
        <f t="shared" si="0"/>
        <v>-41</v>
      </c>
      <c r="K8" s="20">
        <f t="shared" si="1"/>
        <v>-0.20603015075376885</v>
      </c>
      <c r="M8" t="s">
        <v>122</v>
      </c>
      <c r="N8">
        <v>1135</v>
      </c>
      <c r="O8" s="23">
        <v>2.3274889777504356E-2</v>
      </c>
      <c r="P8">
        <v>1109</v>
      </c>
      <c r="Q8">
        <v>26</v>
      </c>
      <c r="R8">
        <v>2.3444544634806132E-2</v>
      </c>
    </row>
    <row r="9" spans="1:18" x14ac:dyDescent="0.25">
      <c r="A9" t="s">
        <v>137</v>
      </c>
      <c r="B9">
        <v>0</v>
      </c>
      <c r="C9" s="23">
        <v>0</v>
      </c>
      <c r="D9">
        <v>0</v>
      </c>
      <c r="F9" t="s">
        <v>156</v>
      </c>
      <c r="G9">
        <v>150</v>
      </c>
      <c r="H9" s="23">
        <v>3.0759766225776685E-3</v>
      </c>
      <c r="I9">
        <v>182</v>
      </c>
      <c r="J9">
        <f t="shared" si="0"/>
        <v>-32</v>
      </c>
      <c r="K9" s="20">
        <f t="shared" si="1"/>
        <v>-0.17582417582417584</v>
      </c>
      <c r="M9" t="s">
        <v>119</v>
      </c>
      <c r="N9">
        <v>463</v>
      </c>
      <c r="O9" s="23">
        <v>9.4945145083564029E-3</v>
      </c>
      <c r="P9">
        <v>450</v>
      </c>
      <c r="Q9">
        <v>13</v>
      </c>
      <c r="R9">
        <v>2.8888888888888888E-2</v>
      </c>
    </row>
    <row r="10" spans="1:18" x14ac:dyDescent="0.25">
      <c r="A10" t="s">
        <v>138</v>
      </c>
      <c r="B10">
        <v>0</v>
      </c>
      <c r="C10" s="23">
        <v>0</v>
      </c>
      <c r="D10">
        <v>8</v>
      </c>
      <c r="F10" t="s">
        <v>157</v>
      </c>
      <c r="G10">
        <v>460</v>
      </c>
      <c r="H10" s="23">
        <v>9.4329949759048501E-3</v>
      </c>
      <c r="I10">
        <v>472</v>
      </c>
      <c r="J10">
        <f t="shared" si="0"/>
        <v>-12</v>
      </c>
      <c r="K10" s="20">
        <f t="shared" si="1"/>
        <v>-2.5423728813559324E-2</v>
      </c>
      <c r="M10" t="s">
        <v>61</v>
      </c>
      <c r="N10">
        <v>254</v>
      </c>
      <c r="O10" s="23">
        <v>5.2086537475648518E-3</v>
      </c>
      <c r="P10">
        <v>247</v>
      </c>
      <c r="Q10">
        <v>7</v>
      </c>
      <c r="R10">
        <v>2.8340080971659919E-2</v>
      </c>
    </row>
    <row r="11" spans="1:18" x14ac:dyDescent="0.25">
      <c r="A11" t="s">
        <v>139</v>
      </c>
      <c r="B11">
        <v>0</v>
      </c>
      <c r="C11" s="23">
        <v>0</v>
      </c>
      <c r="D11" t="s">
        <v>203</v>
      </c>
      <c r="F11" t="s">
        <v>50</v>
      </c>
      <c r="G11">
        <v>1645</v>
      </c>
      <c r="H11" s="23">
        <v>3.3733210294268429E-2</v>
      </c>
      <c r="I11">
        <v>1606</v>
      </c>
      <c r="J11">
        <f t="shared" si="0"/>
        <v>39</v>
      </c>
      <c r="K11" s="20">
        <f t="shared" si="1"/>
        <v>2.4283935242839352E-2</v>
      </c>
      <c r="M11" t="s">
        <v>51</v>
      </c>
      <c r="N11">
        <v>2901</v>
      </c>
      <c r="O11" s="23">
        <v>5.9489387880652105E-2</v>
      </c>
      <c r="P11">
        <v>2896</v>
      </c>
      <c r="Q11">
        <v>5</v>
      </c>
      <c r="R11">
        <v>1.7265193370165745E-3</v>
      </c>
    </row>
    <row r="12" spans="1:18" x14ac:dyDescent="0.25">
      <c r="A12" t="s">
        <v>140</v>
      </c>
      <c r="B12">
        <v>162</v>
      </c>
      <c r="C12" s="23">
        <v>3.3220547523838818E-3</v>
      </c>
      <c r="D12">
        <v>208</v>
      </c>
      <c r="F12" t="s">
        <v>125</v>
      </c>
      <c r="G12">
        <v>176</v>
      </c>
      <c r="H12" s="23">
        <v>3.6091459038244643E-3</v>
      </c>
      <c r="I12">
        <v>212</v>
      </c>
      <c r="J12">
        <f t="shared" si="0"/>
        <v>-36</v>
      </c>
      <c r="K12" s="20">
        <f t="shared" si="1"/>
        <v>-0.16981132075471697</v>
      </c>
      <c r="M12" t="s">
        <v>173</v>
      </c>
      <c r="N12">
        <v>211</v>
      </c>
      <c r="O12" s="23">
        <v>4.3268737824259202E-3</v>
      </c>
      <c r="P12">
        <v>207</v>
      </c>
      <c r="Q12">
        <v>4</v>
      </c>
      <c r="R12">
        <v>1.932367149758454E-2</v>
      </c>
    </row>
    <row r="13" spans="1:18" x14ac:dyDescent="0.25">
      <c r="A13" t="s">
        <v>112</v>
      </c>
      <c r="B13">
        <v>0</v>
      </c>
      <c r="C13" s="23">
        <v>0</v>
      </c>
      <c r="D13">
        <v>15</v>
      </c>
      <c r="F13" t="s">
        <v>48</v>
      </c>
      <c r="G13">
        <v>4996</v>
      </c>
      <c r="H13" s="23">
        <v>0.10245052804265355</v>
      </c>
      <c r="I13">
        <v>5120</v>
      </c>
      <c r="J13">
        <f t="shared" si="0"/>
        <v>-124</v>
      </c>
      <c r="K13" s="20">
        <f t="shared" si="1"/>
        <v>-2.4218750000000001E-2</v>
      </c>
      <c r="M13" t="s">
        <v>69</v>
      </c>
      <c r="N13">
        <v>526</v>
      </c>
      <c r="O13" s="23">
        <v>1.0786424689839024E-2</v>
      </c>
      <c r="P13">
        <v>522</v>
      </c>
      <c r="Q13">
        <v>4</v>
      </c>
      <c r="R13">
        <v>7.6628352490421452E-3</v>
      </c>
    </row>
    <row r="14" spans="1:18" x14ac:dyDescent="0.25">
      <c r="A14" t="s">
        <v>141</v>
      </c>
      <c r="B14">
        <v>0</v>
      </c>
      <c r="C14" s="23">
        <v>0</v>
      </c>
      <c r="D14">
        <v>0</v>
      </c>
      <c r="F14" t="s">
        <v>52</v>
      </c>
      <c r="G14">
        <v>1193</v>
      </c>
      <c r="H14" s="23">
        <v>2.4464267404901055E-2</v>
      </c>
      <c r="I14">
        <v>1230</v>
      </c>
      <c r="J14">
        <f t="shared" si="0"/>
        <v>-37</v>
      </c>
      <c r="K14" s="20">
        <f t="shared" si="1"/>
        <v>-3.0081300813008131E-2</v>
      </c>
      <c r="M14" t="s">
        <v>66</v>
      </c>
      <c r="N14">
        <v>645</v>
      </c>
      <c r="O14" s="23">
        <v>1.3226699477083975E-2</v>
      </c>
      <c r="P14">
        <v>642</v>
      </c>
      <c r="Q14">
        <v>3</v>
      </c>
      <c r="R14">
        <v>4.6728971962616819E-3</v>
      </c>
    </row>
    <row r="15" spans="1:18" x14ac:dyDescent="0.25">
      <c r="A15" t="s">
        <v>142</v>
      </c>
      <c r="B15">
        <v>37</v>
      </c>
      <c r="C15" s="23">
        <v>7.5874090023582484E-4</v>
      </c>
      <c r="D15">
        <v>72</v>
      </c>
      <c r="F15" t="s">
        <v>47</v>
      </c>
      <c r="G15">
        <v>3121</v>
      </c>
      <c r="H15" s="23">
        <v>6.4000820260432689E-2</v>
      </c>
      <c r="I15">
        <v>3215</v>
      </c>
      <c r="J15">
        <f t="shared" si="0"/>
        <v>-94</v>
      </c>
      <c r="K15" s="20">
        <f t="shared" si="1"/>
        <v>-2.9237947122861586E-2</v>
      </c>
      <c r="M15" t="s">
        <v>114</v>
      </c>
      <c r="N15">
        <v>771</v>
      </c>
      <c r="O15" s="23">
        <v>1.5810519840049216E-2</v>
      </c>
      <c r="P15">
        <v>769</v>
      </c>
      <c r="Q15">
        <v>2</v>
      </c>
      <c r="R15">
        <v>2.6007802340702211E-3</v>
      </c>
    </row>
    <row r="16" spans="1:18" x14ac:dyDescent="0.25">
      <c r="A16" t="s">
        <v>143</v>
      </c>
      <c r="B16">
        <v>144</v>
      </c>
      <c r="C16" s="23">
        <v>2.9529375576745616E-3</v>
      </c>
      <c r="D16">
        <v>162</v>
      </c>
      <c r="F16" t="s">
        <v>45</v>
      </c>
      <c r="G16">
        <v>6928</v>
      </c>
      <c r="H16" s="23">
        <v>0.14206910694145392</v>
      </c>
      <c r="I16">
        <v>7138</v>
      </c>
      <c r="J16">
        <f t="shared" si="0"/>
        <v>-210</v>
      </c>
      <c r="K16" s="20">
        <f t="shared" si="1"/>
        <v>-2.9420005603810591E-2</v>
      </c>
      <c r="M16" t="s">
        <v>121</v>
      </c>
      <c r="N16">
        <v>846</v>
      </c>
      <c r="O16" s="23">
        <v>1.7348508151338048E-2</v>
      </c>
      <c r="P16">
        <v>845</v>
      </c>
      <c r="Q16">
        <v>1</v>
      </c>
      <c r="R16">
        <v>1.1834319526627219E-3</v>
      </c>
    </row>
    <row r="17" spans="1:18" x14ac:dyDescent="0.25">
      <c r="A17" t="s">
        <v>144</v>
      </c>
      <c r="B17">
        <v>0</v>
      </c>
      <c r="C17" s="23">
        <v>0</v>
      </c>
      <c r="D17">
        <v>16</v>
      </c>
      <c r="F17" t="s">
        <v>49</v>
      </c>
      <c r="G17">
        <v>5188</v>
      </c>
      <c r="H17" s="23">
        <v>0.10638777811955295</v>
      </c>
      <c r="I17">
        <v>5337</v>
      </c>
      <c r="J17">
        <f t="shared" si="0"/>
        <v>-149</v>
      </c>
      <c r="K17" s="20">
        <f t="shared" si="1"/>
        <v>-2.7918306164511898E-2</v>
      </c>
      <c r="M17" t="s">
        <v>120</v>
      </c>
      <c r="N17">
        <v>1098</v>
      </c>
      <c r="O17" s="23">
        <v>2.2516148877268532E-2</v>
      </c>
      <c r="P17">
        <v>1100</v>
      </c>
      <c r="Q17">
        <v>-2</v>
      </c>
      <c r="R17">
        <v>-1.8181818181818182E-3</v>
      </c>
    </row>
    <row r="18" spans="1:18" x14ac:dyDescent="0.25">
      <c r="A18" t="s">
        <v>145</v>
      </c>
      <c r="B18">
        <v>98</v>
      </c>
      <c r="C18" s="23">
        <v>2.0096380600840768E-3</v>
      </c>
      <c r="D18">
        <v>145</v>
      </c>
      <c r="F18" t="s">
        <v>70</v>
      </c>
      <c r="G18">
        <v>158</v>
      </c>
      <c r="H18" s="23">
        <v>3.240028709115144E-3</v>
      </c>
      <c r="I18">
        <v>185</v>
      </c>
      <c r="J18">
        <f t="shared" si="0"/>
        <v>-27</v>
      </c>
      <c r="K18" s="20">
        <f t="shared" si="1"/>
        <v>-0.14594594594594595</v>
      </c>
      <c r="M18" t="s">
        <v>117</v>
      </c>
      <c r="N18">
        <v>744</v>
      </c>
      <c r="O18" s="23">
        <v>1.5256844047985236E-2</v>
      </c>
      <c r="P18">
        <v>746</v>
      </c>
      <c r="Q18">
        <v>-2</v>
      </c>
      <c r="R18">
        <v>-2.6809651474530832E-3</v>
      </c>
    </row>
    <row r="19" spans="1:18" x14ac:dyDescent="0.25">
      <c r="A19" t="s">
        <v>146</v>
      </c>
      <c r="B19">
        <v>0</v>
      </c>
      <c r="C19" s="23">
        <v>0</v>
      </c>
      <c r="D19">
        <v>35</v>
      </c>
      <c r="F19" t="s">
        <v>164</v>
      </c>
      <c r="G19">
        <v>207</v>
      </c>
      <c r="H19" s="23">
        <v>4.244847739157182E-3</v>
      </c>
      <c r="I19">
        <v>231</v>
      </c>
      <c r="J19">
        <f t="shared" si="0"/>
        <v>-24</v>
      </c>
      <c r="K19" s="20">
        <f t="shared" si="1"/>
        <v>-0.1038961038961039</v>
      </c>
      <c r="M19" t="s">
        <v>157</v>
      </c>
      <c r="N19">
        <v>460</v>
      </c>
      <c r="O19" s="23">
        <v>9.4329949759048501E-3</v>
      </c>
      <c r="P19">
        <v>472</v>
      </c>
      <c r="Q19">
        <v>-12</v>
      </c>
      <c r="R19">
        <v>-2.5423728813559324E-2</v>
      </c>
    </row>
    <row r="20" spans="1:18" x14ac:dyDescent="0.25">
      <c r="A20" t="s">
        <v>147</v>
      </c>
      <c r="B20">
        <v>326</v>
      </c>
      <c r="C20" s="23">
        <v>6.6851225264021328E-3</v>
      </c>
      <c r="D20">
        <v>353</v>
      </c>
      <c r="F20" t="s">
        <v>46</v>
      </c>
      <c r="G20">
        <v>4471</v>
      </c>
      <c r="H20" s="23">
        <v>9.1684609863631708E-2</v>
      </c>
      <c r="I20">
        <v>4488</v>
      </c>
      <c r="J20">
        <f t="shared" si="0"/>
        <v>-17</v>
      </c>
      <c r="K20" s="20">
        <f t="shared" si="1"/>
        <v>-3.787878787878788E-3</v>
      </c>
      <c r="M20" t="s">
        <v>46</v>
      </c>
      <c r="N20">
        <v>4471</v>
      </c>
      <c r="O20" s="23">
        <v>9.1684609863631708E-2</v>
      </c>
      <c r="P20">
        <v>4488</v>
      </c>
      <c r="Q20">
        <v>-17</v>
      </c>
      <c r="R20">
        <v>-3.787878787878788E-3</v>
      </c>
    </row>
    <row r="21" spans="1:18" x14ac:dyDescent="0.25">
      <c r="A21" t="s">
        <v>148</v>
      </c>
      <c r="B21">
        <v>0</v>
      </c>
      <c r="C21" s="23">
        <v>0</v>
      </c>
      <c r="D21">
        <v>0</v>
      </c>
      <c r="F21" t="s">
        <v>167</v>
      </c>
      <c r="G21">
        <v>172</v>
      </c>
      <c r="H21" s="23">
        <v>3.5271198605557265E-3</v>
      </c>
      <c r="I21">
        <v>200</v>
      </c>
      <c r="J21">
        <f t="shared" si="0"/>
        <v>-28</v>
      </c>
      <c r="K21" s="20">
        <f t="shared" si="1"/>
        <v>-0.14000000000000001</v>
      </c>
      <c r="M21" t="s">
        <v>65</v>
      </c>
      <c r="N21">
        <v>412</v>
      </c>
      <c r="O21" s="23">
        <v>8.4486824566799967E-3</v>
      </c>
      <c r="P21">
        <v>435</v>
      </c>
      <c r="Q21">
        <v>-23</v>
      </c>
      <c r="R21">
        <v>-5.2873563218390804E-2</v>
      </c>
    </row>
    <row r="22" spans="1:18" x14ac:dyDescent="0.25">
      <c r="A22" t="s">
        <v>127</v>
      </c>
      <c r="B22">
        <v>34</v>
      </c>
      <c r="C22" s="23">
        <v>6.972213677842715E-4</v>
      </c>
      <c r="D22">
        <v>65</v>
      </c>
      <c r="F22" t="s">
        <v>67</v>
      </c>
      <c r="G22">
        <v>896</v>
      </c>
      <c r="H22" s="23">
        <v>1.8373833692197274E-2</v>
      </c>
      <c r="I22">
        <v>865</v>
      </c>
      <c r="J22">
        <f t="shared" si="0"/>
        <v>31</v>
      </c>
      <c r="K22" s="20">
        <f t="shared" si="1"/>
        <v>3.5838150289017344E-2</v>
      </c>
      <c r="M22" t="s">
        <v>164</v>
      </c>
      <c r="N22">
        <v>207</v>
      </c>
      <c r="O22" s="23">
        <v>4.244847739157182E-3</v>
      </c>
      <c r="P22">
        <v>231</v>
      </c>
      <c r="Q22">
        <v>-24</v>
      </c>
      <c r="R22">
        <v>-0.1038961038961039</v>
      </c>
    </row>
    <row r="23" spans="1:18" x14ac:dyDescent="0.25">
      <c r="A23" t="s">
        <v>149</v>
      </c>
      <c r="B23">
        <v>0</v>
      </c>
      <c r="C23" s="23">
        <v>0</v>
      </c>
      <c r="D23" t="s">
        <v>203</v>
      </c>
      <c r="F23" t="s">
        <v>172</v>
      </c>
      <c r="G23">
        <v>715</v>
      </c>
      <c r="H23" s="23">
        <v>1.4662155234286886E-2</v>
      </c>
      <c r="I23">
        <v>746</v>
      </c>
      <c r="J23">
        <f t="shared" si="0"/>
        <v>-31</v>
      </c>
      <c r="K23" s="20">
        <f t="shared" si="1"/>
        <v>-4.1554959785522788E-2</v>
      </c>
      <c r="M23" t="s">
        <v>147</v>
      </c>
      <c r="N23">
        <v>326</v>
      </c>
      <c r="O23" s="23">
        <v>6.6851225264021328E-3</v>
      </c>
      <c r="P23">
        <v>353</v>
      </c>
      <c r="Q23">
        <v>-27</v>
      </c>
      <c r="R23">
        <v>-7.6487252124645896E-2</v>
      </c>
    </row>
    <row r="24" spans="1:18" x14ac:dyDescent="0.25">
      <c r="A24" t="s">
        <v>150</v>
      </c>
      <c r="B24">
        <v>71</v>
      </c>
      <c r="C24" s="23">
        <v>1.4559622680200964E-3</v>
      </c>
      <c r="D24">
        <v>110</v>
      </c>
      <c r="F24" t="s">
        <v>121</v>
      </c>
      <c r="G24">
        <v>846</v>
      </c>
      <c r="H24" s="23">
        <v>1.7348508151338048E-2</v>
      </c>
      <c r="I24">
        <v>845</v>
      </c>
      <c r="J24">
        <f t="shared" si="0"/>
        <v>1</v>
      </c>
      <c r="K24" s="20">
        <f t="shared" si="1"/>
        <v>1.1834319526627219E-3</v>
      </c>
      <c r="M24" t="s">
        <v>70</v>
      </c>
      <c r="N24">
        <v>158</v>
      </c>
      <c r="O24" s="23">
        <v>3.240028709115144E-3</v>
      </c>
      <c r="P24">
        <v>185</v>
      </c>
      <c r="Q24">
        <v>-27</v>
      </c>
      <c r="R24">
        <v>-0.14594594594594595</v>
      </c>
    </row>
    <row r="25" spans="1:18" x14ac:dyDescent="0.25">
      <c r="A25" t="s">
        <v>151</v>
      </c>
      <c r="B25">
        <v>33</v>
      </c>
      <c r="C25" s="23">
        <v>6.7671485696708705E-4</v>
      </c>
      <c r="D25">
        <v>89</v>
      </c>
      <c r="F25" t="s">
        <v>120</v>
      </c>
      <c r="G25">
        <v>1098</v>
      </c>
      <c r="H25" s="23">
        <v>2.2516148877268532E-2</v>
      </c>
      <c r="I25">
        <v>1100</v>
      </c>
      <c r="J25">
        <f t="shared" si="0"/>
        <v>-2</v>
      </c>
      <c r="K25" s="20">
        <f t="shared" si="1"/>
        <v>-1.8181818181818182E-3</v>
      </c>
      <c r="M25" t="s">
        <v>167</v>
      </c>
      <c r="N25">
        <v>172</v>
      </c>
      <c r="O25" s="23">
        <v>3.5271198605557265E-3</v>
      </c>
      <c r="P25">
        <v>200</v>
      </c>
      <c r="Q25">
        <v>-28</v>
      </c>
      <c r="R25">
        <v>-0.14000000000000001</v>
      </c>
    </row>
    <row r="26" spans="1:18" x14ac:dyDescent="0.25">
      <c r="A26" t="s">
        <v>152</v>
      </c>
      <c r="B26">
        <v>66</v>
      </c>
      <c r="C26" s="23">
        <v>1.3534297139341741E-3</v>
      </c>
      <c r="D26">
        <v>103</v>
      </c>
      <c r="F26" t="s">
        <v>65</v>
      </c>
      <c r="G26">
        <v>412</v>
      </c>
      <c r="H26" s="23">
        <v>8.4486824566799967E-3</v>
      </c>
      <c r="I26">
        <v>435</v>
      </c>
      <c r="J26">
        <f t="shared" si="0"/>
        <v>-23</v>
      </c>
      <c r="K26" s="20">
        <f t="shared" si="1"/>
        <v>-5.2873563218390804E-2</v>
      </c>
      <c r="M26" t="s">
        <v>60</v>
      </c>
      <c r="N26">
        <v>279</v>
      </c>
      <c r="O26" s="23">
        <v>5.721316517994463E-3</v>
      </c>
      <c r="P26">
        <v>308</v>
      </c>
      <c r="Q26">
        <v>-29</v>
      </c>
      <c r="R26">
        <v>-9.4155844155844159E-2</v>
      </c>
    </row>
    <row r="27" spans="1:18" x14ac:dyDescent="0.25">
      <c r="A27" t="s">
        <v>63</v>
      </c>
      <c r="B27">
        <v>673</v>
      </c>
      <c r="C27" s="23">
        <v>1.3800881779965139E-2</v>
      </c>
      <c r="D27">
        <v>711</v>
      </c>
      <c r="F27" t="s">
        <v>126</v>
      </c>
      <c r="G27">
        <v>934</v>
      </c>
      <c r="H27" s="23">
        <v>1.9153081103250282E-2</v>
      </c>
      <c r="I27">
        <v>973</v>
      </c>
      <c r="J27">
        <f t="shared" si="0"/>
        <v>-39</v>
      </c>
      <c r="K27" s="20">
        <f t="shared" si="1"/>
        <v>-4.0082219938335044E-2</v>
      </c>
      <c r="M27" t="s">
        <v>172</v>
      </c>
      <c r="N27">
        <v>715</v>
      </c>
      <c r="O27" s="23">
        <v>1.4662155234286886E-2</v>
      </c>
      <c r="P27">
        <v>746</v>
      </c>
      <c r="Q27">
        <v>-31</v>
      </c>
      <c r="R27">
        <v>-4.1554959785522788E-2</v>
      </c>
    </row>
    <row r="28" spans="1:18" x14ac:dyDescent="0.25">
      <c r="A28" t="s">
        <v>153</v>
      </c>
      <c r="B28">
        <v>25</v>
      </c>
      <c r="C28" s="23">
        <v>5.1266277042961138E-4</v>
      </c>
      <c r="D28">
        <v>74</v>
      </c>
      <c r="F28" t="s">
        <v>173</v>
      </c>
      <c r="G28">
        <v>211</v>
      </c>
      <c r="H28" s="23">
        <v>4.3268737824259202E-3</v>
      </c>
      <c r="I28">
        <v>207</v>
      </c>
      <c r="J28">
        <f t="shared" si="0"/>
        <v>4</v>
      </c>
      <c r="K28" s="20">
        <f t="shared" si="1"/>
        <v>1.932367149758454E-2</v>
      </c>
      <c r="M28" t="s">
        <v>64</v>
      </c>
      <c r="N28">
        <v>328</v>
      </c>
      <c r="O28" s="23">
        <v>6.7261355480365019E-3</v>
      </c>
      <c r="P28">
        <v>360</v>
      </c>
      <c r="Q28">
        <v>-32</v>
      </c>
      <c r="R28">
        <v>-8.8888888888888892E-2</v>
      </c>
    </row>
    <row r="29" spans="1:18" x14ac:dyDescent="0.25">
      <c r="A29" t="s">
        <v>154</v>
      </c>
      <c r="B29">
        <v>0</v>
      </c>
      <c r="C29" s="23">
        <v>0</v>
      </c>
      <c r="D29">
        <v>36</v>
      </c>
      <c r="F29" t="s">
        <v>66</v>
      </c>
      <c r="G29">
        <v>645</v>
      </c>
      <c r="H29" s="23">
        <v>1.3226699477083975E-2</v>
      </c>
      <c r="I29">
        <v>642</v>
      </c>
      <c r="J29">
        <f t="shared" si="0"/>
        <v>3</v>
      </c>
      <c r="K29" s="20">
        <f t="shared" si="1"/>
        <v>4.6728971962616819E-3</v>
      </c>
      <c r="M29" t="s">
        <v>156</v>
      </c>
      <c r="N29">
        <v>150</v>
      </c>
      <c r="O29" s="23">
        <v>3.0759766225776685E-3</v>
      </c>
      <c r="P29">
        <v>182</v>
      </c>
      <c r="Q29">
        <v>-32</v>
      </c>
      <c r="R29">
        <v>-0.17582417582417584</v>
      </c>
    </row>
    <row r="30" spans="1:18" x14ac:dyDescent="0.25">
      <c r="A30" t="s">
        <v>62</v>
      </c>
      <c r="B30">
        <v>158</v>
      </c>
      <c r="C30" s="23">
        <v>3.240028709115144E-3</v>
      </c>
      <c r="D30">
        <v>199</v>
      </c>
      <c r="F30" t="s">
        <v>122</v>
      </c>
      <c r="G30">
        <v>1135</v>
      </c>
      <c r="H30" s="23">
        <v>2.3274889777504356E-2</v>
      </c>
      <c r="I30">
        <v>1109</v>
      </c>
      <c r="J30">
        <f t="shared" si="0"/>
        <v>26</v>
      </c>
      <c r="K30" s="20">
        <f t="shared" si="1"/>
        <v>2.3444544634806132E-2</v>
      </c>
      <c r="M30" t="s">
        <v>125</v>
      </c>
      <c r="N30">
        <v>176</v>
      </c>
      <c r="O30" s="23">
        <v>3.6091459038244643E-3</v>
      </c>
      <c r="P30">
        <v>212</v>
      </c>
      <c r="Q30">
        <v>-36</v>
      </c>
      <c r="R30">
        <v>-0.16981132075471697</v>
      </c>
    </row>
    <row r="31" spans="1:18" x14ac:dyDescent="0.25">
      <c r="A31" t="s">
        <v>110</v>
      </c>
      <c r="B31">
        <v>5</v>
      </c>
      <c r="C31" s="23">
        <v>1.0253255408592229E-4</v>
      </c>
      <c r="D31">
        <v>31</v>
      </c>
      <c r="F31" t="s">
        <v>60</v>
      </c>
      <c r="G31">
        <v>279</v>
      </c>
      <c r="H31" s="23">
        <v>5.721316517994463E-3</v>
      </c>
      <c r="I31">
        <v>308</v>
      </c>
      <c r="J31">
        <f t="shared" si="0"/>
        <v>-29</v>
      </c>
      <c r="K31" s="20">
        <f t="shared" si="1"/>
        <v>-9.4155844155844159E-2</v>
      </c>
      <c r="M31" t="s">
        <v>52</v>
      </c>
      <c r="N31">
        <v>1193</v>
      </c>
      <c r="O31" s="23">
        <v>2.4464267404901055E-2</v>
      </c>
      <c r="P31">
        <v>1230</v>
      </c>
      <c r="Q31">
        <v>-37</v>
      </c>
      <c r="R31">
        <v>-3.0081300813008131E-2</v>
      </c>
    </row>
    <row r="32" spans="1:18" x14ac:dyDescent="0.25">
      <c r="A32" t="s">
        <v>155</v>
      </c>
      <c r="B32">
        <v>5</v>
      </c>
      <c r="C32" s="23">
        <v>1.0253255408592229E-4</v>
      </c>
      <c r="D32">
        <v>21</v>
      </c>
      <c r="F32" t="s">
        <v>61</v>
      </c>
      <c r="G32">
        <v>254</v>
      </c>
      <c r="H32" s="23">
        <v>5.2086537475648518E-3</v>
      </c>
      <c r="I32">
        <v>247</v>
      </c>
      <c r="J32">
        <f t="shared" si="0"/>
        <v>7</v>
      </c>
      <c r="K32" s="20">
        <f t="shared" si="1"/>
        <v>2.8340080971659919E-2</v>
      </c>
      <c r="M32" t="s">
        <v>63</v>
      </c>
      <c r="N32">
        <v>673</v>
      </c>
      <c r="O32" s="23">
        <v>1.3800881779965139E-2</v>
      </c>
      <c r="P32">
        <v>711</v>
      </c>
      <c r="Q32">
        <v>-38</v>
      </c>
      <c r="R32">
        <v>-5.3445850914205346E-2</v>
      </c>
    </row>
    <row r="33" spans="1:18" x14ac:dyDescent="0.25">
      <c r="A33" t="s">
        <v>156</v>
      </c>
      <c r="B33">
        <v>150</v>
      </c>
      <c r="C33" s="23">
        <v>3.0759766225776685E-3</v>
      </c>
      <c r="D33">
        <v>182</v>
      </c>
      <c r="F33" t="s">
        <v>114</v>
      </c>
      <c r="G33">
        <v>771</v>
      </c>
      <c r="H33" s="23">
        <v>1.5810519840049216E-2</v>
      </c>
      <c r="I33">
        <v>769</v>
      </c>
      <c r="J33">
        <f t="shared" si="0"/>
        <v>2</v>
      </c>
      <c r="K33" s="20">
        <f t="shared" si="1"/>
        <v>2.6007802340702211E-3</v>
      </c>
      <c r="M33" t="s">
        <v>126</v>
      </c>
      <c r="N33">
        <v>934</v>
      </c>
      <c r="O33" s="23">
        <v>1.9153081103250282E-2</v>
      </c>
      <c r="P33">
        <v>973</v>
      </c>
      <c r="Q33">
        <v>-39</v>
      </c>
      <c r="R33">
        <v>-4.0082219938335044E-2</v>
      </c>
    </row>
    <row r="34" spans="1:18" x14ac:dyDescent="0.25">
      <c r="A34" t="s">
        <v>129</v>
      </c>
      <c r="B34">
        <v>99</v>
      </c>
      <c r="C34" s="23">
        <v>2.0301445709012609E-3</v>
      </c>
      <c r="D34">
        <v>148</v>
      </c>
      <c r="F34" t="s">
        <v>117</v>
      </c>
      <c r="G34">
        <v>744</v>
      </c>
      <c r="H34" s="23">
        <v>1.5256844047985236E-2</v>
      </c>
      <c r="I34">
        <v>746</v>
      </c>
      <c r="J34">
        <f t="shared" si="0"/>
        <v>-2</v>
      </c>
      <c r="K34" s="20">
        <f t="shared" si="1"/>
        <v>-2.6809651474530832E-3</v>
      </c>
      <c r="M34" t="s">
        <v>62</v>
      </c>
      <c r="N34">
        <v>158</v>
      </c>
      <c r="O34" s="23">
        <v>3.240028709115144E-3</v>
      </c>
      <c r="P34">
        <v>199</v>
      </c>
      <c r="Q34">
        <v>-41</v>
      </c>
      <c r="R34">
        <v>-0.20603015075376885</v>
      </c>
    </row>
    <row r="35" spans="1:18" x14ac:dyDescent="0.25">
      <c r="A35" t="s">
        <v>157</v>
      </c>
      <c r="B35">
        <v>460</v>
      </c>
      <c r="C35" s="23">
        <v>9.4329949759048501E-3</v>
      </c>
      <c r="D35">
        <v>472</v>
      </c>
      <c r="F35" t="s">
        <v>53</v>
      </c>
      <c r="G35">
        <v>1410</v>
      </c>
      <c r="H35" s="23">
        <v>2.8914180252230082E-2</v>
      </c>
      <c r="I35">
        <v>1354</v>
      </c>
      <c r="J35">
        <f t="shared" si="0"/>
        <v>56</v>
      </c>
      <c r="K35" s="20">
        <f t="shared" si="1"/>
        <v>4.1358936484490398E-2</v>
      </c>
      <c r="M35" t="s">
        <v>140</v>
      </c>
      <c r="N35">
        <v>162</v>
      </c>
      <c r="O35" s="23">
        <v>3.3220547523838818E-3</v>
      </c>
      <c r="P35">
        <v>208</v>
      </c>
      <c r="Q35">
        <v>-46</v>
      </c>
      <c r="R35">
        <v>-0.22115384615384615</v>
      </c>
    </row>
    <row r="36" spans="1:18" x14ac:dyDescent="0.25">
      <c r="A36" t="s">
        <v>158</v>
      </c>
      <c r="B36">
        <v>0</v>
      </c>
      <c r="C36" s="23">
        <v>0</v>
      </c>
      <c r="D36">
        <v>20</v>
      </c>
      <c r="F36" t="s">
        <v>68</v>
      </c>
      <c r="G36">
        <v>2022</v>
      </c>
      <c r="H36" s="23">
        <v>4.146416487234697E-2</v>
      </c>
      <c r="I36">
        <v>1916</v>
      </c>
      <c r="J36">
        <f t="shared" si="0"/>
        <v>106</v>
      </c>
      <c r="K36" s="20">
        <f t="shared" si="1"/>
        <v>5.5323590814196244E-2</v>
      </c>
      <c r="M36" t="s">
        <v>67</v>
      </c>
      <c r="N36">
        <v>888</v>
      </c>
      <c r="O36" s="23">
        <v>1.7457633782880511E-2</v>
      </c>
      <c r="P36">
        <v>837</v>
      </c>
      <c r="Q36">
        <f>P36-N36</f>
        <v>-51</v>
      </c>
      <c r="R36">
        <f>+Q36/P36</f>
        <v>-6.093189964157706E-2</v>
      </c>
    </row>
    <row r="37" spans="1:18" x14ac:dyDescent="0.25">
      <c r="A37" t="s">
        <v>159</v>
      </c>
      <c r="B37">
        <v>0</v>
      </c>
      <c r="C37" s="23">
        <v>0</v>
      </c>
      <c r="D37" t="s">
        <v>203</v>
      </c>
      <c r="F37" t="s">
        <v>69</v>
      </c>
      <c r="G37">
        <v>526</v>
      </c>
      <c r="H37" s="23">
        <v>1.0786424689839024E-2</v>
      </c>
      <c r="I37">
        <v>522</v>
      </c>
      <c r="J37">
        <f t="shared" si="0"/>
        <v>4</v>
      </c>
      <c r="K37" s="20">
        <f t="shared" si="1"/>
        <v>7.6628352490421452E-3</v>
      </c>
      <c r="M37" t="s">
        <v>53</v>
      </c>
      <c r="N37">
        <v>1408</v>
      </c>
      <c r="O37" s="23">
        <v>2.7680572484567293E-2</v>
      </c>
      <c r="P37">
        <v>1353</v>
      </c>
      <c r="Q37">
        <f>P37-N37</f>
        <v>-55</v>
      </c>
      <c r="R37">
        <f>+Q37/P37</f>
        <v>-4.065040650406504E-2</v>
      </c>
    </row>
    <row r="38" spans="1:18" x14ac:dyDescent="0.25">
      <c r="A38" t="s">
        <v>160</v>
      </c>
      <c r="B38">
        <v>0</v>
      </c>
      <c r="C38" s="23">
        <v>0</v>
      </c>
      <c r="D38">
        <v>10</v>
      </c>
      <c r="F38" t="s">
        <v>119</v>
      </c>
      <c r="G38">
        <v>463</v>
      </c>
      <c r="H38" s="23">
        <v>9.4945145083564029E-3</v>
      </c>
      <c r="I38">
        <v>450</v>
      </c>
      <c r="J38">
        <f t="shared" si="0"/>
        <v>13</v>
      </c>
      <c r="K38" s="20">
        <f t="shared" si="1"/>
        <v>2.8888888888888888E-2</v>
      </c>
      <c r="M38" t="s">
        <v>59</v>
      </c>
      <c r="N38">
        <v>634</v>
      </c>
      <c r="O38" s="23">
        <v>1.3001127858094945E-2</v>
      </c>
      <c r="P38">
        <v>690</v>
      </c>
      <c r="Q38">
        <v>-56</v>
      </c>
      <c r="R38">
        <v>-8.1159420289855067E-2</v>
      </c>
    </row>
    <row r="39" spans="1:18" x14ac:dyDescent="0.25">
      <c r="A39" t="s">
        <v>161</v>
      </c>
      <c r="B39">
        <v>0</v>
      </c>
      <c r="C39" s="23">
        <v>0</v>
      </c>
      <c r="D39">
        <v>33</v>
      </c>
      <c r="F39" t="s">
        <v>59</v>
      </c>
      <c r="G39">
        <v>634</v>
      </c>
      <c r="H39" s="23">
        <v>1.3001127858094945E-2</v>
      </c>
      <c r="I39">
        <v>690</v>
      </c>
      <c r="J39">
        <f t="shared" si="0"/>
        <v>-56</v>
      </c>
      <c r="K39" s="20">
        <f t="shared" si="1"/>
        <v>-8.1159420289855067E-2</v>
      </c>
      <c r="M39" t="s">
        <v>51</v>
      </c>
      <c r="N39">
        <v>2941</v>
      </c>
      <c r="O39" s="23">
        <v>5.7818582157040069E-2</v>
      </c>
      <c r="P39">
        <v>2850</v>
      </c>
      <c r="Q39">
        <f>P39-N39</f>
        <v>-91</v>
      </c>
      <c r="R39">
        <f>+Q39/P39</f>
        <v>-3.1929824561403509E-2</v>
      </c>
    </row>
    <row r="40" spans="1:18" x14ac:dyDescent="0.25">
      <c r="A40" t="s">
        <v>162</v>
      </c>
      <c r="B40">
        <v>0</v>
      </c>
      <c r="C40" s="23">
        <v>0</v>
      </c>
      <c r="D40" t="s">
        <v>203</v>
      </c>
      <c r="F40" t="s">
        <v>51</v>
      </c>
      <c r="G40">
        <v>2901</v>
      </c>
      <c r="H40" s="23">
        <v>5.9489387880652105E-2</v>
      </c>
      <c r="I40">
        <v>2896</v>
      </c>
      <c r="J40">
        <f t="shared" si="0"/>
        <v>5</v>
      </c>
      <c r="K40" s="20">
        <f t="shared" si="1"/>
        <v>1.7265193370165745E-3</v>
      </c>
      <c r="M40" t="s">
        <v>47</v>
      </c>
      <c r="N40">
        <v>3121</v>
      </c>
      <c r="O40" s="23">
        <v>6.4000820260432689E-2</v>
      </c>
      <c r="P40">
        <v>3215</v>
      </c>
      <c r="Q40">
        <v>-94</v>
      </c>
      <c r="R40">
        <v>-2.9237947122861586E-2</v>
      </c>
    </row>
    <row r="41" spans="1:18" x14ac:dyDescent="0.25">
      <c r="A41" t="s">
        <v>50</v>
      </c>
      <c r="B41">
        <v>1645</v>
      </c>
      <c r="C41" s="23">
        <v>3.3733210294268429E-2</v>
      </c>
      <c r="D41">
        <v>1606</v>
      </c>
      <c r="F41" t="s">
        <v>132</v>
      </c>
      <c r="G41">
        <v>48765</v>
      </c>
      <c r="H41" s="23">
        <v>1</v>
      </c>
      <c r="I41">
        <v>50721</v>
      </c>
      <c r="J41">
        <f t="shared" si="0"/>
        <v>-1956</v>
      </c>
      <c r="K41" s="20">
        <f t="shared" si="1"/>
        <v>-3.8563908440291006E-2</v>
      </c>
      <c r="M41" t="s">
        <v>68</v>
      </c>
      <c r="N41">
        <v>1991</v>
      </c>
      <c r="O41" s="23">
        <v>3.9142059528958439E-2</v>
      </c>
      <c r="P41">
        <v>1892</v>
      </c>
      <c r="Q41">
        <f>P41-N41</f>
        <v>-99</v>
      </c>
      <c r="R41">
        <f>+Q41/P41</f>
        <v>-5.232558139534884E-2</v>
      </c>
    </row>
    <row r="42" spans="1:18" x14ac:dyDescent="0.25">
      <c r="A42" t="s">
        <v>125</v>
      </c>
      <c r="B42">
        <v>176</v>
      </c>
      <c r="C42" s="23">
        <v>3.6091459038244643E-3</v>
      </c>
      <c r="D42">
        <v>212</v>
      </c>
      <c r="F42" t="s">
        <v>109</v>
      </c>
      <c r="G42">
        <v>3121</v>
      </c>
      <c r="H42" s="23">
        <v>6.4000820260432689E-2</v>
      </c>
      <c r="I42">
        <v>3215</v>
      </c>
      <c r="J42">
        <f t="shared" si="0"/>
        <v>-94</v>
      </c>
      <c r="K42" s="20">
        <f t="shared" si="1"/>
        <v>-2.9237947122861586E-2</v>
      </c>
      <c r="M42" t="s">
        <v>48</v>
      </c>
      <c r="N42">
        <v>4996</v>
      </c>
      <c r="O42" s="23">
        <v>0.10245052804265355</v>
      </c>
      <c r="P42">
        <v>5120</v>
      </c>
      <c r="Q42">
        <v>-124</v>
      </c>
      <c r="R42">
        <v>-2.4218750000000001E-2</v>
      </c>
    </row>
    <row r="43" spans="1:18" x14ac:dyDescent="0.25">
      <c r="A43" t="s">
        <v>48</v>
      </c>
      <c r="B43">
        <v>4996</v>
      </c>
      <c r="C43" s="23">
        <v>0.10245052804265355</v>
      </c>
      <c r="D43">
        <v>5120</v>
      </c>
      <c r="F43" t="s">
        <v>135</v>
      </c>
      <c r="G43">
        <v>4996</v>
      </c>
      <c r="H43" s="23">
        <v>0.10245052804265355</v>
      </c>
      <c r="I43">
        <v>5120</v>
      </c>
      <c r="J43">
        <f t="shared" si="0"/>
        <v>-124</v>
      </c>
      <c r="K43" s="20">
        <f t="shared" si="1"/>
        <v>-2.4218750000000001E-2</v>
      </c>
      <c r="M43" t="s">
        <v>49</v>
      </c>
      <c r="N43">
        <v>5188</v>
      </c>
      <c r="O43" s="23">
        <v>0.10638777811955295</v>
      </c>
      <c r="P43">
        <v>5337</v>
      </c>
      <c r="Q43">
        <v>-149</v>
      </c>
      <c r="R43">
        <v>-2.7918306164511898E-2</v>
      </c>
    </row>
    <row r="44" spans="1:18" x14ac:dyDescent="0.25">
      <c r="A44" t="s">
        <v>52</v>
      </c>
      <c r="B44">
        <v>1193</v>
      </c>
      <c r="C44" s="23">
        <v>2.4464267404901055E-2</v>
      </c>
      <c r="D44">
        <v>1230</v>
      </c>
      <c r="F44" t="s">
        <v>164</v>
      </c>
      <c r="G44">
        <v>5188</v>
      </c>
      <c r="H44" s="23">
        <v>0.10638777811955295</v>
      </c>
      <c r="I44">
        <v>5337</v>
      </c>
      <c r="J44">
        <f t="shared" si="0"/>
        <v>-149</v>
      </c>
      <c r="K44" s="20">
        <f t="shared" si="1"/>
        <v>-2.7918306164511898E-2</v>
      </c>
      <c r="M44" t="s">
        <v>45</v>
      </c>
      <c r="N44">
        <v>6928</v>
      </c>
      <c r="O44" s="23">
        <v>0.14206910694145392</v>
      </c>
      <c r="P44">
        <v>7138</v>
      </c>
      <c r="Q44">
        <v>-210</v>
      </c>
      <c r="R44">
        <v>-2.9420005603810591E-2</v>
      </c>
    </row>
    <row r="45" spans="1:18" x14ac:dyDescent="0.25">
      <c r="A45" t="s">
        <v>47</v>
      </c>
      <c r="B45">
        <v>3121</v>
      </c>
      <c r="C45" s="23">
        <v>6.4000820260432689E-2</v>
      </c>
      <c r="D45">
        <v>3215</v>
      </c>
      <c r="F45" t="s">
        <v>70</v>
      </c>
      <c r="G45">
        <v>6928</v>
      </c>
      <c r="H45" s="23">
        <v>0.14206910694145392</v>
      </c>
      <c r="I45">
        <v>7138</v>
      </c>
      <c r="J45">
        <f t="shared" si="0"/>
        <v>-210</v>
      </c>
      <c r="K45" s="20">
        <f t="shared" si="1"/>
        <v>-2.9420005603810591E-2</v>
      </c>
      <c r="M45" t="s">
        <v>132</v>
      </c>
      <c r="N45">
        <v>48765</v>
      </c>
      <c r="O45" s="23">
        <v>1</v>
      </c>
      <c r="P45">
        <v>50721</v>
      </c>
      <c r="Q45">
        <v>-1956</v>
      </c>
      <c r="R45">
        <v>-3.8563908440291006E-2</v>
      </c>
    </row>
    <row r="46" spans="1:18" x14ac:dyDescent="0.25">
      <c r="A46" t="s">
        <v>45</v>
      </c>
      <c r="B46">
        <v>6928</v>
      </c>
      <c r="C46" s="23">
        <v>0.14206910694145392</v>
      </c>
      <c r="D46">
        <v>7138</v>
      </c>
      <c r="F46" t="s">
        <v>132</v>
      </c>
      <c r="G46">
        <v>48765</v>
      </c>
      <c r="H46" s="23">
        <v>1</v>
      </c>
      <c r="I46">
        <v>50721</v>
      </c>
      <c r="J46">
        <f t="shared" si="0"/>
        <v>-1956</v>
      </c>
      <c r="K46" s="20">
        <f t="shared" si="1"/>
        <v>-3.8563908440291006E-2</v>
      </c>
    </row>
    <row r="47" spans="1:18" x14ac:dyDescent="0.25">
      <c r="A47" t="s">
        <v>49</v>
      </c>
      <c r="B47">
        <v>5188</v>
      </c>
      <c r="C47" s="23">
        <v>0.10638777811955295</v>
      </c>
      <c r="D47">
        <v>5337</v>
      </c>
      <c r="I47" s="23"/>
      <c r="M47" t="s">
        <v>132</v>
      </c>
      <c r="N47">
        <v>50866</v>
      </c>
      <c r="O47" s="23">
        <v>1</v>
      </c>
      <c r="P47">
        <v>50368</v>
      </c>
      <c r="Q47">
        <f t="shared" ref="Q47" si="2">P47-N47</f>
        <v>-498</v>
      </c>
      <c r="R47">
        <f t="shared" ref="R47" si="3">+Q47/P47</f>
        <v>-9.8872299872935204E-3</v>
      </c>
    </row>
    <row r="48" spans="1:18" x14ac:dyDescent="0.25">
      <c r="A48" t="s">
        <v>163</v>
      </c>
      <c r="B48">
        <v>0</v>
      </c>
      <c r="C48" s="23">
        <v>0</v>
      </c>
      <c r="D48">
        <v>5</v>
      </c>
      <c r="I48" s="23"/>
      <c r="O48" s="23"/>
    </row>
    <row r="49" spans="1:15" x14ac:dyDescent="0.25">
      <c r="A49" t="s">
        <v>109</v>
      </c>
      <c r="B49">
        <v>0</v>
      </c>
      <c r="C49" s="23">
        <v>0</v>
      </c>
      <c r="D49">
        <v>13</v>
      </c>
      <c r="I49" s="23"/>
      <c r="O49" s="23"/>
    </row>
    <row r="50" spans="1:15" x14ac:dyDescent="0.25">
      <c r="A50" t="s">
        <v>70</v>
      </c>
      <c r="B50">
        <v>158</v>
      </c>
      <c r="C50" s="23">
        <v>3.240028709115144E-3</v>
      </c>
      <c r="D50">
        <v>185</v>
      </c>
      <c r="I50" s="23"/>
      <c r="O50" s="23"/>
    </row>
    <row r="51" spans="1:15" x14ac:dyDescent="0.25">
      <c r="A51" t="s">
        <v>164</v>
      </c>
      <c r="B51">
        <v>207</v>
      </c>
      <c r="C51" s="23">
        <v>4.244847739157182E-3</v>
      </c>
      <c r="D51">
        <v>231</v>
      </c>
      <c r="I51" s="23"/>
      <c r="O51" s="23"/>
    </row>
    <row r="52" spans="1:15" x14ac:dyDescent="0.25">
      <c r="A52" t="s">
        <v>165</v>
      </c>
      <c r="B52">
        <v>68</v>
      </c>
      <c r="C52" s="23">
        <v>1.394442735568543E-3</v>
      </c>
      <c r="D52">
        <v>100</v>
      </c>
      <c r="I52" s="23"/>
      <c r="O52" s="23"/>
    </row>
    <row r="53" spans="1:15" x14ac:dyDescent="0.25">
      <c r="A53" t="s">
        <v>46</v>
      </c>
      <c r="B53">
        <v>4471</v>
      </c>
      <c r="C53" s="23">
        <v>9.1684609863631708E-2</v>
      </c>
      <c r="D53">
        <v>4488</v>
      </c>
      <c r="I53" s="23"/>
      <c r="O53" s="23"/>
    </row>
    <row r="54" spans="1:15" x14ac:dyDescent="0.25">
      <c r="A54" t="s">
        <v>166</v>
      </c>
      <c r="B54">
        <v>124</v>
      </c>
      <c r="C54" s="23">
        <v>2.5428073413308726E-3</v>
      </c>
      <c r="D54">
        <v>169</v>
      </c>
      <c r="I54" s="23"/>
      <c r="O54" s="23"/>
    </row>
    <row r="55" spans="1:15" x14ac:dyDescent="0.25">
      <c r="A55" t="s">
        <v>167</v>
      </c>
      <c r="B55">
        <v>172</v>
      </c>
      <c r="C55" s="23">
        <v>3.5271198605557265E-3</v>
      </c>
      <c r="D55">
        <v>200</v>
      </c>
      <c r="I55" s="23"/>
      <c r="O55" s="23"/>
    </row>
    <row r="56" spans="1:15" x14ac:dyDescent="0.25">
      <c r="A56" t="s">
        <v>168</v>
      </c>
      <c r="B56">
        <v>0</v>
      </c>
      <c r="C56" s="23">
        <v>0</v>
      </c>
      <c r="D56">
        <v>13</v>
      </c>
      <c r="I56" s="23"/>
      <c r="O56" s="23"/>
    </row>
    <row r="57" spans="1:15" x14ac:dyDescent="0.25">
      <c r="A57" t="s">
        <v>169</v>
      </c>
      <c r="B57">
        <v>61</v>
      </c>
      <c r="C57" s="23">
        <v>1.2508971598482518E-3</v>
      </c>
      <c r="D57">
        <v>91</v>
      </c>
      <c r="I57" s="23"/>
      <c r="O57" s="23"/>
    </row>
    <row r="58" spans="1:15" x14ac:dyDescent="0.25">
      <c r="A58" t="s">
        <v>67</v>
      </c>
      <c r="B58">
        <v>896</v>
      </c>
      <c r="C58" s="23">
        <v>1.8373833692197274E-2</v>
      </c>
      <c r="D58">
        <v>865</v>
      </c>
      <c r="I58" s="23"/>
      <c r="O58" s="23"/>
    </row>
    <row r="59" spans="1:15" x14ac:dyDescent="0.25">
      <c r="A59" t="s">
        <v>170</v>
      </c>
      <c r="B59">
        <v>145</v>
      </c>
      <c r="C59" s="23">
        <v>2.9734440684917461E-3</v>
      </c>
      <c r="D59">
        <v>174</v>
      </c>
      <c r="I59" s="23"/>
      <c r="O59" s="23"/>
    </row>
    <row r="60" spans="1:15" x14ac:dyDescent="0.25">
      <c r="A60" t="s">
        <v>115</v>
      </c>
      <c r="B60">
        <v>30</v>
      </c>
      <c r="C60" s="23">
        <v>6.1519532451553372E-4</v>
      </c>
      <c r="D60">
        <v>58</v>
      </c>
      <c r="I60" s="23"/>
      <c r="O60" s="23"/>
    </row>
    <row r="61" spans="1:15" x14ac:dyDescent="0.25">
      <c r="A61" t="s">
        <v>171</v>
      </c>
      <c r="B61">
        <v>19</v>
      </c>
      <c r="C61" s="23">
        <v>3.8962370552650464E-4</v>
      </c>
      <c r="D61">
        <v>56</v>
      </c>
      <c r="I61" s="23"/>
      <c r="O61" s="23"/>
    </row>
    <row r="62" spans="1:15" x14ac:dyDescent="0.25">
      <c r="A62" t="s">
        <v>172</v>
      </c>
      <c r="B62">
        <v>715</v>
      </c>
      <c r="C62" s="23">
        <v>1.4662155234286886E-2</v>
      </c>
      <c r="D62">
        <v>746</v>
      </c>
      <c r="I62" s="23"/>
      <c r="O62" s="23"/>
    </row>
    <row r="63" spans="1:15" x14ac:dyDescent="0.25">
      <c r="A63" t="s">
        <v>121</v>
      </c>
      <c r="B63">
        <v>846</v>
      </c>
      <c r="C63" s="23">
        <v>1.7348508151338048E-2</v>
      </c>
      <c r="D63">
        <v>845</v>
      </c>
      <c r="I63" s="23"/>
      <c r="O63" s="23"/>
    </row>
    <row r="64" spans="1:15" x14ac:dyDescent="0.25">
      <c r="A64" t="s">
        <v>120</v>
      </c>
      <c r="B64">
        <v>1098</v>
      </c>
      <c r="C64" s="23">
        <v>2.2516148877268532E-2</v>
      </c>
      <c r="D64">
        <v>1100</v>
      </c>
      <c r="I64" s="23"/>
      <c r="O64" s="23"/>
    </row>
    <row r="65" spans="1:15" x14ac:dyDescent="0.25">
      <c r="A65" t="s">
        <v>65</v>
      </c>
      <c r="B65">
        <v>412</v>
      </c>
      <c r="C65" s="23">
        <v>8.4486824566799967E-3</v>
      </c>
      <c r="D65">
        <v>435</v>
      </c>
      <c r="I65" s="23"/>
      <c r="O65" s="23"/>
    </row>
    <row r="66" spans="1:15" x14ac:dyDescent="0.25">
      <c r="A66" t="s">
        <v>126</v>
      </c>
      <c r="B66">
        <v>934</v>
      </c>
      <c r="C66" s="23">
        <v>1.9153081103250282E-2</v>
      </c>
      <c r="D66">
        <v>973</v>
      </c>
      <c r="I66" s="23"/>
      <c r="O66" s="23"/>
    </row>
    <row r="67" spans="1:15" x14ac:dyDescent="0.25">
      <c r="A67" t="s">
        <v>173</v>
      </c>
      <c r="B67">
        <v>211</v>
      </c>
      <c r="C67" s="23">
        <v>4.3268737824259202E-3</v>
      </c>
      <c r="D67">
        <v>207</v>
      </c>
      <c r="I67" s="23"/>
      <c r="O67" s="23"/>
    </row>
    <row r="68" spans="1:15" x14ac:dyDescent="0.25">
      <c r="A68" t="s">
        <v>66</v>
      </c>
      <c r="B68">
        <v>645</v>
      </c>
      <c r="C68" s="23">
        <v>1.3226699477083975E-2</v>
      </c>
      <c r="D68">
        <v>642</v>
      </c>
      <c r="I68" s="23"/>
      <c r="O68" s="23"/>
    </row>
    <row r="69" spans="1:15" x14ac:dyDescent="0.25">
      <c r="A69" t="s">
        <v>122</v>
      </c>
      <c r="B69">
        <v>1135</v>
      </c>
      <c r="C69" s="23">
        <v>2.3274889777504356E-2</v>
      </c>
      <c r="D69">
        <v>1109</v>
      </c>
      <c r="I69" s="23"/>
      <c r="O69" s="23"/>
    </row>
    <row r="70" spans="1:15" x14ac:dyDescent="0.25">
      <c r="A70" t="s">
        <v>174</v>
      </c>
      <c r="B70">
        <v>91</v>
      </c>
      <c r="C70" s="23">
        <v>1.8660924843637856E-3</v>
      </c>
      <c r="D70">
        <v>114</v>
      </c>
      <c r="I70" s="23"/>
      <c r="O70" s="23"/>
    </row>
    <row r="71" spans="1:15" x14ac:dyDescent="0.25">
      <c r="A71" t="s">
        <v>60</v>
      </c>
      <c r="B71">
        <v>279</v>
      </c>
      <c r="C71" s="23">
        <v>5.721316517994463E-3</v>
      </c>
      <c r="D71">
        <v>308</v>
      </c>
      <c r="I71" s="23"/>
      <c r="O71" s="23"/>
    </row>
    <row r="72" spans="1:15" x14ac:dyDescent="0.25">
      <c r="A72" t="s">
        <v>175</v>
      </c>
      <c r="B72">
        <v>19</v>
      </c>
      <c r="C72" s="23">
        <v>3.8962370552650464E-4</v>
      </c>
      <c r="D72">
        <v>45</v>
      </c>
      <c r="I72" s="23"/>
      <c r="O72" s="23"/>
    </row>
    <row r="73" spans="1:15" x14ac:dyDescent="0.25">
      <c r="A73" t="s">
        <v>61</v>
      </c>
      <c r="B73">
        <v>254</v>
      </c>
      <c r="C73" s="23">
        <v>5.2086537475648518E-3</v>
      </c>
      <c r="D73">
        <v>247</v>
      </c>
      <c r="I73" s="23"/>
      <c r="O73" s="23"/>
    </row>
    <row r="74" spans="1:15" x14ac:dyDescent="0.25">
      <c r="A74" t="s">
        <v>113</v>
      </c>
      <c r="B74">
        <v>11</v>
      </c>
      <c r="C74" s="23">
        <v>2.2557161898902902E-4</v>
      </c>
      <c r="D74">
        <v>41</v>
      </c>
      <c r="I74" s="23"/>
      <c r="O74" s="23"/>
    </row>
    <row r="75" spans="1:15" x14ac:dyDescent="0.25">
      <c r="A75" t="s">
        <v>114</v>
      </c>
      <c r="B75">
        <v>771</v>
      </c>
      <c r="C75" s="23">
        <v>1.5810519840049216E-2</v>
      </c>
      <c r="D75">
        <v>769</v>
      </c>
      <c r="I75" s="23"/>
      <c r="O75" s="23"/>
    </row>
    <row r="76" spans="1:15" x14ac:dyDescent="0.25">
      <c r="A76" t="s">
        <v>117</v>
      </c>
      <c r="B76">
        <v>744</v>
      </c>
      <c r="C76" s="23">
        <v>1.5256844047985236E-2</v>
      </c>
      <c r="D76">
        <v>746</v>
      </c>
      <c r="I76" s="23"/>
      <c r="O76" s="23"/>
    </row>
    <row r="77" spans="1:15" x14ac:dyDescent="0.25">
      <c r="A77" t="s">
        <v>116</v>
      </c>
      <c r="B77">
        <v>0</v>
      </c>
      <c r="C77" s="23">
        <v>0</v>
      </c>
      <c r="D77">
        <v>30</v>
      </c>
      <c r="I77" s="23"/>
      <c r="O77" s="23"/>
    </row>
    <row r="78" spans="1:15" x14ac:dyDescent="0.25">
      <c r="A78" t="s">
        <v>53</v>
      </c>
      <c r="B78">
        <v>1410</v>
      </c>
      <c r="C78" s="23">
        <v>2.8914180252230082E-2</v>
      </c>
      <c r="D78">
        <v>1354</v>
      </c>
      <c r="I78" s="23"/>
      <c r="O78" s="23"/>
    </row>
    <row r="79" spans="1:15" x14ac:dyDescent="0.25">
      <c r="A79" t="s">
        <v>68</v>
      </c>
      <c r="B79">
        <v>2022</v>
      </c>
      <c r="C79" s="23">
        <v>4.146416487234697E-2</v>
      </c>
      <c r="D79">
        <v>1916</v>
      </c>
      <c r="I79" s="23"/>
      <c r="O79" s="23"/>
    </row>
    <row r="80" spans="1:15" x14ac:dyDescent="0.25">
      <c r="A80" t="s">
        <v>111</v>
      </c>
      <c r="B80">
        <v>43</v>
      </c>
      <c r="C80" s="23">
        <v>8.8177996513893163E-4</v>
      </c>
      <c r="D80">
        <v>66</v>
      </c>
      <c r="I80" s="23"/>
      <c r="O80" s="23"/>
    </row>
    <row r="81" spans="1:15" x14ac:dyDescent="0.25">
      <c r="A81" t="s">
        <v>118</v>
      </c>
      <c r="B81">
        <v>42</v>
      </c>
      <c r="C81" s="23">
        <v>8.6127345432174718E-4</v>
      </c>
      <c r="D81">
        <v>62</v>
      </c>
      <c r="I81" s="23"/>
      <c r="O81" s="23"/>
    </row>
    <row r="82" spans="1:15" x14ac:dyDescent="0.25">
      <c r="A82" t="s">
        <v>69</v>
      </c>
      <c r="B82">
        <v>526</v>
      </c>
      <c r="C82" s="23">
        <v>1.0786424689839024E-2</v>
      </c>
      <c r="D82">
        <v>522</v>
      </c>
      <c r="I82" s="23"/>
      <c r="O82" s="23"/>
    </row>
    <row r="83" spans="1:15" x14ac:dyDescent="0.25">
      <c r="A83" t="s">
        <v>176</v>
      </c>
      <c r="B83">
        <v>0</v>
      </c>
      <c r="C83" s="23">
        <v>0</v>
      </c>
      <c r="D83">
        <v>25</v>
      </c>
      <c r="I83" s="23"/>
      <c r="O83" s="23"/>
    </row>
    <row r="84" spans="1:15" x14ac:dyDescent="0.25">
      <c r="A84" t="s">
        <v>177</v>
      </c>
      <c r="B84">
        <v>48</v>
      </c>
      <c r="C84" s="23">
        <v>9.8431251922485386E-4</v>
      </c>
      <c r="D84">
        <v>90</v>
      </c>
      <c r="I84" s="23"/>
      <c r="O84" s="23"/>
    </row>
    <row r="85" spans="1:15" x14ac:dyDescent="0.25">
      <c r="A85" t="s">
        <v>119</v>
      </c>
      <c r="B85">
        <v>463</v>
      </c>
      <c r="C85" s="23">
        <v>9.4945145083564029E-3</v>
      </c>
      <c r="D85">
        <v>450</v>
      </c>
      <c r="I85" s="23"/>
      <c r="O85" s="23"/>
    </row>
    <row r="86" spans="1:15" x14ac:dyDescent="0.25">
      <c r="A86" t="s">
        <v>178</v>
      </c>
      <c r="B86">
        <v>39</v>
      </c>
      <c r="C86" s="23">
        <v>7.9975392187019373E-4</v>
      </c>
      <c r="D86">
        <v>75</v>
      </c>
      <c r="I86" s="23"/>
      <c r="O86" s="23"/>
    </row>
    <row r="87" spans="1:15" x14ac:dyDescent="0.25">
      <c r="A87" t="s">
        <v>59</v>
      </c>
      <c r="B87">
        <v>634</v>
      </c>
      <c r="C87" s="23">
        <v>1.3001127858094945E-2</v>
      </c>
      <c r="D87">
        <v>690</v>
      </c>
      <c r="I87" s="23"/>
      <c r="O87" s="23"/>
    </row>
    <row r="88" spans="1:15" x14ac:dyDescent="0.25">
      <c r="A88" t="s">
        <v>51</v>
      </c>
      <c r="B88">
        <v>2901</v>
      </c>
      <c r="C88" s="23">
        <v>5.9489387880652105E-2</v>
      </c>
      <c r="D88">
        <v>2896</v>
      </c>
      <c r="I88" s="23"/>
      <c r="O88" s="23"/>
    </row>
    <row r="89" spans="1:15" x14ac:dyDescent="0.25">
      <c r="A89" t="s">
        <v>128</v>
      </c>
      <c r="B89">
        <v>0</v>
      </c>
      <c r="C89" s="23">
        <v>0</v>
      </c>
      <c r="D89" t="s">
        <v>203</v>
      </c>
      <c r="I89" s="23"/>
      <c r="O89" s="23"/>
    </row>
    <row r="90" spans="1:15" x14ac:dyDescent="0.25">
      <c r="A90" t="s">
        <v>179</v>
      </c>
      <c r="B90">
        <v>0</v>
      </c>
      <c r="C90" s="23">
        <v>0</v>
      </c>
      <c r="D90">
        <v>0</v>
      </c>
      <c r="I90" s="23"/>
      <c r="O90" s="23"/>
    </row>
    <row r="91" spans="1:15" x14ac:dyDescent="0.25">
      <c r="A91" t="s">
        <v>180</v>
      </c>
      <c r="B91">
        <v>0</v>
      </c>
      <c r="C91" s="23">
        <v>0</v>
      </c>
      <c r="D91" t="s">
        <v>203</v>
      </c>
      <c r="I91" s="23"/>
      <c r="O91" s="23"/>
    </row>
    <row r="92" spans="1:15" x14ac:dyDescent="0.25">
      <c r="A92" t="s">
        <v>132</v>
      </c>
      <c r="B92">
        <v>48765</v>
      </c>
      <c r="C92" s="23">
        <f>B92/$B$92</f>
        <v>1</v>
      </c>
      <c r="D92">
        <v>50721</v>
      </c>
      <c r="I92" s="23"/>
      <c r="O92" s="23"/>
    </row>
  </sheetData>
  <sortState xmlns:xlrd2="http://schemas.microsoft.com/office/spreadsheetml/2017/richdata2" ref="M4:R45">
    <sortCondition ref="Q4:Q45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323A4-5CE1-415D-87CD-275213C95A54}">
  <sheetPr>
    <tabColor theme="9" tint="0.59999389629810485"/>
  </sheetPr>
  <dimension ref="A1:G42"/>
  <sheetViews>
    <sheetView tabSelected="1" workbookViewId="0">
      <selection activeCell="C1" sqref="C1"/>
    </sheetView>
  </sheetViews>
  <sheetFormatPr baseColWidth="10" defaultColWidth="11.42578125" defaultRowHeight="15" x14ac:dyDescent="0.25"/>
  <cols>
    <col min="1" max="1" width="22" style="1" customWidth="1"/>
    <col min="2" max="16384" width="11.42578125" style="1"/>
  </cols>
  <sheetData>
    <row r="1" spans="1:7" x14ac:dyDescent="0.25">
      <c r="A1" s="2" t="s">
        <v>28</v>
      </c>
      <c r="B1" s="214"/>
    </row>
    <row r="3" spans="1:7" ht="18.75" x14ac:dyDescent="0.3">
      <c r="A3" s="30" t="str">
        <f>GRETA1!A3</f>
        <v>LLOCS DE TREBALL. RÈGIM ESPECIAL TREBALLADORS AUTÒNOMS</v>
      </c>
    </row>
    <row r="5" spans="1:7" x14ac:dyDescent="0.25">
      <c r="A5" s="29" t="str">
        <f>Índex!A43</f>
        <v>TRETA3</v>
      </c>
      <c r="C5" s="29" t="str">
        <f>Índex!A7</f>
        <v>4t trimestre 2025</v>
      </c>
    </row>
    <row r="6" spans="1:7" ht="15.75" thickBot="1" x14ac:dyDescent="0.3">
      <c r="A6" s="31" t="str">
        <f>Índex!B21</f>
        <v>Dades municipals.</v>
      </c>
      <c r="B6" s="32"/>
      <c r="C6" s="32"/>
      <c r="D6" s="32"/>
      <c r="E6" s="32"/>
      <c r="F6" s="32"/>
      <c r="G6" s="32"/>
    </row>
    <row r="8" spans="1:7" ht="15" customHeight="1" x14ac:dyDescent="0.25">
      <c r="B8" s="296" t="s">
        <v>202</v>
      </c>
      <c r="C8" s="296" t="s">
        <v>75</v>
      </c>
      <c r="D8" s="275" t="s">
        <v>76</v>
      </c>
      <c r="E8" s="275"/>
      <c r="F8" s="275"/>
    </row>
    <row r="9" spans="1:7" ht="22.5" customHeight="1" x14ac:dyDescent="0.25">
      <c r="B9" s="296" t="s">
        <v>33</v>
      </c>
      <c r="C9" s="296"/>
      <c r="D9" s="213">
        <v>2024</v>
      </c>
      <c r="E9" s="213">
        <v>2019</v>
      </c>
      <c r="F9" s="213">
        <v>2008</v>
      </c>
    </row>
    <row r="10" spans="1:7" x14ac:dyDescent="0.25">
      <c r="A10" s="56" t="s">
        <v>77</v>
      </c>
      <c r="B10" s="57">
        <v>645</v>
      </c>
      <c r="C10" s="58">
        <v>1.301452784503632E-2</v>
      </c>
      <c r="D10" s="59">
        <v>7.8125E-3</v>
      </c>
      <c r="E10" s="59">
        <v>1.5527950310559005E-3</v>
      </c>
      <c r="F10" s="59">
        <v>-0.1422872340425532</v>
      </c>
    </row>
    <row r="11" spans="1:7" x14ac:dyDescent="0.25">
      <c r="A11" s="56" t="s">
        <v>78</v>
      </c>
      <c r="B11" s="57">
        <v>555</v>
      </c>
      <c r="C11" s="58">
        <v>1.1198547215496369E-2</v>
      </c>
      <c r="D11" s="59">
        <v>-8.9285714285714281E-3</v>
      </c>
      <c r="E11" s="59">
        <v>-0.20714285714285716</v>
      </c>
      <c r="F11" s="59">
        <v>-7.9601990049751242E-2</v>
      </c>
    </row>
    <row r="12" spans="1:7" x14ac:dyDescent="0.25">
      <c r="A12" s="56" t="s">
        <v>79</v>
      </c>
      <c r="B12" s="57">
        <v>4935</v>
      </c>
      <c r="C12" s="58">
        <v>9.9576271186440676E-2</v>
      </c>
      <c r="D12" s="59">
        <v>4.0691759918616479E-3</v>
      </c>
      <c r="E12" s="59">
        <v>-6.6401816118047671E-2</v>
      </c>
      <c r="F12" s="59">
        <v>-3.8761199844176079E-2</v>
      </c>
    </row>
    <row r="13" spans="1:7" x14ac:dyDescent="0.25">
      <c r="A13" s="56" t="s">
        <v>80</v>
      </c>
      <c r="B13" s="57">
        <v>140</v>
      </c>
      <c r="C13" s="58">
        <v>2.8248587570621469E-3</v>
      </c>
      <c r="D13" s="59">
        <v>3.7037037037037035E-2</v>
      </c>
      <c r="E13" s="59">
        <v>-0.13580246913580246</v>
      </c>
      <c r="F13" s="59">
        <v>-7.8947368421052627E-2</v>
      </c>
    </row>
    <row r="14" spans="1:7" x14ac:dyDescent="0.25">
      <c r="A14" s="56" t="s">
        <v>81</v>
      </c>
      <c r="B14" s="57">
        <v>630</v>
      </c>
      <c r="C14" s="58">
        <v>1.2711864406779662E-2</v>
      </c>
      <c r="D14" s="59">
        <v>-7.874015748031496E-3</v>
      </c>
      <c r="E14" s="59">
        <v>-0.25266903914590749</v>
      </c>
      <c r="F14" s="59">
        <v>-0.19745222929936307</v>
      </c>
    </row>
    <row r="15" spans="1:7" x14ac:dyDescent="0.25">
      <c r="A15" s="56" t="s">
        <v>82</v>
      </c>
      <c r="B15" s="57">
        <v>300</v>
      </c>
      <c r="C15" s="58">
        <v>6.0532687651331718E-3</v>
      </c>
      <c r="D15" s="59">
        <v>0</v>
      </c>
      <c r="E15" s="59">
        <v>-0.27360774818401939</v>
      </c>
      <c r="F15" s="59">
        <v>-0.14285714285714285</v>
      </c>
    </row>
    <row r="16" spans="1:7" x14ac:dyDescent="0.25">
      <c r="A16" s="56" t="s">
        <v>83</v>
      </c>
      <c r="B16" s="57">
        <v>1005</v>
      </c>
      <c r="C16" s="58">
        <v>2.0278450363196126E-2</v>
      </c>
      <c r="D16" s="59">
        <v>5.0000000000000001E-3</v>
      </c>
      <c r="E16" s="59">
        <v>-0.25500370644922166</v>
      </c>
      <c r="F16" s="59">
        <v>-0.23047473200612559</v>
      </c>
    </row>
    <row r="17" spans="1:6" x14ac:dyDescent="0.25">
      <c r="A17" s="56" t="s">
        <v>84</v>
      </c>
      <c r="B17" s="57">
        <v>5000</v>
      </c>
      <c r="C17" s="58">
        <v>0.10088781275221953</v>
      </c>
      <c r="D17" s="59">
        <v>2.0408163265306121E-2</v>
      </c>
      <c r="E17" s="59">
        <v>0.18793062485150866</v>
      </c>
      <c r="F17" s="59">
        <v>7.8981441519205872E-2</v>
      </c>
    </row>
    <row r="18" spans="1:6" x14ac:dyDescent="0.25">
      <c r="A18" s="56" t="s">
        <v>87</v>
      </c>
      <c r="B18" s="57">
        <v>1360</v>
      </c>
      <c r="C18" s="58">
        <v>2.7441485068603711E-2</v>
      </c>
      <c r="D18" s="59">
        <v>2.2556390977443608E-2</v>
      </c>
      <c r="E18" s="59">
        <v>6.5830721003134793E-2</v>
      </c>
      <c r="F18" s="59">
        <v>-8.4175084175084181E-2</v>
      </c>
    </row>
    <row r="19" spans="1:6" x14ac:dyDescent="0.25">
      <c r="A19" s="56" t="s">
        <v>88</v>
      </c>
      <c r="B19" s="57">
        <v>2900</v>
      </c>
      <c r="C19" s="58">
        <v>5.8514931396287329E-2</v>
      </c>
      <c r="D19" s="59">
        <v>-8.5470085470085479E-3</v>
      </c>
      <c r="E19" s="59">
        <v>-5.7217165149544863E-2</v>
      </c>
      <c r="F19" s="59">
        <v>-0.20460778935820076</v>
      </c>
    </row>
    <row r="20" spans="1:6" x14ac:dyDescent="0.25">
      <c r="A20" s="56" t="s">
        <v>89</v>
      </c>
      <c r="B20" s="57">
        <v>3010</v>
      </c>
      <c r="C20" s="58">
        <v>6.0734463276836161E-2</v>
      </c>
      <c r="D20" s="59">
        <v>1.5177065767284991E-2</v>
      </c>
      <c r="E20" s="59">
        <v>1.6548463356973995E-2</v>
      </c>
      <c r="F20" s="59">
        <v>-8.8707235846200425E-2</v>
      </c>
    </row>
    <row r="21" spans="1:6" x14ac:dyDescent="0.25">
      <c r="A21" s="56" t="s">
        <v>91</v>
      </c>
      <c r="B21" s="57">
        <v>1505</v>
      </c>
      <c r="C21" s="58">
        <v>3.036723163841808E-2</v>
      </c>
      <c r="D21" s="59">
        <v>3.0821917808219176E-2</v>
      </c>
      <c r="E21" s="59">
        <v>0.32482394366197181</v>
      </c>
      <c r="F21" s="59">
        <v>2.9411764705882353E-2</v>
      </c>
    </row>
    <row r="22" spans="1:6" x14ac:dyDescent="0.25">
      <c r="A22" s="56" t="s">
        <v>92</v>
      </c>
      <c r="B22" s="57">
        <v>1875</v>
      </c>
      <c r="C22" s="58">
        <v>3.7832929782082324E-2</v>
      </c>
      <c r="D22" s="59">
        <v>5.3619302949061663E-3</v>
      </c>
      <c r="E22" s="59">
        <v>8.821822402785838E-2</v>
      </c>
      <c r="F22" s="59">
        <v>3.1353135313531351E-2</v>
      </c>
    </row>
    <row r="23" spans="1:6" x14ac:dyDescent="0.25">
      <c r="A23" s="56" t="s">
        <v>93</v>
      </c>
      <c r="B23" s="57">
        <v>1335</v>
      </c>
      <c r="C23" s="58">
        <v>2.6937046004842615E-2</v>
      </c>
      <c r="D23" s="59">
        <v>-1.1111111111111112E-2</v>
      </c>
      <c r="E23" s="59">
        <v>-1.1111111111111112E-2</v>
      </c>
      <c r="F23" s="59">
        <v>-0.1222879684418146</v>
      </c>
    </row>
    <row r="24" spans="1:6" x14ac:dyDescent="0.25">
      <c r="A24" s="56" t="s">
        <v>94</v>
      </c>
      <c r="B24" s="57">
        <v>700</v>
      </c>
      <c r="C24" s="58">
        <v>1.4124293785310734E-2</v>
      </c>
      <c r="D24" s="59">
        <v>-7.0921985815602835E-3</v>
      </c>
      <c r="E24" s="59">
        <v>-0.16567342073897498</v>
      </c>
      <c r="F24" s="59">
        <v>-0.17159763313609466</v>
      </c>
    </row>
    <row r="25" spans="1:6" x14ac:dyDescent="0.25">
      <c r="A25" s="56" t="s">
        <v>190</v>
      </c>
      <c r="B25" s="57">
        <v>240</v>
      </c>
      <c r="C25" s="58">
        <v>4.8426150121065378E-3</v>
      </c>
      <c r="D25" s="59">
        <v>2.1276595744680851E-2</v>
      </c>
      <c r="E25" s="59">
        <v>-0.17525773195876287</v>
      </c>
      <c r="F25" s="59">
        <v>-0.19191919191919191</v>
      </c>
    </row>
    <row r="26" spans="1:6" x14ac:dyDescent="0.25">
      <c r="A26" s="56" t="s">
        <v>191</v>
      </c>
      <c r="B26" s="57">
        <v>365</v>
      </c>
      <c r="C26" s="58">
        <v>7.3648103309120255E-3</v>
      </c>
      <c r="D26" s="59">
        <v>-3.9473684210526314E-2</v>
      </c>
      <c r="E26" s="59">
        <v>-5.4495912806539508E-3</v>
      </c>
      <c r="F26" s="59">
        <v>1.6713091922005572E-2</v>
      </c>
    </row>
    <row r="27" spans="1:6" x14ac:dyDescent="0.25">
      <c r="A27" s="56" t="s">
        <v>192</v>
      </c>
      <c r="B27" s="57">
        <v>3105</v>
      </c>
      <c r="C27" s="58">
        <v>6.2651331719128331E-2</v>
      </c>
      <c r="D27" s="59">
        <v>0</v>
      </c>
      <c r="E27" s="59">
        <v>8.3769633507853408E-2</v>
      </c>
      <c r="F27" s="59">
        <v>-5.6517775752051046E-2</v>
      </c>
    </row>
    <row r="28" spans="1:6" x14ac:dyDescent="0.25">
      <c r="A28" s="56" t="s">
        <v>95</v>
      </c>
      <c r="B28" s="57">
        <v>1485</v>
      </c>
      <c r="C28" s="58">
        <v>2.9963680387409201E-2</v>
      </c>
      <c r="D28" s="59">
        <v>-3.3557046979865771E-3</v>
      </c>
      <c r="E28" s="59">
        <v>0.16288175411119812</v>
      </c>
      <c r="F28" s="59">
        <v>2.5552486187845305E-2</v>
      </c>
    </row>
    <row r="29" spans="1:6" x14ac:dyDescent="0.25">
      <c r="A29" s="56" t="s">
        <v>96</v>
      </c>
      <c r="B29" s="57">
        <v>4390</v>
      </c>
      <c r="C29" s="58">
        <v>8.8579499596448744E-2</v>
      </c>
      <c r="D29" s="59">
        <v>1.6203703703703703E-2</v>
      </c>
      <c r="E29" s="59">
        <v>4.6733428707677632E-2</v>
      </c>
      <c r="F29" s="59">
        <v>-0.14173998044965788</v>
      </c>
    </row>
    <row r="30" spans="1:6" x14ac:dyDescent="0.25">
      <c r="A30" s="56" t="s">
        <v>97</v>
      </c>
      <c r="B30" s="57">
        <v>250</v>
      </c>
      <c r="C30" s="58">
        <v>5.0443906376109763E-3</v>
      </c>
      <c r="D30" s="59">
        <v>-1.9607843137254902E-2</v>
      </c>
      <c r="E30" s="59">
        <v>-0.28160919540229884</v>
      </c>
      <c r="F30" s="59">
        <v>-0.31506849315068491</v>
      </c>
    </row>
    <row r="31" spans="1:6" x14ac:dyDescent="0.25">
      <c r="A31" s="56" t="s">
        <v>98</v>
      </c>
      <c r="B31" s="57">
        <v>500</v>
      </c>
      <c r="C31" s="58">
        <v>1.0088781275221953E-2</v>
      </c>
      <c r="D31" s="59">
        <v>-9.9009900990099011E-3</v>
      </c>
      <c r="E31" s="59">
        <v>-9.420289855072464E-2</v>
      </c>
      <c r="F31" s="59">
        <v>-4.2145593869731802E-2</v>
      </c>
    </row>
    <row r="32" spans="1:6" x14ac:dyDescent="0.25">
      <c r="A32" s="56" t="s">
        <v>99</v>
      </c>
      <c r="B32" s="57">
        <v>2575</v>
      </c>
      <c r="C32" s="58">
        <v>5.195722356739306E-2</v>
      </c>
      <c r="D32" s="59">
        <v>-7.7071290944123313E-3</v>
      </c>
      <c r="E32" s="59">
        <v>-6.6352429296591728E-2</v>
      </c>
      <c r="F32" s="59">
        <v>-0.11603158256093375</v>
      </c>
    </row>
    <row r="33" spans="1:6" x14ac:dyDescent="0.25">
      <c r="A33" s="56" t="s">
        <v>100</v>
      </c>
      <c r="B33" s="57">
        <v>2010</v>
      </c>
      <c r="C33" s="58">
        <v>4.0556900726392252E-2</v>
      </c>
      <c r="D33" s="59">
        <v>2.8132992327365727E-2</v>
      </c>
      <c r="E33" s="59">
        <v>-6.3809967396367018E-2</v>
      </c>
      <c r="F33" s="59">
        <v>-7.586206896551724E-2</v>
      </c>
    </row>
    <row r="34" spans="1:6" x14ac:dyDescent="0.25">
      <c r="A34" s="56" t="s">
        <v>101</v>
      </c>
      <c r="B34" s="57">
        <v>1615</v>
      </c>
      <c r="C34" s="58">
        <v>3.2586763518966909E-2</v>
      </c>
      <c r="D34" s="59">
        <v>-3.0864197530864196E-3</v>
      </c>
      <c r="E34" s="59">
        <v>-5.1673517322372284E-2</v>
      </c>
      <c r="F34" s="59">
        <v>-6.2137049941927994E-2</v>
      </c>
    </row>
    <row r="35" spans="1:6" x14ac:dyDescent="0.25">
      <c r="A35" s="56" t="s">
        <v>102</v>
      </c>
      <c r="B35" s="57">
        <v>1505</v>
      </c>
      <c r="C35" s="58">
        <v>3.036723163841808E-2</v>
      </c>
      <c r="D35" s="59">
        <v>-2.2727272727272728E-2</v>
      </c>
      <c r="E35" s="59">
        <v>-8.0073349633251828E-2</v>
      </c>
      <c r="F35" s="59">
        <v>-0.21532846715328466</v>
      </c>
    </row>
    <row r="36" spans="1:6" x14ac:dyDescent="0.25">
      <c r="A36" s="56" t="s">
        <v>103</v>
      </c>
      <c r="B36" s="57">
        <v>465</v>
      </c>
      <c r="C36" s="58">
        <v>9.3825665859564172E-3</v>
      </c>
      <c r="D36" s="59">
        <v>-1.0638297872340425E-2</v>
      </c>
      <c r="E36" s="59">
        <v>-0.22628951747088186</v>
      </c>
      <c r="F36" s="59">
        <v>-0.21979865771812079</v>
      </c>
    </row>
    <row r="37" spans="1:6" x14ac:dyDescent="0.25">
      <c r="A37" s="56" t="s">
        <v>104</v>
      </c>
      <c r="B37" s="57">
        <v>390</v>
      </c>
      <c r="C37" s="58">
        <v>7.8692493946731241E-3</v>
      </c>
      <c r="D37" s="59">
        <v>-1.2658227848101266E-2</v>
      </c>
      <c r="E37" s="59">
        <v>-0.25430210325047803</v>
      </c>
      <c r="F37" s="59">
        <v>-0.22465208747514911</v>
      </c>
    </row>
    <row r="38" spans="1:6" x14ac:dyDescent="0.25">
      <c r="A38" s="56" t="s">
        <v>105</v>
      </c>
      <c r="B38" s="57">
        <v>1025</v>
      </c>
      <c r="C38" s="58">
        <v>2.0682001614205005E-2</v>
      </c>
      <c r="D38" s="59">
        <v>4.060913705583756E-2</v>
      </c>
      <c r="E38" s="59">
        <v>-0.10166520595968449</v>
      </c>
      <c r="F38" s="59">
        <v>-0.15914684167350288</v>
      </c>
    </row>
    <row r="39" spans="1:6" ht="15.75" thickBot="1" x14ac:dyDescent="0.3">
      <c r="A39" s="318" t="s">
        <v>106</v>
      </c>
      <c r="B39" s="319">
        <v>3745</v>
      </c>
      <c r="C39" s="320">
        <v>7.5564971751412427E-2</v>
      </c>
      <c r="D39" s="321">
        <v>9.433962264150943E-3</v>
      </c>
      <c r="E39" s="321">
        <v>1.0692328254477412E-3</v>
      </c>
      <c r="F39" s="321">
        <v>-0.1418423464711274</v>
      </c>
    </row>
    <row r="40" spans="1:6" ht="15.75" thickBot="1" x14ac:dyDescent="0.3">
      <c r="A40" s="322" t="s">
        <v>29</v>
      </c>
      <c r="B40" s="327">
        <v>49560</v>
      </c>
      <c r="C40" s="324">
        <v>1</v>
      </c>
      <c r="D40" s="325">
        <v>6.3965884861407248E-3</v>
      </c>
      <c r="E40" s="325">
        <v>-1.0995589790664725E-2</v>
      </c>
      <c r="F40" s="325">
        <v>-9.2357562771276297E-2</v>
      </c>
    </row>
    <row r="41" spans="1:6" ht="22.5" customHeight="1" x14ac:dyDescent="0.25"/>
    <row r="42" spans="1:6" x14ac:dyDescent="0.25">
      <c r="A42" s="44" t="s">
        <v>208</v>
      </c>
    </row>
  </sheetData>
  <sortState xmlns:xlrd2="http://schemas.microsoft.com/office/spreadsheetml/2017/richdata2" ref="A10:F39">
    <sortCondition ref="A10:A39"/>
  </sortState>
  <mergeCells count="2">
    <mergeCell ref="B8:B9"/>
    <mergeCell ref="C8:C9"/>
  </mergeCells>
  <conditionalFormatting sqref="C10:C39">
    <cfRule type="colorScale" priority="2">
      <colorScale>
        <cfvo type="min"/>
        <cfvo type="max"/>
        <color rgb="FFFFEF9C"/>
        <color rgb="FF63BE7B"/>
      </colorScale>
    </cfRule>
  </conditionalFormatting>
  <conditionalFormatting sqref="D10:F40">
    <cfRule type="dataBar" priority="21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{C82B19C7-DAD6-42D9-A94E-3A82D97F897A}</x14:id>
        </ext>
      </extLst>
    </cfRule>
  </conditionalFormatting>
  <hyperlinks>
    <hyperlink ref="A1" location="Índex!A1" display="TORNAR A L'ÍNDEX" xr:uid="{18903ECD-15CB-468F-987B-C5ACD16CFC9F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2B19C7-DAD6-42D9-A94E-3A82D97F897A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D10:F40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7C37C-915B-4ED4-A4EA-6D2158061AEC}">
  <sheetPr>
    <tabColor theme="9" tint="0.39997558519241921"/>
  </sheetPr>
  <dimension ref="A1:L28"/>
  <sheetViews>
    <sheetView workbookViewId="0">
      <selection activeCell="B1" sqref="B1"/>
    </sheetView>
  </sheetViews>
  <sheetFormatPr baseColWidth="10" defaultRowHeight="15" x14ac:dyDescent="0.25"/>
  <cols>
    <col min="1" max="1" width="31.28515625" style="1" customWidth="1"/>
    <col min="2" max="3" width="11.42578125" style="1"/>
    <col min="4" max="5" width="13.140625" style="1" customWidth="1"/>
    <col min="6" max="16384" width="11.42578125" style="1"/>
  </cols>
  <sheetData>
    <row r="1" spans="1:12" x14ac:dyDescent="0.25">
      <c r="A1" s="2" t="s">
        <v>28</v>
      </c>
      <c r="B1" s="214"/>
    </row>
    <row r="3" spans="1:12" ht="18.75" x14ac:dyDescent="0.3">
      <c r="A3" s="30" t="str">
        <f>Índex!A45</f>
        <v>ANÀLISI SEGONS 7 SECTORS PRODUCTIUS</v>
      </c>
    </row>
    <row r="5" spans="1:12" s="29" customFormat="1" x14ac:dyDescent="0.25">
      <c r="A5" s="29" t="str">
        <f>Índex!A47</f>
        <v>T7S1</v>
      </c>
      <c r="B5" s="29" t="str">
        <f>Índex!A7</f>
        <v>4t trimestre 2025</v>
      </c>
    </row>
    <row r="6" spans="1:12" s="29" customFormat="1" ht="15.75" thickBot="1" x14ac:dyDescent="0.3">
      <c r="A6" s="31" t="str">
        <f>Índex!B47</f>
        <v>Llocs de treball segons àmbit territorial</v>
      </c>
      <c r="B6" s="32"/>
      <c r="C6" s="32"/>
      <c r="D6" s="32"/>
      <c r="E6" s="32"/>
      <c r="F6" s="32"/>
      <c r="G6" s="32"/>
      <c r="H6" s="32"/>
      <c r="I6" s="32"/>
      <c r="L6" s="151"/>
    </row>
    <row r="7" spans="1:12" x14ac:dyDescent="0.25">
      <c r="A7" s="152" t="s">
        <v>228</v>
      </c>
      <c r="B7" s="91"/>
      <c r="C7" s="91"/>
      <c r="D7" s="91"/>
      <c r="E7" s="91"/>
      <c r="F7" s="91"/>
      <c r="G7" s="91"/>
      <c r="L7" s="2"/>
    </row>
    <row r="8" spans="1:12" x14ac:dyDescent="0.25">
      <c r="A8" s="91"/>
      <c r="B8" s="308" t="s">
        <v>29</v>
      </c>
      <c r="C8" s="309"/>
      <c r="D8" s="310" t="s">
        <v>281</v>
      </c>
      <c r="E8" s="311"/>
      <c r="F8" s="310" t="s">
        <v>32</v>
      </c>
      <c r="G8" s="294"/>
    </row>
    <row r="9" spans="1:12" x14ac:dyDescent="0.25">
      <c r="A9" s="90"/>
      <c r="B9" s="88" t="s">
        <v>55</v>
      </c>
      <c r="C9" s="89" t="s">
        <v>56</v>
      </c>
      <c r="D9" s="88" t="s">
        <v>55</v>
      </c>
      <c r="E9" s="89" t="s">
        <v>56</v>
      </c>
      <c r="F9" s="88" t="s">
        <v>55</v>
      </c>
      <c r="G9" s="88" t="s">
        <v>56</v>
      </c>
    </row>
    <row r="10" spans="1:12" x14ac:dyDescent="0.25">
      <c r="A10" s="87" t="s">
        <v>226</v>
      </c>
      <c r="B10" s="86">
        <v>455</v>
      </c>
      <c r="C10" s="240">
        <v>1.2336306699563485E-3</v>
      </c>
      <c r="D10" s="239">
        <v>2935</v>
      </c>
      <c r="E10" s="240">
        <v>1.1391930941998187E-3</v>
      </c>
      <c r="F10" s="239">
        <v>31315</v>
      </c>
      <c r="G10" s="240">
        <v>8.3434912641794715E-3</v>
      </c>
      <c r="H10" s="188"/>
      <c r="I10" s="188"/>
    </row>
    <row r="11" spans="1:12" x14ac:dyDescent="0.25">
      <c r="A11" s="85" t="s">
        <v>225</v>
      </c>
      <c r="B11" s="84">
        <v>26875</v>
      </c>
      <c r="C11" s="242">
        <v>7.2865547813355747E-2</v>
      </c>
      <c r="D11" s="241">
        <v>141125</v>
      </c>
      <c r="E11" s="242">
        <v>5.4776363004752783E-2</v>
      </c>
      <c r="F11" s="241">
        <v>235705</v>
      </c>
      <c r="G11" s="242">
        <v>6.2800658100700069E-2</v>
      </c>
      <c r="H11" s="188"/>
      <c r="I11" s="188"/>
    </row>
    <row r="12" spans="1:12" x14ac:dyDescent="0.25">
      <c r="A12" s="85" t="s">
        <v>224</v>
      </c>
      <c r="B12" s="84">
        <v>73920</v>
      </c>
      <c r="C12" s="242">
        <v>0.20041753653444677</v>
      </c>
      <c r="D12" s="241">
        <v>430595</v>
      </c>
      <c r="E12" s="242">
        <v>0.16713146521191513</v>
      </c>
      <c r="F12" s="241">
        <v>632400</v>
      </c>
      <c r="G12" s="242">
        <v>0.16849509421897169</v>
      </c>
      <c r="H12" s="188"/>
      <c r="I12" s="188"/>
    </row>
    <row r="13" spans="1:12" x14ac:dyDescent="0.25">
      <c r="A13" s="85" t="s">
        <v>223</v>
      </c>
      <c r="B13" s="84">
        <v>51710</v>
      </c>
      <c r="C13" s="242">
        <v>0.14020009218339072</v>
      </c>
      <c r="D13" s="241">
        <v>268600</v>
      </c>
      <c r="E13" s="242">
        <v>0.10425460480479432</v>
      </c>
      <c r="F13" s="241">
        <v>470135</v>
      </c>
      <c r="G13" s="242">
        <v>0.12526160835015221</v>
      </c>
      <c r="H13" s="188"/>
      <c r="I13" s="188"/>
    </row>
    <row r="14" spans="1:12" x14ac:dyDescent="0.25">
      <c r="A14" s="85" t="s">
        <v>222</v>
      </c>
      <c r="B14" s="84">
        <v>59195</v>
      </c>
      <c r="C14" s="242">
        <v>0.16049399452322208</v>
      </c>
      <c r="D14" s="241">
        <v>554925</v>
      </c>
      <c r="E14" s="242">
        <v>0.2153890043607613</v>
      </c>
      <c r="F14" s="241">
        <v>814640</v>
      </c>
      <c r="G14" s="242">
        <v>0.21705066975734202</v>
      </c>
      <c r="H14" s="188"/>
      <c r="I14" s="188"/>
    </row>
    <row r="15" spans="1:12" x14ac:dyDescent="0.25">
      <c r="A15" s="85" t="s">
        <v>221</v>
      </c>
      <c r="B15" s="84">
        <v>43900</v>
      </c>
      <c r="C15" s="242">
        <v>0.11902502507930483</v>
      </c>
      <c r="D15" s="241">
        <v>335925</v>
      </c>
      <c r="E15" s="242">
        <v>0.13038618063682253</v>
      </c>
      <c r="F15" s="241">
        <v>493700</v>
      </c>
      <c r="G15" s="242">
        <v>0.13154020875380507</v>
      </c>
      <c r="H15" s="188"/>
      <c r="I15" s="188"/>
    </row>
    <row r="16" spans="1:12" ht="15.75" thickBot="1" x14ac:dyDescent="0.3">
      <c r="A16" s="83" t="s">
        <v>220</v>
      </c>
      <c r="B16" s="82">
        <v>112775</v>
      </c>
      <c r="C16" s="244">
        <v>0.30576417319632349</v>
      </c>
      <c r="D16" s="243">
        <v>842280</v>
      </c>
      <c r="E16" s="244">
        <v>0.32692318888675409</v>
      </c>
      <c r="F16" s="243">
        <v>1075330</v>
      </c>
      <c r="G16" s="244">
        <v>0.28650826955484948</v>
      </c>
      <c r="H16" s="188"/>
      <c r="I16" s="188"/>
    </row>
    <row r="17" spans="1:7" ht="15.75" thickBot="1" x14ac:dyDescent="0.3">
      <c r="A17" s="81" t="s">
        <v>132</v>
      </c>
      <c r="B17" s="79">
        <v>368830</v>
      </c>
      <c r="C17" s="80">
        <v>1</v>
      </c>
      <c r="D17" s="245">
        <v>2576385</v>
      </c>
      <c r="E17" s="246">
        <v>1</v>
      </c>
      <c r="F17" s="245">
        <v>3753225</v>
      </c>
      <c r="G17" s="246">
        <v>1</v>
      </c>
    </row>
    <row r="18" spans="1:7" x14ac:dyDescent="0.25">
      <c r="A18" s="153" t="s">
        <v>282</v>
      </c>
      <c r="B18" s="153"/>
      <c r="C18" s="153"/>
      <c r="D18" s="153"/>
      <c r="E18" s="153"/>
      <c r="F18" s="153"/>
      <c r="G18" s="153"/>
    </row>
    <row r="19" spans="1:7" x14ac:dyDescent="0.25">
      <c r="A19" s="150"/>
      <c r="B19" s="78"/>
      <c r="C19" s="78"/>
      <c r="D19" s="78"/>
      <c r="E19" s="78"/>
      <c r="F19" s="78"/>
      <c r="G19" s="78"/>
    </row>
    <row r="24" spans="1:7" x14ac:dyDescent="0.25">
      <c r="C24" s="73"/>
    </row>
    <row r="25" spans="1:7" x14ac:dyDescent="0.25">
      <c r="C25" s="73"/>
    </row>
    <row r="26" spans="1:7" x14ac:dyDescent="0.25">
      <c r="C26" s="73"/>
    </row>
    <row r="28" spans="1:7" x14ac:dyDescent="0.25">
      <c r="B28" s="73"/>
    </row>
  </sheetData>
  <mergeCells count="3">
    <mergeCell ref="B8:C8"/>
    <mergeCell ref="D8:E8"/>
    <mergeCell ref="F8:G8"/>
  </mergeCells>
  <conditionalFormatting sqref="C10:C16">
    <cfRule type="colorScale" priority="2">
      <colorScale>
        <cfvo type="min"/>
        <cfvo type="max"/>
        <color rgb="FFFFEF9C"/>
        <color rgb="FF63BE7B"/>
      </colorScale>
    </cfRule>
  </conditionalFormatting>
  <conditionalFormatting sqref="E10:E16">
    <cfRule type="colorScale" priority="5">
      <colorScale>
        <cfvo type="min"/>
        <cfvo type="max"/>
        <color rgb="FFFFEF9C"/>
        <color rgb="FF63BE7B"/>
      </colorScale>
    </cfRule>
  </conditionalFormatting>
  <conditionalFormatting sqref="G10:G16">
    <cfRule type="colorScale" priority="1">
      <colorScale>
        <cfvo type="min"/>
        <cfvo type="max"/>
        <color rgb="FFFFEF9C"/>
        <color rgb="FF63BE7B"/>
      </colorScale>
    </cfRule>
  </conditionalFormatting>
  <hyperlinks>
    <hyperlink ref="A1" location="Índex!A1" display="TORNAR A L'ÍNDEX" xr:uid="{E262D918-308E-496B-9808-D33BC31A16AB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7B4A-4558-4A5D-8D56-7F2CCB1CCEE8}">
  <sheetPr>
    <tabColor theme="9" tint="0.39997558519241921"/>
  </sheetPr>
  <dimension ref="A1:L42"/>
  <sheetViews>
    <sheetView workbookViewId="0"/>
  </sheetViews>
  <sheetFormatPr baseColWidth="10" defaultRowHeight="15" x14ac:dyDescent="0.25"/>
  <cols>
    <col min="1" max="1" width="31.28515625" style="1" customWidth="1"/>
    <col min="2" max="16384" width="11.42578125" style="1"/>
  </cols>
  <sheetData>
    <row r="1" spans="1:9" x14ac:dyDescent="0.25">
      <c r="A1" s="2" t="s">
        <v>28</v>
      </c>
      <c r="B1" s="214" t="s">
        <v>258</v>
      </c>
    </row>
    <row r="3" spans="1:9" ht="18.75" x14ac:dyDescent="0.3">
      <c r="A3" s="30" t="str">
        <f>Índex!A45</f>
        <v>ANÀLISI SEGONS 7 SECTORS PRODUCTIUS</v>
      </c>
    </row>
    <row r="4" spans="1:9" ht="18.75" x14ac:dyDescent="0.3">
      <c r="A4" s="30"/>
    </row>
    <row r="5" spans="1:9" x14ac:dyDescent="0.25">
      <c r="A5" s="29" t="str">
        <f>Índex!A48</f>
        <v>G7S1</v>
      </c>
      <c r="C5" s="29" t="str">
        <f>Índex!A7</f>
        <v>4t trimestre 2025</v>
      </c>
    </row>
    <row r="6" spans="1:9" ht="15.75" thickBot="1" x14ac:dyDescent="0.3">
      <c r="A6" s="31" t="str">
        <f>Índex!B48</f>
        <v>Variació intertrimestral llocs de treball. Baix Llobregat.</v>
      </c>
      <c r="B6" s="32"/>
      <c r="C6" s="32"/>
      <c r="D6" s="32"/>
      <c r="E6" s="32"/>
      <c r="F6" s="32"/>
      <c r="G6" s="32"/>
      <c r="H6" s="32"/>
      <c r="I6" s="32"/>
    </row>
    <row r="25" spans="1:12" x14ac:dyDescent="0.25">
      <c r="A25" s="153" t="s">
        <v>282</v>
      </c>
    </row>
    <row r="26" spans="1:12" x14ac:dyDescent="0.25">
      <c r="D26" s="211"/>
      <c r="E26" s="211"/>
      <c r="F26" s="211"/>
    </row>
    <row r="27" spans="1:12" ht="45" x14ac:dyDescent="0.25">
      <c r="B27" s="258" t="s">
        <v>393</v>
      </c>
      <c r="C27" s="258" t="s">
        <v>283</v>
      </c>
      <c r="D27" s="37"/>
      <c r="E27" s="279" t="s">
        <v>392</v>
      </c>
      <c r="F27" s="37"/>
      <c r="G27" s="37"/>
      <c r="H27" s="37"/>
      <c r="I27" s="37"/>
      <c r="J27" s="37"/>
      <c r="K27" s="37"/>
      <c r="L27" s="37"/>
    </row>
    <row r="28" spans="1:12" x14ac:dyDescent="0.25">
      <c r="A28" s="148" t="s">
        <v>234</v>
      </c>
      <c r="B28" s="144">
        <v>455</v>
      </c>
      <c r="C28" s="141">
        <f>+B28/E28-1</f>
        <v>1.1111111111111072E-2</v>
      </c>
      <c r="D28" s="37"/>
      <c r="E28" s="280">
        <v>450</v>
      </c>
      <c r="F28" s="37"/>
      <c r="G28" s="37"/>
      <c r="H28" s="37"/>
      <c r="I28" s="37"/>
      <c r="J28" s="37"/>
      <c r="K28" s="37"/>
      <c r="L28" s="37"/>
    </row>
    <row r="29" spans="1:12" x14ac:dyDescent="0.25">
      <c r="A29" s="154" t="s">
        <v>235</v>
      </c>
      <c r="B29" s="144">
        <v>26875</v>
      </c>
      <c r="C29" s="141">
        <f t="shared" ref="C29:C35" si="0">+B29/E29-1</f>
        <v>2.0117669386980452E-2</v>
      </c>
      <c r="D29" s="37"/>
      <c r="E29" s="280">
        <v>26345</v>
      </c>
      <c r="F29" s="37"/>
      <c r="G29" s="37"/>
      <c r="H29" s="37"/>
      <c r="I29" s="37"/>
      <c r="J29" s="37"/>
      <c r="K29" s="37"/>
      <c r="L29" s="37"/>
    </row>
    <row r="30" spans="1:12" x14ac:dyDescent="0.25">
      <c r="A30" s="148" t="s">
        <v>236</v>
      </c>
      <c r="B30" s="144">
        <v>73920</v>
      </c>
      <c r="C30" s="141">
        <f>+B30/E30-1</f>
        <v>3.5004200504060501E-2</v>
      </c>
      <c r="D30" s="37"/>
      <c r="E30" s="280">
        <v>71420</v>
      </c>
      <c r="F30" s="37"/>
      <c r="G30" s="37"/>
      <c r="H30" s="37"/>
      <c r="I30" s="37"/>
      <c r="J30" s="37"/>
      <c r="K30" s="37"/>
      <c r="L30" s="37"/>
    </row>
    <row r="31" spans="1:12" x14ac:dyDescent="0.25">
      <c r="A31" s="154" t="s">
        <v>237</v>
      </c>
      <c r="B31" s="144">
        <v>51710</v>
      </c>
      <c r="C31" s="141">
        <f t="shared" si="0"/>
        <v>-2.0264402200135256E-3</v>
      </c>
      <c r="D31" s="37"/>
      <c r="E31" s="280">
        <v>51815</v>
      </c>
      <c r="F31" s="37"/>
      <c r="G31" s="37"/>
      <c r="H31" s="37"/>
      <c r="I31" s="37"/>
      <c r="J31" s="37"/>
      <c r="K31" s="37"/>
      <c r="L31" s="37"/>
    </row>
    <row r="32" spans="1:12" x14ac:dyDescent="0.25">
      <c r="A32" s="148" t="s">
        <v>238</v>
      </c>
      <c r="B32" s="144">
        <v>59195</v>
      </c>
      <c r="C32" s="141">
        <f t="shared" si="0"/>
        <v>3.0105281475680812E-2</v>
      </c>
      <c r="D32" s="37"/>
      <c r="E32" s="280">
        <v>57465</v>
      </c>
      <c r="F32" s="37"/>
      <c r="G32" s="37"/>
      <c r="H32" s="37"/>
      <c r="I32" s="37"/>
      <c r="J32" s="37"/>
      <c r="K32" s="37"/>
      <c r="L32" s="37"/>
    </row>
    <row r="33" spans="1:12" x14ac:dyDescent="0.25">
      <c r="A33" s="154" t="s">
        <v>239</v>
      </c>
      <c r="B33" s="144">
        <v>43900</v>
      </c>
      <c r="C33" s="141">
        <f t="shared" si="0"/>
        <v>1.012425218591817E-2</v>
      </c>
      <c r="D33" s="37"/>
      <c r="E33" s="280">
        <v>43460</v>
      </c>
      <c r="F33" s="37"/>
      <c r="G33" s="37"/>
      <c r="H33" s="37"/>
      <c r="I33" s="37"/>
      <c r="J33" s="37"/>
      <c r="K33" s="37"/>
      <c r="L33" s="37"/>
    </row>
    <row r="34" spans="1:12" x14ac:dyDescent="0.25">
      <c r="A34" s="148" t="s">
        <v>240</v>
      </c>
      <c r="B34" s="144">
        <v>112775</v>
      </c>
      <c r="C34" s="141">
        <f t="shared" si="0"/>
        <v>-7.2623239436619969E-3</v>
      </c>
      <c r="D34" s="37"/>
      <c r="E34" s="280">
        <v>113600</v>
      </c>
      <c r="F34" s="37"/>
      <c r="G34" s="37"/>
      <c r="H34" s="37"/>
      <c r="I34" s="37"/>
      <c r="J34" s="37"/>
      <c r="K34" s="37"/>
      <c r="L34" s="37"/>
    </row>
    <row r="35" spans="1:12" x14ac:dyDescent="0.25">
      <c r="A35" s="148" t="s">
        <v>284</v>
      </c>
      <c r="B35" s="144">
        <v>368830</v>
      </c>
      <c r="C35" s="141">
        <f t="shared" si="0"/>
        <v>1.1726625612047625E-2</v>
      </c>
      <c r="D35" s="37"/>
      <c r="E35" s="280">
        <v>364555</v>
      </c>
      <c r="F35" s="37"/>
      <c r="G35" s="37"/>
      <c r="H35" s="37"/>
      <c r="I35" s="37"/>
      <c r="J35" s="37"/>
      <c r="K35" s="37"/>
      <c r="L35" s="37"/>
    </row>
    <row r="36" spans="1:12" x14ac:dyDescent="0.25">
      <c r="B36" s="63"/>
      <c r="C36" s="63"/>
      <c r="D36" s="37"/>
      <c r="E36" s="211"/>
      <c r="F36" s="37"/>
      <c r="G36" s="37"/>
      <c r="H36" s="37"/>
      <c r="I36" s="37"/>
      <c r="J36" s="37"/>
      <c r="K36" s="37"/>
      <c r="L36" s="37"/>
    </row>
    <row r="37" spans="1:12" x14ac:dyDescent="0.25">
      <c r="B37" s="63"/>
      <c r="C37" s="63"/>
      <c r="D37" s="37"/>
      <c r="E37" s="37"/>
      <c r="F37" s="37"/>
      <c r="G37" s="37"/>
      <c r="H37" s="37"/>
      <c r="I37" s="37"/>
      <c r="J37" s="37"/>
      <c r="K37" s="37"/>
      <c r="L37" s="37"/>
    </row>
    <row r="38" spans="1:12" x14ac:dyDescent="0.25">
      <c r="D38" s="37"/>
      <c r="E38" s="211"/>
      <c r="F38" s="211"/>
      <c r="G38" s="37"/>
      <c r="H38" s="37"/>
      <c r="I38" s="37"/>
      <c r="J38" s="37"/>
      <c r="K38" s="37"/>
      <c r="L38" s="37"/>
    </row>
    <row r="39" spans="1:12" x14ac:dyDescent="0.25">
      <c r="D39" s="37"/>
      <c r="E39" s="211"/>
      <c r="F39" s="211"/>
      <c r="G39" s="37"/>
      <c r="H39" s="37"/>
      <c r="I39" s="37"/>
      <c r="J39" s="37"/>
      <c r="K39" s="37"/>
      <c r="L39" s="37"/>
    </row>
    <row r="40" spans="1:12" x14ac:dyDescent="0.25">
      <c r="D40" s="37"/>
      <c r="E40" s="211"/>
      <c r="F40" s="211"/>
      <c r="G40" s="37"/>
      <c r="H40" s="37"/>
      <c r="I40" s="37"/>
      <c r="J40" s="37"/>
      <c r="K40" s="37"/>
      <c r="L40" s="37"/>
    </row>
    <row r="41" spans="1:12" x14ac:dyDescent="0.25">
      <c r="D41" s="211"/>
      <c r="E41" s="211"/>
      <c r="F41" s="211"/>
    </row>
    <row r="42" spans="1:12" x14ac:dyDescent="0.25">
      <c r="D42" s="211"/>
      <c r="E42" s="211"/>
      <c r="F42" s="211"/>
    </row>
  </sheetData>
  <hyperlinks>
    <hyperlink ref="A1" location="Índex!A1" display="TORNAR A L'ÍNDEX" xr:uid="{84DDB665-7458-4DF6-B5EB-6AB247CFBF13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12BA-D7F9-4D88-B2D7-181DC2AE5F75}">
  <sheetPr>
    <tabColor theme="9" tint="0.39997558519241921"/>
  </sheetPr>
  <dimension ref="A1:T82"/>
  <sheetViews>
    <sheetView zoomScale="70" zoomScaleNormal="70" workbookViewId="0">
      <selection activeCell="B1" sqref="B1"/>
    </sheetView>
  </sheetViews>
  <sheetFormatPr baseColWidth="10" defaultRowHeight="15" x14ac:dyDescent="0.25"/>
  <cols>
    <col min="1" max="1" width="26.28515625" style="1" customWidth="1"/>
    <col min="2" max="2" width="14.7109375" style="1" customWidth="1"/>
    <col min="3" max="3" width="15.7109375" style="1" customWidth="1"/>
    <col min="4" max="4" width="10.5703125" style="1" customWidth="1"/>
    <col min="5" max="5" width="11.42578125" style="1" customWidth="1"/>
    <col min="6" max="6" width="13.42578125" style="1" customWidth="1"/>
    <col min="7" max="7" width="13.7109375" style="1" customWidth="1"/>
    <col min="8" max="9" width="16.7109375" style="1" customWidth="1"/>
    <col min="10" max="10" width="6.5703125" style="1" customWidth="1"/>
    <col min="11" max="11" width="3.7109375" style="1" customWidth="1"/>
    <col min="12" max="12" width="20.85546875" style="1" customWidth="1"/>
    <col min="13" max="13" width="12.85546875" style="1" customWidth="1"/>
    <col min="14" max="14" width="15.42578125" style="1" customWidth="1"/>
    <col min="15" max="16" width="11.42578125" style="1"/>
    <col min="17" max="17" width="12.85546875" style="1" customWidth="1"/>
    <col min="18" max="18" width="14.5703125" style="1" customWidth="1"/>
    <col min="19" max="19" width="14.85546875" style="1" customWidth="1"/>
    <col min="20" max="16384" width="11.42578125" style="1"/>
  </cols>
  <sheetData>
    <row r="1" spans="1:20" x14ac:dyDescent="0.25">
      <c r="A1" s="2" t="s">
        <v>28</v>
      </c>
      <c r="B1" s="214" t="s">
        <v>258</v>
      </c>
    </row>
    <row r="3" spans="1:20" ht="18.75" x14ac:dyDescent="0.3">
      <c r="A3" s="30" t="str">
        <f>Índex!A45</f>
        <v>ANÀLISI SEGONS 7 SECTORS PRODUCTIUS</v>
      </c>
    </row>
    <row r="5" spans="1:20" x14ac:dyDescent="0.25">
      <c r="A5" s="29" t="str">
        <f>Índex!A49</f>
        <v>T7S2</v>
      </c>
      <c r="C5" s="29" t="str">
        <f>Índex!A7</f>
        <v>4t trimestre 2025</v>
      </c>
    </row>
    <row r="6" spans="1:20" ht="15.75" thickBot="1" x14ac:dyDescent="0.3">
      <c r="A6" s="31" t="str">
        <f>Índex!B49</f>
        <v>Llocs de treball segons municipi.</v>
      </c>
      <c r="B6" s="32"/>
      <c r="C6" s="32"/>
      <c r="D6" s="32"/>
      <c r="E6" s="32"/>
      <c r="F6" s="32"/>
      <c r="G6" s="32"/>
      <c r="H6" s="32"/>
      <c r="I6" s="32"/>
    </row>
    <row r="7" spans="1:20" ht="15.75" x14ac:dyDescent="0.25">
      <c r="L7" s="93"/>
      <c r="M7" s="93"/>
      <c r="N7" s="93"/>
      <c r="O7" s="93"/>
      <c r="P7" s="93"/>
      <c r="Q7" s="93"/>
      <c r="R7" s="93"/>
    </row>
    <row r="8" spans="1:20" ht="15.75" x14ac:dyDescent="0.25">
      <c r="A8" s="313" t="s">
        <v>285</v>
      </c>
      <c r="B8" s="313"/>
      <c r="C8" s="313"/>
      <c r="D8" s="313"/>
      <c r="E8" s="313"/>
      <c r="F8" s="313"/>
      <c r="G8" s="313"/>
      <c r="L8" s="313" t="s">
        <v>371</v>
      </c>
      <c r="M8" s="313"/>
      <c r="N8" s="313"/>
      <c r="O8" s="313"/>
      <c r="P8" s="313"/>
      <c r="Q8" s="313"/>
      <c r="R8" s="313"/>
    </row>
    <row r="9" spans="1:20" ht="54" customHeight="1" x14ac:dyDescent="0.25">
      <c r="A9" s="94" t="s">
        <v>233</v>
      </c>
      <c r="B9" s="95" t="s">
        <v>234</v>
      </c>
      <c r="C9" s="95" t="s">
        <v>235</v>
      </c>
      <c r="D9" s="95" t="s">
        <v>236</v>
      </c>
      <c r="E9" s="95" t="s">
        <v>237</v>
      </c>
      <c r="F9" s="95" t="s">
        <v>238</v>
      </c>
      <c r="G9" s="95" t="s">
        <v>239</v>
      </c>
      <c r="H9" s="95" t="s">
        <v>240</v>
      </c>
      <c r="I9" s="95" t="s">
        <v>132</v>
      </c>
      <c r="J9" s="96"/>
      <c r="L9" s="97" t="s">
        <v>233</v>
      </c>
      <c r="M9" s="95" t="s">
        <v>234</v>
      </c>
      <c r="N9" s="95" t="s">
        <v>235</v>
      </c>
      <c r="O9" s="95" t="s">
        <v>236</v>
      </c>
      <c r="P9" s="95" t="s">
        <v>237</v>
      </c>
      <c r="Q9" s="95" t="s">
        <v>238</v>
      </c>
      <c r="R9" s="95" t="s">
        <v>239</v>
      </c>
      <c r="S9" s="95" t="s">
        <v>240</v>
      </c>
      <c r="T9" s="96"/>
    </row>
    <row r="10" spans="1:20" x14ac:dyDescent="0.25">
      <c r="A10" s="98" t="s">
        <v>77</v>
      </c>
      <c r="B10" s="215">
        <v>20</v>
      </c>
      <c r="C10" s="99">
        <v>489</v>
      </c>
      <c r="D10" s="99">
        <v>1067</v>
      </c>
      <c r="E10" s="99">
        <v>2640</v>
      </c>
      <c r="F10" s="99">
        <v>401</v>
      </c>
      <c r="G10" s="99">
        <v>443</v>
      </c>
      <c r="H10" s="99">
        <v>2213</v>
      </c>
      <c r="I10" s="99">
        <v>7273</v>
      </c>
      <c r="J10" s="100"/>
      <c r="L10" s="98" t="s">
        <v>77</v>
      </c>
      <c r="M10" s="218">
        <f>B10/$I10</f>
        <v>2.7498968788670424E-3</v>
      </c>
      <c r="N10" s="219">
        <f t="shared" ref="N10:N40" si="0">C10/$I10</f>
        <v>6.7234978688299182E-2</v>
      </c>
      <c r="O10" s="219">
        <f t="shared" ref="O10:O40" si="1">D10/$I10</f>
        <v>0.14670699848755672</v>
      </c>
      <c r="P10" s="219">
        <f t="shared" ref="P10:P40" si="2">E10/$I10</f>
        <v>0.36298638801044963</v>
      </c>
      <c r="Q10" s="219">
        <f t="shared" ref="Q10:Q40" si="3">F10/$I10</f>
        <v>5.51354324212842E-2</v>
      </c>
      <c r="R10" s="219">
        <f t="shared" ref="R10:R40" si="4">G10/$I10</f>
        <v>6.0910215866904989E-2</v>
      </c>
      <c r="S10" s="219">
        <f t="shared" ref="S10:S40" si="5">H10/$I10</f>
        <v>0.30427608964663827</v>
      </c>
      <c r="T10" s="102"/>
    </row>
    <row r="11" spans="1:20" x14ac:dyDescent="0.25">
      <c r="A11" s="103" t="s">
        <v>78</v>
      </c>
      <c r="B11" s="216">
        <v>33</v>
      </c>
      <c r="C11" s="104">
        <v>183</v>
      </c>
      <c r="D11" s="104">
        <v>276</v>
      </c>
      <c r="E11" s="104">
        <v>253</v>
      </c>
      <c r="F11" s="104">
        <v>279</v>
      </c>
      <c r="G11" s="104">
        <v>257</v>
      </c>
      <c r="H11" s="104">
        <v>435</v>
      </c>
      <c r="I11" s="104">
        <v>1716</v>
      </c>
      <c r="J11" s="100"/>
      <c r="L11" s="103" t="s">
        <v>78</v>
      </c>
      <c r="M11" s="220">
        <f t="shared" ref="M11:M40" si="6">B11/$I11</f>
        <v>1.9230769230769232E-2</v>
      </c>
      <c r="N11" s="221">
        <f t="shared" si="0"/>
        <v>0.10664335664335664</v>
      </c>
      <c r="O11" s="221">
        <f t="shared" si="1"/>
        <v>0.16083916083916083</v>
      </c>
      <c r="P11" s="221">
        <f t="shared" si="2"/>
        <v>0.14743589743589744</v>
      </c>
      <c r="Q11" s="221">
        <f t="shared" si="3"/>
        <v>0.16258741258741258</v>
      </c>
      <c r="R11" s="221">
        <f t="shared" si="4"/>
        <v>0.14976689976689977</v>
      </c>
      <c r="S11" s="221">
        <f t="shared" si="5"/>
        <v>0.25349650349650349</v>
      </c>
      <c r="T11" s="102"/>
    </row>
    <row r="12" spans="1:20" x14ac:dyDescent="0.25">
      <c r="A12" s="103" t="s">
        <v>79</v>
      </c>
      <c r="B12" s="216">
        <v>25</v>
      </c>
      <c r="C12" s="104">
        <v>1388</v>
      </c>
      <c r="D12" s="104">
        <v>3419</v>
      </c>
      <c r="E12" s="104">
        <v>1052</v>
      </c>
      <c r="F12" s="104">
        <v>2889</v>
      </c>
      <c r="G12" s="104">
        <v>5008</v>
      </c>
      <c r="H12" s="104">
        <v>5914</v>
      </c>
      <c r="I12" s="104">
        <v>19695</v>
      </c>
      <c r="J12" s="100"/>
      <c r="L12" s="103" t="s">
        <v>79</v>
      </c>
      <c r="M12" s="220">
        <f t="shared" si="6"/>
        <v>1.2693577050012694E-3</v>
      </c>
      <c r="N12" s="221">
        <f t="shared" si="0"/>
        <v>7.0474739781670473E-2</v>
      </c>
      <c r="O12" s="221">
        <f t="shared" si="1"/>
        <v>0.17359735973597359</v>
      </c>
      <c r="P12" s="221">
        <f t="shared" si="2"/>
        <v>5.3414572226453412E-2</v>
      </c>
      <c r="Q12" s="221">
        <f t="shared" si="3"/>
        <v>0.14668697638994668</v>
      </c>
      <c r="R12" s="221">
        <f t="shared" si="4"/>
        <v>0.2542777354658543</v>
      </c>
      <c r="S12" s="221">
        <f t="shared" si="5"/>
        <v>0.3002792586951003</v>
      </c>
      <c r="T12" s="102"/>
    </row>
    <row r="13" spans="1:20" x14ac:dyDescent="0.25">
      <c r="A13" s="105" t="s">
        <v>80</v>
      </c>
      <c r="B13" s="216">
        <v>5</v>
      </c>
      <c r="C13" s="104">
        <v>82</v>
      </c>
      <c r="D13" s="104">
        <v>160</v>
      </c>
      <c r="E13" s="104">
        <v>318</v>
      </c>
      <c r="F13" s="104">
        <v>169</v>
      </c>
      <c r="G13" s="104">
        <v>57</v>
      </c>
      <c r="H13" s="104">
        <v>745</v>
      </c>
      <c r="I13" s="104">
        <v>1536</v>
      </c>
      <c r="J13" s="100"/>
      <c r="L13" s="105" t="s">
        <v>80</v>
      </c>
      <c r="M13" s="220">
        <f t="shared" si="6"/>
        <v>3.2552083333333335E-3</v>
      </c>
      <c r="N13" s="221">
        <f t="shared" si="0"/>
        <v>5.3385416666666664E-2</v>
      </c>
      <c r="O13" s="221">
        <f t="shared" si="1"/>
        <v>0.10416666666666667</v>
      </c>
      <c r="P13" s="221">
        <f t="shared" si="2"/>
        <v>0.20703125</v>
      </c>
      <c r="Q13" s="221">
        <f t="shared" si="3"/>
        <v>0.11002604166666667</v>
      </c>
      <c r="R13" s="221">
        <f t="shared" si="4"/>
        <v>3.7109375E-2</v>
      </c>
      <c r="S13" s="221">
        <f t="shared" si="5"/>
        <v>0.48502604166666669</v>
      </c>
      <c r="T13" s="102"/>
    </row>
    <row r="14" spans="1:20" x14ac:dyDescent="0.25">
      <c r="A14" s="105" t="s">
        <v>81</v>
      </c>
      <c r="B14" s="216">
        <v>10</v>
      </c>
      <c r="C14" s="104">
        <v>289</v>
      </c>
      <c r="D14" s="104">
        <v>726</v>
      </c>
      <c r="E14" s="104">
        <v>815</v>
      </c>
      <c r="F14" s="104">
        <v>345</v>
      </c>
      <c r="G14" s="104">
        <v>636</v>
      </c>
      <c r="H14" s="104">
        <v>754</v>
      </c>
      <c r="I14" s="104">
        <v>3575</v>
      </c>
      <c r="J14" s="100"/>
      <c r="L14" s="105" t="s">
        <v>81</v>
      </c>
      <c r="M14" s="220">
        <f t="shared" si="6"/>
        <v>2.7972027972027972E-3</v>
      </c>
      <c r="N14" s="221">
        <f t="shared" si="0"/>
        <v>8.0839160839160845E-2</v>
      </c>
      <c r="O14" s="221">
        <f t="shared" si="1"/>
        <v>0.20307692307692307</v>
      </c>
      <c r="P14" s="221">
        <f t="shared" si="2"/>
        <v>0.22797202797202798</v>
      </c>
      <c r="Q14" s="221">
        <f t="shared" si="3"/>
        <v>9.6503496503496503E-2</v>
      </c>
      <c r="R14" s="221">
        <f t="shared" si="4"/>
        <v>0.17790209790209791</v>
      </c>
      <c r="S14" s="221">
        <f t="shared" si="5"/>
        <v>0.21090909090909091</v>
      </c>
      <c r="T14" s="102"/>
    </row>
    <row r="15" spans="1:20" x14ac:dyDescent="0.25">
      <c r="A15" s="105" t="s">
        <v>82</v>
      </c>
      <c r="B15" s="216">
        <v>15</v>
      </c>
      <c r="C15" s="104">
        <v>130</v>
      </c>
      <c r="D15" s="104">
        <v>192</v>
      </c>
      <c r="E15" s="104">
        <v>199</v>
      </c>
      <c r="F15" s="104">
        <v>176</v>
      </c>
      <c r="G15" s="104">
        <v>227</v>
      </c>
      <c r="H15" s="104">
        <v>256</v>
      </c>
      <c r="I15" s="104">
        <v>1195</v>
      </c>
      <c r="J15" s="100"/>
      <c r="L15" s="105" t="s">
        <v>82</v>
      </c>
      <c r="M15" s="220">
        <f t="shared" si="6"/>
        <v>1.2552301255230125E-2</v>
      </c>
      <c r="N15" s="221">
        <f t="shared" si="0"/>
        <v>0.10878661087866109</v>
      </c>
      <c r="O15" s="221">
        <f t="shared" si="1"/>
        <v>0.1606694560669456</v>
      </c>
      <c r="P15" s="221">
        <f t="shared" si="2"/>
        <v>0.16652719665271967</v>
      </c>
      <c r="Q15" s="221">
        <f t="shared" si="3"/>
        <v>0.14728033472803348</v>
      </c>
      <c r="R15" s="221">
        <f t="shared" si="4"/>
        <v>0.18995815899581589</v>
      </c>
      <c r="S15" s="221">
        <f t="shared" si="5"/>
        <v>0.21422594142259413</v>
      </c>
      <c r="T15" s="102"/>
    </row>
    <row r="16" spans="1:20" x14ac:dyDescent="0.25">
      <c r="A16" s="105" t="s">
        <v>83</v>
      </c>
      <c r="B16" s="216">
        <v>20</v>
      </c>
      <c r="C16" s="104">
        <v>345</v>
      </c>
      <c r="D16" s="104">
        <v>431</v>
      </c>
      <c r="E16" s="104">
        <v>464</v>
      </c>
      <c r="F16" s="104">
        <v>608</v>
      </c>
      <c r="G16" s="104">
        <v>514</v>
      </c>
      <c r="H16" s="104">
        <v>846</v>
      </c>
      <c r="I16" s="104">
        <v>3228</v>
      </c>
      <c r="J16" s="100"/>
      <c r="L16" s="105" t="s">
        <v>83</v>
      </c>
      <c r="M16" s="220">
        <f t="shared" si="6"/>
        <v>6.1957868649318466E-3</v>
      </c>
      <c r="N16" s="221">
        <f t="shared" si="0"/>
        <v>0.10687732342007435</v>
      </c>
      <c r="O16" s="221">
        <f t="shared" si="1"/>
        <v>0.13351920693928129</v>
      </c>
      <c r="P16" s="221">
        <f t="shared" si="2"/>
        <v>0.14374225526641884</v>
      </c>
      <c r="Q16" s="221">
        <f t="shared" si="3"/>
        <v>0.18835192069392812</v>
      </c>
      <c r="R16" s="221">
        <f t="shared" si="4"/>
        <v>0.15923172242874845</v>
      </c>
      <c r="S16" s="221">
        <f t="shared" si="5"/>
        <v>0.26208178438661711</v>
      </c>
      <c r="T16" s="102"/>
    </row>
    <row r="17" spans="1:20" x14ac:dyDescent="0.25">
      <c r="A17" s="105" t="s">
        <v>84</v>
      </c>
      <c r="B17" s="216">
        <v>27</v>
      </c>
      <c r="C17" s="104">
        <v>5913</v>
      </c>
      <c r="D17" s="104">
        <v>9183</v>
      </c>
      <c r="E17" s="104">
        <v>6158</v>
      </c>
      <c r="F17" s="104">
        <v>4174</v>
      </c>
      <c r="G17" s="104">
        <v>6365</v>
      </c>
      <c r="H17" s="104">
        <v>20939</v>
      </c>
      <c r="I17" s="104">
        <v>52759</v>
      </c>
      <c r="J17" s="100"/>
      <c r="L17" s="105" t="s">
        <v>84</v>
      </c>
      <c r="M17" s="220">
        <f t="shared" si="6"/>
        <v>5.1176102655471102E-4</v>
      </c>
      <c r="N17" s="221">
        <f t="shared" si="0"/>
        <v>0.11207566481548172</v>
      </c>
      <c r="O17" s="221">
        <f t="shared" si="1"/>
        <v>0.17405561136488562</v>
      </c>
      <c r="P17" s="221">
        <f t="shared" si="2"/>
        <v>0.11671942227866336</v>
      </c>
      <c r="Q17" s="221">
        <f t="shared" si="3"/>
        <v>7.9114463882939398E-2</v>
      </c>
      <c r="R17" s="221">
        <f t="shared" si="4"/>
        <v>0.12064292348224948</v>
      </c>
      <c r="S17" s="221">
        <f t="shared" si="5"/>
        <v>0.3968801531492257</v>
      </c>
      <c r="T17" s="102"/>
    </row>
    <row r="18" spans="1:20" x14ac:dyDescent="0.25">
      <c r="A18" s="105" t="s">
        <v>85</v>
      </c>
      <c r="B18" s="216">
        <v>43</v>
      </c>
      <c r="C18" s="104">
        <v>233</v>
      </c>
      <c r="D18" s="104">
        <v>729</v>
      </c>
      <c r="E18" s="104">
        <v>707</v>
      </c>
      <c r="F18" s="104">
        <v>118</v>
      </c>
      <c r="G18" s="104">
        <v>258</v>
      </c>
      <c r="H18" s="104">
        <v>592</v>
      </c>
      <c r="I18" s="104">
        <v>2680</v>
      </c>
      <c r="J18" s="100"/>
      <c r="L18" s="105" t="s">
        <v>85</v>
      </c>
      <c r="M18" s="220">
        <f t="shared" si="6"/>
        <v>1.6044776119402984E-2</v>
      </c>
      <c r="N18" s="221">
        <f t="shared" si="0"/>
        <v>8.6940298507462682E-2</v>
      </c>
      <c r="O18" s="221">
        <f t="shared" si="1"/>
        <v>0.27201492537313432</v>
      </c>
      <c r="P18" s="221">
        <f t="shared" si="2"/>
        <v>0.26380597014925372</v>
      </c>
      <c r="Q18" s="221">
        <f t="shared" si="3"/>
        <v>4.4029850746268653E-2</v>
      </c>
      <c r="R18" s="221">
        <f t="shared" si="4"/>
        <v>9.6268656716417905E-2</v>
      </c>
      <c r="S18" s="221">
        <f t="shared" si="5"/>
        <v>0.22089552238805971</v>
      </c>
      <c r="T18" s="102"/>
    </row>
    <row r="19" spans="1:20" x14ac:dyDescent="0.25">
      <c r="A19" s="105" t="s">
        <v>86</v>
      </c>
      <c r="B19" s="216">
        <v>73</v>
      </c>
      <c r="C19" s="104">
        <v>1735</v>
      </c>
      <c r="D19" s="104">
        <v>15304</v>
      </c>
      <c r="E19" s="104">
        <v>3793</v>
      </c>
      <c r="F19" s="104">
        <v>9512</v>
      </c>
      <c r="G19" s="104">
        <v>3867</v>
      </c>
      <c r="H19" s="104">
        <v>24216</v>
      </c>
      <c r="I19" s="104">
        <v>58500</v>
      </c>
      <c r="J19" s="100"/>
      <c r="L19" s="105" t="s">
        <v>86</v>
      </c>
      <c r="M19" s="220">
        <f t="shared" si="6"/>
        <v>1.2478632478632478E-3</v>
      </c>
      <c r="N19" s="221">
        <f t="shared" si="0"/>
        <v>2.965811965811966E-2</v>
      </c>
      <c r="O19" s="221">
        <f t="shared" si="1"/>
        <v>0.26160683760683762</v>
      </c>
      <c r="P19" s="221">
        <f t="shared" si="2"/>
        <v>6.4837606837606837E-2</v>
      </c>
      <c r="Q19" s="221">
        <f t="shared" si="3"/>
        <v>0.16259829059829059</v>
      </c>
      <c r="R19" s="221">
        <f t="shared" si="4"/>
        <v>6.6102564102564099E-2</v>
      </c>
      <c r="S19" s="221">
        <f t="shared" si="5"/>
        <v>0.41394871794871796</v>
      </c>
      <c r="T19" s="102"/>
    </row>
    <row r="20" spans="1:20" x14ac:dyDescent="0.25">
      <c r="A20" s="105" t="s">
        <v>87</v>
      </c>
      <c r="B20" s="216">
        <v>35</v>
      </c>
      <c r="C20" s="104">
        <v>400</v>
      </c>
      <c r="D20" s="104">
        <v>1359</v>
      </c>
      <c r="E20" s="104">
        <v>1434</v>
      </c>
      <c r="F20" s="104">
        <v>1365</v>
      </c>
      <c r="G20" s="104">
        <v>646</v>
      </c>
      <c r="H20" s="104">
        <v>1955</v>
      </c>
      <c r="I20" s="104">
        <v>7194</v>
      </c>
      <c r="J20" s="100"/>
      <c r="L20" s="105" t="s">
        <v>87</v>
      </c>
      <c r="M20" s="220">
        <f t="shared" si="6"/>
        <v>4.8651654156241309E-3</v>
      </c>
      <c r="N20" s="221">
        <f t="shared" si="0"/>
        <v>5.5601890464275786E-2</v>
      </c>
      <c r="O20" s="221">
        <f t="shared" si="1"/>
        <v>0.18890742285237699</v>
      </c>
      <c r="P20" s="221">
        <f t="shared" si="2"/>
        <v>0.19933277731442869</v>
      </c>
      <c r="Q20" s="221">
        <f t="shared" si="3"/>
        <v>0.18974145120934111</v>
      </c>
      <c r="R20" s="221">
        <f t="shared" si="4"/>
        <v>8.9797053099805388E-2</v>
      </c>
      <c r="S20" s="221">
        <f t="shared" si="5"/>
        <v>0.27175423964414791</v>
      </c>
      <c r="T20" s="102"/>
    </row>
    <row r="21" spans="1:20" x14ac:dyDescent="0.25">
      <c r="A21" s="105" t="s">
        <v>88</v>
      </c>
      <c r="B21" s="216">
        <v>10</v>
      </c>
      <c r="C21" s="104">
        <v>978</v>
      </c>
      <c r="D21" s="104">
        <v>4496</v>
      </c>
      <c r="E21" s="104">
        <v>3313</v>
      </c>
      <c r="F21" s="104">
        <v>3934</v>
      </c>
      <c r="G21" s="104">
        <v>3888</v>
      </c>
      <c r="H21" s="104">
        <v>7177</v>
      </c>
      <c r="I21" s="104">
        <v>23796</v>
      </c>
      <c r="J21" s="100"/>
      <c r="L21" s="105" t="s">
        <v>88</v>
      </c>
      <c r="M21" s="220">
        <f t="shared" si="6"/>
        <v>4.2023869557908893E-4</v>
      </c>
      <c r="N21" s="221">
        <f t="shared" si="0"/>
        <v>4.1099344427634896E-2</v>
      </c>
      <c r="O21" s="221">
        <f t="shared" si="1"/>
        <v>0.18893931753235838</v>
      </c>
      <c r="P21" s="221">
        <f t="shared" si="2"/>
        <v>0.13922507984535215</v>
      </c>
      <c r="Q21" s="221">
        <f t="shared" si="3"/>
        <v>0.16532190284081358</v>
      </c>
      <c r="R21" s="221">
        <f t="shared" si="4"/>
        <v>0.16338880484114976</v>
      </c>
      <c r="S21" s="221">
        <f t="shared" si="5"/>
        <v>0.30160531181711214</v>
      </c>
      <c r="T21" s="102"/>
    </row>
    <row r="22" spans="1:20" x14ac:dyDescent="0.25">
      <c r="A22" s="105" t="s">
        <v>89</v>
      </c>
      <c r="B22" s="216">
        <v>53</v>
      </c>
      <c r="C22" s="104">
        <v>1311</v>
      </c>
      <c r="D22" s="104">
        <v>3998</v>
      </c>
      <c r="E22" s="104">
        <v>2783</v>
      </c>
      <c r="F22" s="104">
        <v>2126</v>
      </c>
      <c r="G22" s="104">
        <v>2582</v>
      </c>
      <c r="H22" s="104">
        <v>4913</v>
      </c>
      <c r="I22" s="104">
        <v>17766</v>
      </c>
      <c r="J22" s="100"/>
      <c r="L22" s="105" t="s">
        <v>89</v>
      </c>
      <c r="M22" s="220">
        <f t="shared" si="6"/>
        <v>2.9832263874817067E-3</v>
      </c>
      <c r="N22" s="221">
        <f t="shared" si="0"/>
        <v>7.3792637622424856E-2</v>
      </c>
      <c r="O22" s="221">
        <f t="shared" si="1"/>
        <v>0.22503658673871441</v>
      </c>
      <c r="P22" s="221">
        <f t="shared" si="2"/>
        <v>0.15664752898795453</v>
      </c>
      <c r="Q22" s="221">
        <f t="shared" si="3"/>
        <v>0.11966677924124733</v>
      </c>
      <c r="R22" s="221">
        <f t="shared" si="4"/>
        <v>0.14533378363165597</v>
      </c>
      <c r="S22" s="221">
        <f t="shared" si="5"/>
        <v>0.27653945739052121</v>
      </c>
      <c r="T22" s="102"/>
    </row>
    <row r="23" spans="1:20" x14ac:dyDescent="0.25">
      <c r="A23" s="105" t="s">
        <v>90</v>
      </c>
      <c r="B23" s="216">
        <v>15</v>
      </c>
      <c r="C23" s="104">
        <v>170</v>
      </c>
      <c r="D23" s="104">
        <v>163</v>
      </c>
      <c r="E23" s="104">
        <v>187</v>
      </c>
      <c r="F23" s="104">
        <v>117</v>
      </c>
      <c r="G23" s="104">
        <v>149</v>
      </c>
      <c r="H23" s="104">
        <v>250</v>
      </c>
      <c r="I23" s="104">
        <v>1051</v>
      </c>
      <c r="J23" s="100"/>
      <c r="L23" s="105" t="s">
        <v>90</v>
      </c>
      <c r="M23" s="220">
        <f t="shared" si="6"/>
        <v>1.4272121788772598E-2</v>
      </c>
      <c r="N23" s="221">
        <f t="shared" si="0"/>
        <v>0.16175071360608945</v>
      </c>
      <c r="O23" s="221">
        <f t="shared" si="1"/>
        <v>0.15509039010466222</v>
      </c>
      <c r="P23" s="221">
        <f t="shared" si="2"/>
        <v>0.17792578496669839</v>
      </c>
      <c r="Q23" s="221">
        <f t="shared" si="3"/>
        <v>0.11132254995242626</v>
      </c>
      <c r="R23" s="221">
        <f t="shared" si="4"/>
        <v>0.14176974310180782</v>
      </c>
      <c r="S23" s="221">
        <f t="shared" si="5"/>
        <v>0.23786869647954328</v>
      </c>
      <c r="T23" s="102"/>
    </row>
    <row r="24" spans="1:20" x14ac:dyDescent="0.25">
      <c r="A24" s="105" t="s">
        <v>91</v>
      </c>
      <c r="B24" s="216">
        <v>26</v>
      </c>
      <c r="C24" s="104">
        <v>745</v>
      </c>
      <c r="D24" s="104">
        <v>1281</v>
      </c>
      <c r="E24" s="104">
        <v>3072</v>
      </c>
      <c r="F24" s="104">
        <v>2895</v>
      </c>
      <c r="G24" s="104">
        <v>1135</v>
      </c>
      <c r="H24" s="104">
        <v>3714</v>
      </c>
      <c r="I24" s="104">
        <v>12868</v>
      </c>
      <c r="J24" s="100"/>
      <c r="L24" s="105" t="s">
        <v>91</v>
      </c>
      <c r="M24" s="220">
        <f t="shared" si="6"/>
        <v>2.0205160087037612E-3</v>
      </c>
      <c r="N24" s="221">
        <f t="shared" si="0"/>
        <v>5.7895554864780853E-2</v>
      </c>
      <c r="O24" s="221">
        <f t="shared" si="1"/>
        <v>9.9549269505750701E-2</v>
      </c>
      <c r="P24" s="221">
        <f t="shared" si="2"/>
        <v>0.23873173764376748</v>
      </c>
      <c r="Q24" s="221">
        <f t="shared" si="3"/>
        <v>0.22497668635374574</v>
      </c>
      <c r="R24" s="221">
        <f t="shared" si="4"/>
        <v>8.8203294995337272E-2</v>
      </c>
      <c r="S24" s="221">
        <f t="shared" si="5"/>
        <v>0.28862294062791422</v>
      </c>
      <c r="T24" s="102"/>
    </row>
    <row r="25" spans="1:20" x14ac:dyDescent="0.25">
      <c r="A25" s="105" t="s">
        <v>92</v>
      </c>
      <c r="B25" s="216">
        <v>47</v>
      </c>
      <c r="C25" s="104">
        <v>552</v>
      </c>
      <c r="D25" s="104">
        <v>2402</v>
      </c>
      <c r="E25" s="104">
        <v>1571</v>
      </c>
      <c r="F25" s="104">
        <v>1200</v>
      </c>
      <c r="G25" s="104">
        <v>1329</v>
      </c>
      <c r="H25" s="104">
        <v>2214</v>
      </c>
      <c r="I25" s="104">
        <v>9315</v>
      </c>
      <c r="J25" s="100"/>
      <c r="L25" s="105" t="s">
        <v>92</v>
      </c>
      <c r="M25" s="220">
        <f t="shared" si="6"/>
        <v>5.045625335480408E-3</v>
      </c>
      <c r="N25" s="221">
        <f t="shared" si="0"/>
        <v>5.9259259259259262E-2</v>
      </c>
      <c r="O25" s="221">
        <f t="shared" si="1"/>
        <v>0.25786366076221151</v>
      </c>
      <c r="P25" s="221">
        <f t="shared" si="2"/>
        <v>0.16865271068169618</v>
      </c>
      <c r="Q25" s="221">
        <f t="shared" si="3"/>
        <v>0.1288244766505636</v>
      </c>
      <c r="R25" s="221">
        <f t="shared" si="4"/>
        <v>0.1426731078904992</v>
      </c>
      <c r="S25" s="221">
        <f t="shared" si="5"/>
        <v>0.23768115942028986</v>
      </c>
      <c r="T25" s="102"/>
    </row>
    <row r="26" spans="1:20" x14ac:dyDescent="0.25">
      <c r="A26" s="105" t="s">
        <v>93</v>
      </c>
      <c r="B26" s="216">
        <v>10</v>
      </c>
      <c r="C26" s="104">
        <v>496</v>
      </c>
      <c r="D26" s="104">
        <v>1147</v>
      </c>
      <c r="E26" s="104">
        <v>1243</v>
      </c>
      <c r="F26" s="104">
        <v>903</v>
      </c>
      <c r="G26" s="104">
        <v>715</v>
      </c>
      <c r="H26" s="104">
        <v>1259</v>
      </c>
      <c r="I26" s="104">
        <v>5773</v>
      </c>
      <c r="J26" s="100"/>
      <c r="L26" s="105" t="s">
        <v>93</v>
      </c>
      <c r="M26" s="220">
        <f t="shared" si="6"/>
        <v>1.7322016282695306E-3</v>
      </c>
      <c r="N26" s="221">
        <f t="shared" si="0"/>
        <v>8.5917200762168716E-2</v>
      </c>
      <c r="O26" s="221">
        <f t="shared" si="1"/>
        <v>0.19868352676251516</v>
      </c>
      <c r="P26" s="221">
        <f t="shared" si="2"/>
        <v>0.21531266239390265</v>
      </c>
      <c r="Q26" s="221">
        <f t="shared" si="3"/>
        <v>0.15641780703273861</v>
      </c>
      <c r="R26" s="221">
        <f t="shared" si="4"/>
        <v>0.12385241642127144</v>
      </c>
      <c r="S26" s="221">
        <f t="shared" si="5"/>
        <v>0.2180841849991339</v>
      </c>
      <c r="T26" s="102"/>
    </row>
    <row r="27" spans="1:20" x14ac:dyDescent="0.25">
      <c r="A27" s="105" t="s">
        <v>94</v>
      </c>
      <c r="B27" s="216">
        <v>5</v>
      </c>
      <c r="C27" s="104">
        <v>412</v>
      </c>
      <c r="D27" s="104">
        <v>1006</v>
      </c>
      <c r="E27" s="104">
        <v>564</v>
      </c>
      <c r="F27" s="104">
        <v>728</v>
      </c>
      <c r="G27" s="104">
        <v>351</v>
      </c>
      <c r="H27" s="104">
        <v>727</v>
      </c>
      <c r="I27" s="104">
        <v>3793</v>
      </c>
      <c r="J27" s="100"/>
      <c r="L27" s="105" t="s">
        <v>94</v>
      </c>
      <c r="M27" s="220">
        <f t="shared" si="6"/>
        <v>1.3182177695755339E-3</v>
      </c>
      <c r="N27" s="221">
        <f t="shared" si="0"/>
        <v>0.10862114421302399</v>
      </c>
      <c r="O27" s="221">
        <f t="shared" si="1"/>
        <v>0.26522541523859744</v>
      </c>
      <c r="P27" s="221">
        <f t="shared" si="2"/>
        <v>0.14869496440812022</v>
      </c>
      <c r="Q27" s="221">
        <f t="shared" si="3"/>
        <v>0.19193250725019773</v>
      </c>
      <c r="R27" s="221">
        <f t="shared" si="4"/>
        <v>9.2538887424202479E-2</v>
      </c>
      <c r="S27" s="221">
        <f t="shared" si="5"/>
        <v>0.19166886369628264</v>
      </c>
      <c r="T27" s="102"/>
    </row>
    <row r="28" spans="1:20" x14ac:dyDescent="0.25">
      <c r="A28" s="105" t="s">
        <v>95</v>
      </c>
      <c r="B28" s="216">
        <v>15</v>
      </c>
      <c r="C28" s="104">
        <v>1291</v>
      </c>
      <c r="D28" s="104">
        <v>1790</v>
      </c>
      <c r="E28" s="104">
        <v>3718</v>
      </c>
      <c r="F28" s="104">
        <v>939</v>
      </c>
      <c r="G28" s="104">
        <v>857</v>
      </c>
      <c r="H28" s="104">
        <v>2089</v>
      </c>
      <c r="I28" s="104">
        <v>10699</v>
      </c>
      <c r="J28" s="100"/>
      <c r="L28" s="105" t="s">
        <v>95</v>
      </c>
      <c r="M28" s="220">
        <f t="shared" si="6"/>
        <v>1.4020001869333582E-3</v>
      </c>
      <c r="N28" s="221">
        <f t="shared" si="0"/>
        <v>0.12066548275539771</v>
      </c>
      <c r="O28" s="221">
        <f t="shared" si="1"/>
        <v>0.16730535564071408</v>
      </c>
      <c r="P28" s="221">
        <f t="shared" si="2"/>
        <v>0.34750911300121506</v>
      </c>
      <c r="Q28" s="221">
        <f t="shared" si="3"/>
        <v>8.7765211702028223E-2</v>
      </c>
      <c r="R28" s="221">
        <f t="shared" si="4"/>
        <v>8.0100944013459199E-2</v>
      </c>
      <c r="S28" s="221">
        <f t="shared" si="5"/>
        <v>0.19525189270025237</v>
      </c>
      <c r="T28" s="102"/>
    </row>
    <row r="29" spans="1:20" x14ac:dyDescent="0.25">
      <c r="A29" s="105" t="s">
        <v>96</v>
      </c>
      <c r="B29" s="216">
        <v>158</v>
      </c>
      <c r="C29" s="104">
        <v>3000</v>
      </c>
      <c r="D29" s="104">
        <v>6712</v>
      </c>
      <c r="E29" s="104">
        <v>3811</v>
      </c>
      <c r="F29" s="104">
        <v>7277</v>
      </c>
      <c r="G29" s="104">
        <v>3454</v>
      </c>
      <c r="H29" s="104">
        <v>6292</v>
      </c>
      <c r="I29" s="104">
        <v>30704</v>
      </c>
      <c r="J29" s="100"/>
      <c r="L29" s="105" t="s">
        <v>96</v>
      </c>
      <c r="M29" s="220">
        <f t="shared" si="6"/>
        <v>5.1459093277748825E-3</v>
      </c>
      <c r="N29" s="221">
        <f t="shared" si="0"/>
        <v>9.7707139134966134E-2</v>
      </c>
      <c r="O29" s="221">
        <f t="shared" si="1"/>
        <v>0.21860343929129755</v>
      </c>
      <c r="P29" s="221">
        <f t="shared" si="2"/>
        <v>0.1241206357477853</v>
      </c>
      <c r="Q29" s="221">
        <f t="shared" si="3"/>
        <v>0.23700495049504949</v>
      </c>
      <c r="R29" s="221">
        <f t="shared" si="4"/>
        <v>0.11249348619072433</v>
      </c>
      <c r="S29" s="221">
        <f t="shared" si="5"/>
        <v>0.2049244398124023</v>
      </c>
      <c r="T29" s="102"/>
    </row>
    <row r="30" spans="1:20" x14ac:dyDescent="0.25">
      <c r="A30" s="105" t="s">
        <v>97</v>
      </c>
      <c r="B30" s="216">
        <v>34</v>
      </c>
      <c r="C30" s="104">
        <v>123</v>
      </c>
      <c r="D30" s="104">
        <v>111</v>
      </c>
      <c r="E30" s="104">
        <v>243</v>
      </c>
      <c r="F30" s="104">
        <v>93</v>
      </c>
      <c r="G30" s="104">
        <v>125</v>
      </c>
      <c r="H30" s="104">
        <v>342</v>
      </c>
      <c r="I30" s="104">
        <v>1071</v>
      </c>
      <c r="J30" s="100"/>
      <c r="L30" s="105" t="s">
        <v>97</v>
      </c>
      <c r="M30" s="220">
        <f t="shared" si="6"/>
        <v>3.1746031746031744E-2</v>
      </c>
      <c r="N30" s="221">
        <f t="shared" si="0"/>
        <v>0.11484593837535013</v>
      </c>
      <c r="O30" s="221">
        <f t="shared" si="1"/>
        <v>0.10364145658263306</v>
      </c>
      <c r="P30" s="221">
        <f t="shared" si="2"/>
        <v>0.22689075630252101</v>
      </c>
      <c r="Q30" s="221">
        <f t="shared" si="3"/>
        <v>8.683473389355742E-2</v>
      </c>
      <c r="R30" s="221">
        <f t="shared" si="4"/>
        <v>0.11671335200746966</v>
      </c>
      <c r="S30" s="221">
        <f t="shared" si="5"/>
        <v>0.31932773109243695</v>
      </c>
      <c r="T30" s="102"/>
    </row>
    <row r="31" spans="1:20" x14ac:dyDescent="0.25">
      <c r="A31" s="105" t="s">
        <v>98</v>
      </c>
      <c r="B31" s="216">
        <v>24</v>
      </c>
      <c r="C31" s="104">
        <v>220</v>
      </c>
      <c r="D31" s="104">
        <v>715</v>
      </c>
      <c r="E31" s="104">
        <v>2719</v>
      </c>
      <c r="F31" s="104">
        <v>1415</v>
      </c>
      <c r="G31" s="104">
        <v>287</v>
      </c>
      <c r="H31" s="104">
        <v>1116</v>
      </c>
      <c r="I31" s="104">
        <v>6496</v>
      </c>
      <c r="J31" s="100"/>
      <c r="L31" s="105" t="s">
        <v>98</v>
      </c>
      <c r="M31" s="220">
        <f t="shared" si="6"/>
        <v>3.6945812807881772E-3</v>
      </c>
      <c r="N31" s="221">
        <f t="shared" si="0"/>
        <v>3.3866995073891626E-2</v>
      </c>
      <c r="O31" s="221">
        <f t="shared" si="1"/>
        <v>0.11006773399014778</v>
      </c>
      <c r="P31" s="221">
        <f t="shared" si="2"/>
        <v>0.41856527093596058</v>
      </c>
      <c r="Q31" s="221">
        <f t="shared" si="3"/>
        <v>0.21782635467980296</v>
      </c>
      <c r="R31" s="221">
        <f t="shared" si="4"/>
        <v>4.4181034482758619E-2</v>
      </c>
      <c r="S31" s="221">
        <f t="shared" si="5"/>
        <v>0.17179802955665024</v>
      </c>
      <c r="T31" s="102"/>
    </row>
    <row r="32" spans="1:20" x14ac:dyDescent="0.25">
      <c r="A32" s="105" t="s">
        <v>99</v>
      </c>
      <c r="B32" s="216">
        <v>35</v>
      </c>
      <c r="C32" s="104">
        <v>1049</v>
      </c>
      <c r="D32" s="104">
        <v>2805</v>
      </c>
      <c r="E32" s="104">
        <v>1875</v>
      </c>
      <c r="F32" s="104">
        <v>9771</v>
      </c>
      <c r="G32" s="104">
        <v>2018</v>
      </c>
      <c r="H32" s="104">
        <v>3198</v>
      </c>
      <c r="I32" s="104">
        <v>20751</v>
      </c>
      <c r="J32" s="100"/>
      <c r="L32" s="105" t="s">
        <v>99</v>
      </c>
      <c r="M32" s="220">
        <f t="shared" si="6"/>
        <v>1.6866657028576937E-3</v>
      </c>
      <c r="N32" s="221">
        <f t="shared" si="0"/>
        <v>5.0551780637077728E-2</v>
      </c>
      <c r="O32" s="221">
        <f t="shared" si="1"/>
        <v>0.13517420847188089</v>
      </c>
      <c r="P32" s="221">
        <f t="shared" si="2"/>
        <v>9.0357091224519306E-2</v>
      </c>
      <c r="Q32" s="221">
        <f t="shared" si="3"/>
        <v>0.47086887378921499</v>
      </c>
      <c r="R32" s="221">
        <f t="shared" si="4"/>
        <v>9.7248325381909306E-2</v>
      </c>
      <c r="S32" s="221">
        <f t="shared" si="5"/>
        <v>0.15411305479254012</v>
      </c>
      <c r="T32" s="102"/>
    </row>
    <row r="33" spans="1:20" x14ac:dyDescent="0.25">
      <c r="A33" s="105" t="s">
        <v>100</v>
      </c>
      <c r="B33" s="216">
        <v>31</v>
      </c>
      <c r="C33" s="104">
        <v>1104</v>
      </c>
      <c r="D33" s="104">
        <v>3415</v>
      </c>
      <c r="E33" s="104">
        <v>2896</v>
      </c>
      <c r="F33" s="104">
        <v>1110</v>
      </c>
      <c r="G33" s="104">
        <v>3737</v>
      </c>
      <c r="H33" s="104">
        <v>6329</v>
      </c>
      <c r="I33" s="104">
        <v>18622</v>
      </c>
      <c r="J33" s="100"/>
      <c r="L33" s="105" t="s">
        <v>100</v>
      </c>
      <c r="M33" s="220">
        <f t="shared" si="6"/>
        <v>1.6646976694232628E-3</v>
      </c>
      <c r="N33" s="221">
        <f t="shared" si="0"/>
        <v>5.9284717001396196E-2</v>
      </c>
      <c r="O33" s="221">
        <f t="shared" si="1"/>
        <v>0.18338524326065944</v>
      </c>
      <c r="P33" s="221">
        <f t="shared" si="2"/>
        <v>0.1555149822790248</v>
      </c>
      <c r="Q33" s="221">
        <f t="shared" si="3"/>
        <v>5.960691655031683E-2</v>
      </c>
      <c r="R33" s="221">
        <f t="shared" si="4"/>
        <v>0.20067661905273332</v>
      </c>
      <c r="S33" s="221">
        <f t="shared" si="5"/>
        <v>0.33986682418644615</v>
      </c>
      <c r="T33" s="102"/>
    </row>
    <row r="34" spans="1:20" x14ac:dyDescent="0.25">
      <c r="A34" s="105" t="s">
        <v>101</v>
      </c>
      <c r="B34" s="216">
        <v>15</v>
      </c>
      <c r="C34" s="104">
        <v>419</v>
      </c>
      <c r="D34" s="104">
        <v>4502</v>
      </c>
      <c r="E34" s="104">
        <v>1704</v>
      </c>
      <c r="F34" s="104">
        <v>2039</v>
      </c>
      <c r="G34" s="104">
        <v>4786</v>
      </c>
      <c r="H34" s="104">
        <v>4634</v>
      </c>
      <c r="I34" s="104">
        <v>18099</v>
      </c>
      <c r="J34" s="100"/>
      <c r="L34" s="105" t="s">
        <v>101</v>
      </c>
      <c r="M34" s="220">
        <f t="shared" si="6"/>
        <v>8.2877507044588103E-4</v>
      </c>
      <c r="N34" s="221">
        <f t="shared" si="0"/>
        <v>2.315045030112161E-2</v>
      </c>
      <c r="O34" s="221">
        <f t="shared" si="1"/>
        <v>0.24874302447649041</v>
      </c>
      <c r="P34" s="221">
        <f t="shared" si="2"/>
        <v>9.414884800265208E-2</v>
      </c>
      <c r="Q34" s="221">
        <f t="shared" si="3"/>
        <v>0.11265815790927676</v>
      </c>
      <c r="R34" s="221">
        <f t="shared" si="4"/>
        <v>0.26443449914359907</v>
      </c>
      <c r="S34" s="221">
        <f t="shared" si="5"/>
        <v>0.25603624509641415</v>
      </c>
      <c r="T34" s="102"/>
    </row>
    <row r="35" spans="1:20" x14ac:dyDescent="0.25">
      <c r="A35" s="105" t="s">
        <v>102</v>
      </c>
      <c r="B35" s="216">
        <v>40</v>
      </c>
      <c r="C35" s="104">
        <v>951</v>
      </c>
      <c r="D35" s="104">
        <v>1362</v>
      </c>
      <c r="E35" s="104">
        <v>3018</v>
      </c>
      <c r="F35" s="104">
        <v>1123</v>
      </c>
      <c r="G35" s="104">
        <v>1115</v>
      </c>
      <c r="H35" s="104">
        <v>1499</v>
      </c>
      <c r="I35" s="104">
        <v>9108</v>
      </c>
      <c r="J35" s="100"/>
      <c r="L35" s="105" t="s">
        <v>102</v>
      </c>
      <c r="M35" s="220">
        <f t="shared" si="6"/>
        <v>4.391743522178305E-3</v>
      </c>
      <c r="N35" s="221">
        <f t="shared" si="0"/>
        <v>0.1044137022397892</v>
      </c>
      <c r="O35" s="221">
        <f t="shared" si="1"/>
        <v>0.14953886693017127</v>
      </c>
      <c r="P35" s="221">
        <f t="shared" si="2"/>
        <v>0.33135704874835309</v>
      </c>
      <c r="Q35" s="221">
        <f t="shared" si="3"/>
        <v>0.1232981993851559</v>
      </c>
      <c r="R35" s="221">
        <f t="shared" si="4"/>
        <v>0.12241985068072024</v>
      </c>
      <c r="S35" s="221">
        <f t="shared" si="5"/>
        <v>0.16458058849363197</v>
      </c>
      <c r="T35" s="102"/>
    </row>
    <row r="36" spans="1:20" x14ac:dyDescent="0.25">
      <c r="A36" s="105" t="s">
        <v>103</v>
      </c>
      <c r="B36" s="216">
        <v>39</v>
      </c>
      <c r="C36" s="104">
        <v>186</v>
      </c>
      <c r="D36" s="104">
        <v>498</v>
      </c>
      <c r="E36" s="104">
        <v>295</v>
      </c>
      <c r="F36" s="104">
        <v>274</v>
      </c>
      <c r="G36" s="104">
        <v>258</v>
      </c>
      <c r="H36" s="104">
        <v>827</v>
      </c>
      <c r="I36" s="104">
        <v>2377</v>
      </c>
      <c r="J36" s="100"/>
      <c r="L36" s="105" t="s">
        <v>103</v>
      </c>
      <c r="M36" s="220">
        <f t="shared" si="6"/>
        <v>1.6407236011779555E-2</v>
      </c>
      <c r="N36" s="221">
        <f t="shared" si="0"/>
        <v>7.8249894825410185E-2</v>
      </c>
      <c r="O36" s="221">
        <f t="shared" si="1"/>
        <v>0.20950778291964661</v>
      </c>
      <c r="P36" s="221">
        <f t="shared" si="2"/>
        <v>0.12410601598653766</v>
      </c>
      <c r="Q36" s="221">
        <f t="shared" si="3"/>
        <v>0.11527135044173328</v>
      </c>
      <c r="R36" s="221">
        <f t="shared" si="4"/>
        <v>0.1085401766933109</v>
      </c>
      <c r="S36" s="221">
        <f t="shared" si="5"/>
        <v>0.34791754312158185</v>
      </c>
      <c r="T36" s="102"/>
    </row>
    <row r="37" spans="1:20" x14ac:dyDescent="0.25">
      <c r="A37" s="105" t="s">
        <v>104</v>
      </c>
      <c r="B37" s="216">
        <v>12</v>
      </c>
      <c r="C37" s="104">
        <v>167</v>
      </c>
      <c r="D37" s="104">
        <v>262</v>
      </c>
      <c r="E37" s="104">
        <v>130</v>
      </c>
      <c r="F37" s="104">
        <v>247</v>
      </c>
      <c r="G37" s="104">
        <v>231</v>
      </c>
      <c r="H37" s="104">
        <v>330</v>
      </c>
      <c r="I37" s="104">
        <v>1379</v>
      </c>
      <c r="J37" s="100"/>
      <c r="L37" s="105" t="s">
        <v>104</v>
      </c>
      <c r="M37" s="220">
        <f t="shared" si="6"/>
        <v>8.7019579405366206E-3</v>
      </c>
      <c r="N37" s="221">
        <f t="shared" si="0"/>
        <v>0.1211022480058013</v>
      </c>
      <c r="O37" s="221">
        <f t="shared" si="1"/>
        <v>0.1899927483683829</v>
      </c>
      <c r="P37" s="221">
        <f t="shared" si="2"/>
        <v>9.4271211022480053E-2</v>
      </c>
      <c r="Q37" s="221">
        <f t="shared" si="3"/>
        <v>0.17911530094271211</v>
      </c>
      <c r="R37" s="221">
        <f t="shared" si="4"/>
        <v>0.16751269035532995</v>
      </c>
      <c r="S37" s="221">
        <f t="shared" si="5"/>
        <v>0.23930384336475707</v>
      </c>
      <c r="T37" s="102"/>
    </row>
    <row r="38" spans="1:20" x14ac:dyDescent="0.25">
      <c r="A38" s="105" t="s">
        <v>105</v>
      </c>
      <c r="B38" s="216">
        <v>15</v>
      </c>
      <c r="C38" s="104">
        <v>547</v>
      </c>
      <c r="D38" s="104">
        <v>460</v>
      </c>
      <c r="E38" s="104">
        <v>634</v>
      </c>
      <c r="F38" s="104">
        <v>399</v>
      </c>
      <c r="G38" s="104">
        <v>425</v>
      </c>
      <c r="H38" s="104">
        <v>839</v>
      </c>
      <c r="I38" s="104">
        <v>3319</v>
      </c>
      <c r="J38" s="100"/>
      <c r="L38" s="105" t="s">
        <v>105</v>
      </c>
      <c r="M38" s="220">
        <f t="shared" si="6"/>
        <v>4.5194335643266043E-3</v>
      </c>
      <c r="N38" s="221">
        <f t="shared" si="0"/>
        <v>0.1648086773124435</v>
      </c>
      <c r="O38" s="221">
        <f t="shared" si="1"/>
        <v>0.1385959626393492</v>
      </c>
      <c r="P38" s="221">
        <f t="shared" si="2"/>
        <v>0.1910213919855378</v>
      </c>
      <c r="Q38" s="221">
        <f t="shared" si="3"/>
        <v>0.12021693281108768</v>
      </c>
      <c r="R38" s="221">
        <f t="shared" si="4"/>
        <v>0.12805061765592046</v>
      </c>
      <c r="S38" s="221">
        <f t="shared" si="5"/>
        <v>0.25278698403133476</v>
      </c>
      <c r="T38" s="102"/>
    </row>
    <row r="39" spans="1:20" ht="15.75" thickBot="1" x14ac:dyDescent="0.3">
      <c r="A39" s="98" t="s">
        <v>106</v>
      </c>
      <c r="B39" s="217">
        <v>178</v>
      </c>
      <c r="C39" s="106">
        <v>2259</v>
      </c>
      <c r="D39" s="106">
        <v>4341</v>
      </c>
      <c r="E39" s="106">
        <v>2492</v>
      </c>
      <c r="F39" s="106">
        <v>3000</v>
      </c>
      <c r="G39" s="106">
        <v>3508</v>
      </c>
      <c r="H39" s="106">
        <v>9545</v>
      </c>
      <c r="I39" s="106">
        <v>25323</v>
      </c>
      <c r="J39" s="100"/>
      <c r="L39" s="98" t="s">
        <v>106</v>
      </c>
      <c r="M39" s="222">
        <f t="shared" si="6"/>
        <v>7.0291829562058204E-3</v>
      </c>
      <c r="N39" s="223">
        <f t="shared" si="0"/>
        <v>8.9207439876791847E-2</v>
      </c>
      <c r="O39" s="223">
        <f t="shared" si="1"/>
        <v>0.17142518658926667</v>
      </c>
      <c r="P39" s="223">
        <f t="shared" si="2"/>
        <v>9.8408561386881491E-2</v>
      </c>
      <c r="Q39" s="223">
        <f t="shared" si="3"/>
        <v>0.11846937566639024</v>
      </c>
      <c r="R39" s="223">
        <f t="shared" si="4"/>
        <v>0.138530189945899</v>
      </c>
      <c r="S39" s="223">
        <f t="shared" si="5"/>
        <v>0.37693006357856496</v>
      </c>
      <c r="T39" s="102"/>
    </row>
    <row r="40" spans="1:20" ht="15.75" thickBot="1" x14ac:dyDescent="0.3">
      <c r="A40" s="205" t="s">
        <v>29</v>
      </c>
      <c r="B40" s="107">
        <v>1068</v>
      </c>
      <c r="C40" s="107">
        <v>27167</v>
      </c>
      <c r="D40" s="107">
        <v>74312</v>
      </c>
      <c r="E40" s="107">
        <v>54101</v>
      </c>
      <c r="F40" s="107">
        <v>59626</v>
      </c>
      <c r="G40" s="107">
        <v>49228</v>
      </c>
      <c r="H40" s="107">
        <v>116159</v>
      </c>
      <c r="I40" s="107">
        <v>381661</v>
      </c>
      <c r="J40" s="108"/>
      <c r="L40" s="109" t="s">
        <v>107</v>
      </c>
      <c r="M40" s="206">
        <f t="shared" si="6"/>
        <v>2.7982948218445163E-3</v>
      </c>
      <c r="N40" s="206">
        <f t="shared" si="0"/>
        <v>7.1180969499110472E-2</v>
      </c>
      <c r="O40" s="206">
        <f t="shared" si="1"/>
        <v>0.19470682097463457</v>
      </c>
      <c r="P40" s="206">
        <f t="shared" si="2"/>
        <v>0.14175144958484101</v>
      </c>
      <c r="Q40" s="206">
        <f t="shared" si="3"/>
        <v>0.15622764704803477</v>
      </c>
      <c r="R40" s="206">
        <f t="shared" si="4"/>
        <v>0.12898357442861597</v>
      </c>
      <c r="S40" s="206">
        <f t="shared" si="5"/>
        <v>0.30435124364291871</v>
      </c>
      <c r="T40" s="102"/>
    </row>
    <row r="41" spans="1:20" x14ac:dyDescent="0.25">
      <c r="A41" s="312" t="s">
        <v>286</v>
      </c>
      <c r="B41" s="312"/>
      <c r="C41" s="312"/>
      <c r="D41" s="312"/>
      <c r="E41" s="312"/>
      <c r="F41" s="312"/>
      <c r="G41" s="312"/>
      <c r="L41" s="312" t="s">
        <v>286</v>
      </c>
      <c r="M41" s="312"/>
      <c r="N41" s="312"/>
      <c r="O41" s="312"/>
      <c r="P41" s="312"/>
      <c r="Q41" s="312"/>
      <c r="R41" s="312"/>
    </row>
    <row r="42" spans="1:20" x14ac:dyDescent="0.25">
      <c r="A42" s="92"/>
      <c r="B42" s="92"/>
      <c r="C42" s="92"/>
      <c r="D42" s="92"/>
      <c r="E42" s="92"/>
      <c r="F42" s="92"/>
      <c r="G42" s="92"/>
      <c r="L42" s="92"/>
      <c r="M42" s="261"/>
      <c r="N42" s="261"/>
      <c r="O42" s="261"/>
      <c r="P42" s="261"/>
      <c r="Q42" s="261"/>
      <c r="R42" s="261"/>
      <c r="S42" s="261"/>
    </row>
    <row r="43" spans="1:20" ht="15.75" x14ac:dyDescent="0.25">
      <c r="L43" s="93"/>
    </row>
    <row r="44" spans="1:20" ht="15.75" x14ac:dyDescent="0.25">
      <c r="L44" s="93"/>
    </row>
    <row r="45" spans="1:20" ht="53.25" customHeight="1" x14ac:dyDescent="0.25">
      <c r="A45" s="94" t="s">
        <v>211</v>
      </c>
      <c r="B45" s="95" t="s">
        <v>234</v>
      </c>
      <c r="C45" s="95" t="s">
        <v>235</v>
      </c>
      <c r="D45" s="95" t="s">
        <v>236</v>
      </c>
      <c r="E45" s="95" t="s">
        <v>237</v>
      </c>
      <c r="F45" s="95" t="s">
        <v>238</v>
      </c>
      <c r="G45" s="95" t="s">
        <v>239</v>
      </c>
      <c r="H45" s="95" t="s">
        <v>240</v>
      </c>
      <c r="I45" s="95" t="s">
        <v>132</v>
      </c>
      <c r="L45" s="110" t="s">
        <v>211</v>
      </c>
      <c r="M45" s="95" t="s">
        <v>234</v>
      </c>
      <c r="N45" s="95" t="s">
        <v>235</v>
      </c>
      <c r="O45" s="95" t="s">
        <v>236</v>
      </c>
      <c r="P45" s="95" t="s">
        <v>237</v>
      </c>
      <c r="Q45" s="95" t="s">
        <v>238</v>
      </c>
      <c r="R45" s="95" t="s">
        <v>239</v>
      </c>
      <c r="S45" s="95" t="s">
        <v>240</v>
      </c>
    </row>
    <row r="46" spans="1:20" x14ac:dyDescent="0.25">
      <c r="A46" s="111" t="s">
        <v>212</v>
      </c>
      <c r="B46" s="112">
        <f>+B17+B21+B32+B33+B34</f>
        <v>118</v>
      </c>
      <c r="C46" s="112">
        <f t="shared" ref="C46:I46" si="7">+C17+C21+C32+C33+C34</f>
        <v>9463</v>
      </c>
      <c r="D46" s="112">
        <f t="shared" si="7"/>
        <v>24401</v>
      </c>
      <c r="E46" s="112">
        <f t="shared" si="7"/>
        <v>15946</v>
      </c>
      <c r="F46" s="112">
        <f t="shared" si="7"/>
        <v>21028</v>
      </c>
      <c r="G46" s="112">
        <f t="shared" si="7"/>
        <v>20794</v>
      </c>
      <c r="H46" s="112">
        <f t="shared" si="7"/>
        <v>42277</v>
      </c>
      <c r="I46" s="112">
        <f t="shared" si="7"/>
        <v>134027</v>
      </c>
      <c r="L46" s="113" t="s">
        <v>212</v>
      </c>
      <c r="M46" s="101">
        <f t="shared" ref="M46" si="8">+B46/$I46</f>
        <v>8.8041961694285478E-4</v>
      </c>
      <c r="N46" s="101">
        <f t="shared" ref="N46" si="9">+C46/$I46</f>
        <v>7.0605176568900294E-2</v>
      </c>
      <c r="O46" s="101">
        <f t="shared" ref="O46" si="10">+D46/$I46</f>
        <v>0.18206033112731018</v>
      </c>
      <c r="P46" s="101">
        <f t="shared" ref="P46" si="11">+E46/$I46</f>
        <v>0.1189760272183963</v>
      </c>
      <c r="Q46" s="101">
        <f t="shared" ref="Q46" si="12">+F46/$I46</f>
        <v>0.15689376021249449</v>
      </c>
      <c r="R46" s="101">
        <f t="shared" ref="R46" si="13">+G46/$I46</f>
        <v>0.15514784334499765</v>
      </c>
      <c r="S46" s="101">
        <f t="shared" ref="S46" si="14">+H46/$I46</f>
        <v>0.31543644191095827</v>
      </c>
    </row>
    <row r="47" spans="1:20" x14ac:dyDescent="0.25">
      <c r="A47" s="111" t="s">
        <v>213</v>
      </c>
      <c r="B47" s="112">
        <f>+B11+B12+B22+B19+B30+B39+B29</f>
        <v>554</v>
      </c>
      <c r="C47" s="112">
        <f t="shared" ref="C47:I47" si="15">+C11+C12+C22+C19+C30+C39+C29</f>
        <v>9999</v>
      </c>
      <c r="D47" s="112">
        <f t="shared" si="15"/>
        <v>34161</v>
      </c>
      <c r="E47" s="112">
        <f t="shared" si="15"/>
        <v>14427</v>
      </c>
      <c r="F47" s="112">
        <f t="shared" si="15"/>
        <v>25176</v>
      </c>
      <c r="G47" s="112">
        <f t="shared" si="15"/>
        <v>18801</v>
      </c>
      <c r="H47" s="112">
        <f t="shared" si="15"/>
        <v>51657</v>
      </c>
      <c r="I47" s="112">
        <f t="shared" si="15"/>
        <v>154775</v>
      </c>
      <c r="L47" s="114" t="s">
        <v>213</v>
      </c>
      <c r="M47" s="101">
        <f t="shared" ref="M47:M50" si="16">+B47/$I47</f>
        <v>3.5793894362784687E-3</v>
      </c>
      <c r="N47" s="101">
        <f t="shared" ref="N47:N50" si="17">+C47/$I47</f>
        <v>6.460345663059279E-2</v>
      </c>
      <c r="O47" s="101">
        <f t="shared" ref="O47:O50" si="18">+D47/$I47</f>
        <v>0.22071393958972702</v>
      </c>
      <c r="P47" s="101">
        <f t="shared" ref="P47:P50" si="19">+E47/$I47</f>
        <v>9.3212728153771601E-2</v>
      </c>
      <c r="Q47" s="101">
        <f t="shared" ref="Q47:Q50" si="20">+F47/$I47</f>
        <v>0.16266192860604103</v>
      </c>
      <c r="R47" s="101">
        <f t="shared" ref="R47:R50" si="21">+G47/$I47</f>
        <v>0.1214731061217897</v>
      </c>
      <c r="S47" s="101">
        <f t="shared" ref="S47:S50" si="22">+H47/$I47</f>
        <v>0.33375545146179941</v>
      </c>
    </row>
    <row r="48" spans="1:20" x14ac:dyDescent="0.25">
      <c r="A48" s="111" t="s">
        <v>214</v>
      </c>
      <c r="B48" s="112">
        <f>+B10+B13+B15+B20+B24+B26+B28+B31</f>
        <v>150</v>
      </c>
      <c r="C48" s="112">
        <f t="shared" ref="C48:I48" si="23">+C10+C13+C15+C20+C24+C26+C28+C31</f>
        <v>3853</v>
      </c>
      <c r="D48" s="112">
        <f t="shared" si="23"/>
        <v>7711</v>
      </c>
      <c r="E48" s="112">
        <f t="shared" si="23"/>
        <v>15343</v>
      </c>
      <c r="F48" s="112">
        <f t="shared" si="23"/>
        <v>8263</v>
      </c>
      <c r="G48" s="112">
        <f t="shared" si="23"/>
        <v>4367</v>
      </c>
      <c r="H48" s="112">
        <f t="shared" si="23"/>
        <v>13347</v>
      </c>
      <c r="I48" s="112">
        <f t="shared" si="23"/>
        <v>53034</v>
      </c>
      <c r="L48" s="114" t="s">
        <v>214</v>
      </c>
      <c r="M48" s="101">
        <f t="shared" si="16"/>
        <v>2.8283742504808238E-3</v>
      </c>
      <c r="N48" s="101">
        <f t="shared" si="17"/>
        <v>7.2651506580684089E-2</v>
      </c>
      <c r="O48" s="101">
        <f>+D48/$I48</f>
        <v>0.14539729230305087</v>
      </c>
      <c r="P48" s="101">
        <f t="shared" si="19"/>
        <v>0.28930497416751516</v>
      </c>
      <c r="Q48" s="101">
        <f t="shared" si="20"/>
        <v>0.15580570954482031</v>
      </c>
      <c r="R48" s="101">
        <f t="shared" si="21"/>
        <v>8.2343402345665048E-2</v>
      </c>
      <c r="S48" s="101">
        <f t="shared" si="22"/>
        <v>0.25166874080778368</v>
      </c>
    </row>
    <row r="49" spans="1:19" ht="15.75" thickBot="1" x14ac:dyDescent="0.3">
      <c r="A49" s="115" t="s">
        <v>215</v>
      </c>
      <c r="B49" s="116">
        <f>+B14+B16+B25+B27+B23+B18+B35+B36+B37+B38</f>
        <v>246</v>
      </c>
      <c r="C49" s="116">
        <f t="shared" ref="C49:I49" si="24">+C14+C16+C25+C27+C23+C18+C35+C36+C37+C38</f>
        <v>3852</v>
      </c>
      <c r="D49" s="116">
        <f t="shared" si="24"/>
        <v>8039</v>
      </c>
      <c r="E49" s="116">
        <f t="shared" si="24"/>
        <v>8385</v>
      </c>
      <c r="F49" s="116">
        <f t="shared" si="24"/>
        <v>5159</v>
      </c>
      <c r="G49" s="116">
        <f t="shared" si="24"/>
        <v>5266</v>
      </c>
      <c r="H49" s="116">
        <f t="shared" si="24"/>
        <v>8878</v>
      </c>
      <c r="I49" s="116">
        <f t="shared" si="24"/>
        <v>39825</v>
      </c>
      <c r="L49" s="117" t="s">
        <v>215</v>
      </c>
      <c r="M49" s="101">
        <f t="shared" si="16"/>
        <v>6.1770244821092281E-3</v>
      </c>
      <c r="N49" s="101">
        <f t="shared" si="17"/>
        <v>9.6723163841807916E-2</v>
      </c>
      <c r="O49" s="101">
        <f t="shared" si="18"/>
        <v>0.20185812931575645</v>
      </c>
      <c r="P49" s="101">
        <f t="shared" si="19"/>
        <v>0.21054613935969868</v>
      </c>
      <c r="Q49" s="101">
        <f t="shared" si="20"/>
        <v>0.12954174513496547</v>
      </c>
      <c r="R49" s="101">
        <f t="shared" si="21"/>
        <v>0.13222849968612679</v>
      </c>
      <c r="S49" s="101">
        <f t="shared" si="22"/>
        <v>0.22292529817953546</v>
      </c>
    </row>
    <row r="50" spans="1:19" ht="15.75" thickBot="1" x14ac:dyDescent="0.3">
      <c r="A50" s="118" t="s">
        <v>132</v>
      </c>
      <c r="B50" s="119">
        <f>+SUM(B46:B49)</f>
        <v>1068</v>
      </c>
      <c r="C50" s="119">
        <f t="shared" ref="C50:I50" si="25">+SUM(C46:C49)</f>
        <v>27167</v>
      </c>
      <c r="D50" s="119">
        <f t="shared" si="25"/>
        <v>74312</v>
      </c>
      <c r="E50" s="119">
        <f t="shared" si="25"/>
        <v>54101</v>
      </c>
      <c r="F50" s="119">
        <f t="shared" si="25"/>
        <v>59626</v>
      </c>
      <c r="G50" s="119">
        <f t="shared" si="25"/>
        <v>49228</v>
      </c>
      <c r="H50" s="119">
        <f t="shared" si="25"/>
        <v>116159</v>
      </c>
      <c r="I50" s="119">
        <f t="shared" si="25"/>
        <v>381661</v>
      </c>
      <c r="L50" s="120" t="s">
        <v>132</v>
      </c>
      <c r="M50" s="206">
        <f t="shared" si="16"/>
        <v>2.7982948218445163E-3</v>
      </c>
      <c r="N50" s="206">
        <f t="shared" si="17"/>
        <v>7.1180969499110472E-2</v>
      </c>
      <c r="O50" s="206">
        <f t="shared" si="18"/>
        <v>0.19470682097463457</v>
      </c>
      <c r="P50" s="206">
        <f t="shared" si="19"/>
        <v>0.14175144958484101</v>
      </c>
      <c r="Q50" s="206">
        <f t="shared" si="20"/>
        <v>0.15622764704803477</v>
      </c>
      <c r="R50" s="206">
        <f t="shared" si="21"/>
        <v>0.12898357442861597</v>
      </c>
      <c r="S50" s="206">
        <f t="shared" si="22"/>
        <v>0.30435124364291871</v>
      </c>
    </row>
    <row r="51" spans="1:19" x14ac:dyDescent="0.25">
      <c r="A51" s="312" t="s">
        <v>286</v>
      </c>
      <c r="B51" s="312"/>
      <c r="C51" s="312"/>
      <c r="D51" s="312"/>
      <c r="E51" s="312"/>
      <c r="F51" s="312"/>
      <c r="G51" s="312"/>
      <c r="H51" s="111"/>
      <c r="I51" s="111"/>
      <c r="L51" s="312" t="s">
        <v>286</v>
      </c>
      <c r="M51" s="312"/>
      <c r="N51" s="312"/>
      <c r="O51" s="312"/>
      <c r="P51" s="312"/>
      <c r="Q51" s="312"/>
      <c r="R51" s="312"/>
    </row>
    <row r="54" spans="1:19" ht="15.75" x14ac:dyDescent="0.25">
      <c r="G54" s="155" t="s">
        <v>287</v>
      </c>
      <c r="I54" s="155"/>
      <c r="J54" s="155"/>
      <c r="K54" s="155"/>
      <c r="L54" s="155"/>
      <c r="M54" s="155"/>
      <c r="N54" s="155"/>
    </row>
    <row r="81" spans="7:19" x14ac:dyDescent="0.25">
      <c r="M81" s="314"/>
      <c r="N81" s="314"/>
      <c r="O81" s="314"/>
      <c r="P81" s="314"/>
      <c r="Q81" s="314"/>
      <c r="R81" s="314"/>
      <c r="S81" s="314"/>
    </row>
    <row r="82" spans="7:19" x14ac:dyDescent="0.25">
      <c r="G82" s="312" t="s">
        <v>286</v>
      </c>
      <c r="H82" s="312"/>
      <c r="I82" s="312"/>
      <c r="J82" s="312"/>
      <c r="K82" s="312"/>
      <c r="L82" s="312"/>
      <c r="M82" s="312"/>
    </row>
  </sheetData>
  <sortState xmlns:xlrd2="http://schemas.microsoft.com/office/spreadsheetml/2017/richdata2" ref="L10:S39">
    <sortCondition ref="L10:L39"/>
  </sortState>
  <mergeCells count="8">
    <mergeCell ref="G82:M82"/>
    <mergeCell ref="A8:G8"/>
    <mergeCell ref="A41:G41"/>
    <mergeCell ref="L41:R41"/>
    <mergeCell ref="L51:R51"/>
    <mergeCell ref="M81:S81"/>
    <mergeCell ref="L8:R8"/>
    <mergeCell ref="A51:G51"/>
  </mergeCells>
  <conditionalFormatting sqref="B10:H10">
    <cfRule type="colorScale" priority="12">
      <colorScale>
        <cfvo type="min"/>
        <cfvo type="max"/>
        <color rgb="FFFFEF9C"/>
        <color rgb="FF63BE7B"/>
      </colorScale>
    </cfRule>
    <cfRule type="colorScale" priority="16">
      <colorScale>
        <cfvo type="min"/>
        <cfvo type="max"/>
        <color rgb="FFFFEF9C"/>
        <color rgb="FF63BE7B"/>
      </colorScale>
    </cfRule>
  </conditionalFormatting>
  <conditionalFormatting sqref="B11:H11">
    <cfRule type="colorScale" priority="11">
      <colorScale>
        <cfvo type="min"/>
        <cfvo type="max"/>
        <color rgb="FFFFEF9C"/>
        <color rgb="FF63BE7B"/>
      </colorScale>
    </cfRule>
    <cfRule type="colorScale" priority="13">
      <colorScale>
        <cfvo type="min"/>
        <cfvo type="max"/>
        <color rgb="FFFFEF9C"/>
        <color rgb="FF63BE7B"/>
      </colorScale>
    </cfRule>
  </conditionalFormatting>
  <conditionalFormatting sqref="B12:H39">
    <cfRule type="colorScale" priority="6">
      <colorScale>
        <cfvo type="min"/>
        <cfvo type="max"/>
        <color rgb="FFFFEF9C"/>
        <color rgb="FF63BE7B"/>
      </colorScale>
    </cfRule>
    <cfRule type="colorScale" priority="7">
      <colorScale>
        <cfvo type="min"/>
        <cfvo type="max"/>
        <color rgb="FFFFEF9C"/>
        <color rgb="FF63BE7B"/>
      </colorScale>
    </cfRule>
  </conditionalFormatting>
  <conditionalFormatting sqref="M40:S40">
    <cfRule type="colorScale" priority="1">
      <colorScale>
        <cfvo type="min"/>
        <cfvo type="max"/>
        <color rgb="FFFFEF9C"/>
        <color rgb="FF63BE7B"/>
      </colorScale>
    </cfRule>
  </conditionalFormatting>
  <conditionalFormatting sqref="M46:S49">
    <cfRule type="colorScale" priority="3">
      <colorScale>
        <cfvo type="min"/>
        <cfvo type="max"/>
        <color rgb="FFFFEF9C"/>
        <color rgb="FF63BE7B"/>
      </colorScale>
    </cfRule>
  </conditionalFormatting>
  <conditionalFormatting sqref="M50:S50">
    <cfRule type="colorScale" priority="2">
      <colorScale>
        <cfvo type="min"/>
        <cfvo type="max"/>
        <color rgb="FFFFEF9C"/>
        <color rgb="FF63BE7B"/>
      </colorScale>
    </cfRule>
  </conditionalFormatting>
  <conditionalFormatting sqref="M10:T39">
    <cfRule type="colorScale" priority="15">
      <colorScale>
        <cfvo type="min"/>
        <cfvo type="max"/>
        <color rgb="FFFFEF9C"/>
        <color rgb="FF63BE7B"/>
      </colorScale>
    </cfRule>
  </conditionalFormatting>
  <conditionalFormatting sqref="T40">
    <cfRule type="colorScale" priority="14">
      <colorScale>
        <cfvo type="min"/>
        <cfvo type="max"/>
        <color rgb="FFFFEF9C"/>
        <color rgb="FF63BE7B"/>
      </colorScale>
    </cfRule>
  </conditionalFormatting>
  <hyperlinks>
    <hyperlink ref="A1" location="Índex!A1" display="TORNAR A L'ÍNDEX" xr:uid="{54ABC8CB-C94C-4DA1-83E5-5D6CE5C7DCB1}"/>
  </hyperlink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419AF-6148-4B26-87B0-A35AA09E505C}">
  <sheetPr>
    <tabColor theme="9" tint="0.39997558519241921"/>
  </sheetPr>
  <dimension ref="A1:R44"/>
  <sheetViews>
    <sheetView workbookViewId="0">
      <selection activeCell="B1" sqref="B1"/>
    </sheetView>
  </sheetViews>
  <sheetFormatPr baseColWidth="10" defaultRowHeight="15" x14ac:dyDescent="0.25"/>
  <cols>
    <col min="1" max="1" width="31.28515625" style="1" customWidth="1"/>
    <col min="2" max="2" width="15.5703125" style="1" customWidth="1"/>
    <col min="3" max="3" width="12.7109375" style="1" customWidth="1"/>
    <col min="4" max="5" width="13.140625" style="1" customWidth="1"/>
    <col min="6" max="6" width="11.42578125" style="1"/>
    <col min="7" max="7" width="30.5703125" style="63" customWidth="1"/>
    <col min="8" max="8" width="11.42578125" style="63" customWidth="1"/>
    <col min="9" max="11" width="11.42578125" style="63"/>
    <col min="12" max="12" width="11.42578125" style="63" customWidth="1"/>
    <col min="13" max="18" width="11.42578125" style="63"/>
    <col min="19" max="16384" width="11.42578125" style="1"/>
  </cols>
  <sheetData>
    <row r="1" spans="1:12" x14ac:dyDescent="0.25">
      <c r="A1" s="2" t="s">
        <v>28</v>
      </c>
      <c r="C1" s="214" t="s">
        <v>258</v>
      </c>
      <c r="I1" s="214" t="s">
        <v>107</v>
      </c>
      <c r="J1" s="211"/>
      <c r="K1" s="211"/>
      <c r="L1" s="211"/>
    </row>
    <row r="2" spans="1:12" x14ac:dyDescent="0.25">
      <c r="I2" s="211"/>
      <c r="J2" s="276" t="s">
        <v>306</v>
      </c>
      <c r="K2" s="276" t="s">
        <v>307</v>
      </c>
      <c r="L2" s="276" t="s">
        <v>308</v>
      </c>
    </row>
    <row r="3" spans="1:12" ht="18.75" x14ac:dyDescent="0.3">
      <c r="A3" s="30" t="str">
        <f>Índex!A45</f>
        <v>ANÀLISI SEGONS 7 SECTORS PRODUCTIUS</v>
      </c>
      <c r="I3" s="211" t="s">
        <v>226</v>
      </c>
      <c r="J3" s="277">
        <v>0.22565543071161048</v>
      </c>
      <c r="K3" s="277">
        <v>0.77434456928838946</v>
      </c>
      <c r="L3" s="277">
        <v>-0.70858524788391775</v>
      </c>
    </row>
    <row r="4" spans="1:12" x14ac:dyDescent="0.25">
      <c r="I4" s="211" t="s">
        <v>225</v>
      </c>
      <c r="J4" s="277">
        <v>0.12909044060809069</v>
      </c>
      <c r="K4" s="277">
        <v>0.87090955939190928</v>
      </c>
      <c r="L4" s="277">
        <v>-0.85177514792899411</v>
      </c>
    </row>
    <row r="5" spans="1:12" x14ac:dyDescent="0.25">
      <c r="A5" s="29" t="str">
        <f>Índex!A50</f>
        <v>G7S2</v>
      </c>
      <c r="C5" s="29" t="str">
        <f>Índex!A7</f>
        <v>4t trimestre 2025</v>
      </c>
      <c r="I5" s="211" t="s">
        <v>224</v>
      </c>
      <c r="J5" s="277">
        <v>0.46491818279685648</v>
      </c>
      <c r="K5" s="277">
        <v>0.53508181720314352</v>
      </c>
      <c r="L5" s="277">
        <v>-0.13112692704272816</v>
      </c>
    </row>
    <row r="6" spans="1:12" ht="15.75" thickBot="1" x14ac:dyDescent="0.3">
      <c r="A6" s="31" t="str">
        <f>Índex!B50</f>
        <v>Llocs de treball segons sexe.</v>
      </c>
      <c r="B6" s="31"/>
      <c r="C6" s="31"/>
      <c r="D6" s="31"/>
      <c r="E6" s="31"/>
      <c r="F6" s="31"/>
      <c r="I6" s="211" t="s">
        <v>223</v>
      </c>
      <c r="J6" s="277">
        <v>0.32947634979020718</v>
      </c>
      <c r="K6" s="277">
        <v>0.67052365020979277</v>
      </c>
      <c r="L6" s="277">
        <v>-0.50862829418899547</v>
      </c>
    </row>
    <row r="7" spans="1:12" ht="15.75" x14ac:dyDescent="0.25">
      <c r="A7" s="315"/>
      <c r="B7" s="315"/>
      <c r="C7" s="315"/>
      <c r="D7" s="315"/>
      <c r="E7" s="315"/>
      <c r="F7" s="315"/>
      <c r="I7" s="211" t="s">
        <v>222</v>
      </c>
      <c r="J7" s="277">
        <v>0.71110477691520935</v>
      </c>
      <c r="K7" s="277">
        <v>0.28889522308479065</v>
      </c>
      <c r="L7" s="277">
        <v>1.4614625652930935</v>
      </c>
    </row>
    <row r="8" spans="1:12" ht="15.75" x14ac:dyDescent="0.25">
      <c r="A8" s="313" t="s">
        <v>293</v>
      </c>
      <c r="B8" s="313"/>
      <c r="C8" s="313"/>
      <c r="D8" s="313"/>
      <c r="E8" s="313"/>
      <c r="F8" s="313"/>
      <c r="G8" s="149"/>
      <c r="H8" s="149"/>
      <c r="I8" s="211" t="s">
        <v>221</v>
      </c>
      <c r="J8" s="277">
        <v>0.55196229787925566</v>
      </c>
      <c r="K8" s="277">
        <v>0.44803770212074429</v>
      </c>
      <c r="L8" s="277">
        <v>0.23195502357635112</v>
      </c>
    </row>
    <row r="9" spans="1:12" x14ac:dyDescent="0.25">
      <c r="A9" s="160"/>
      <c r="B9" s="161" t="s">
        <v>29</v>
      </c>
      <c r="C9" s="162" t="s">
        <v>227</v>
      </c>
      <c r="D9" s="162" t="s">
        <v>32</v>
      </c>
      <c r="G9" s="125"/>
      <c r="H9" s="125"/>
      <c r="I9" s="211" t="s">
        <v>220</v>
      </c>
      <c r="J9" s="277">
        <v>0.39999483466627639</v>
      </c>
      <c r="K9" s="277">
        <v>0.60000516533372361</v>
      </c>
      <c r="L9" s="277">
        <v>-0.33334768135904502</v>
      </c>
    </row>
    <row r="10" spans="1:12" x14ac:dyDescent="0.25">
      <c r="A10" s="163" t="s">
        <v>234</v>
      </c>
      <c r="B10" s="164">
        <v>0.22565543071161048</v>
      </c>
      <c r="C10" s="247">
        <v>0.23891625615763548</v>
      </c>
      <c r="D10" s="247">
        <v>0.22742686462268294</v>
      </c>
      <c r="G10" s="158"/>
      <c r="H10" s="273"/>
      <c r="I10" s="211" t="s">
        <v>132</v>
      </c>
      <c r="J10" s="277">
        <v>0.45108416562739079</v>
      </c>
      <c r="K10" s="277">
        <v>0.54891583437260927</v>
      </c>
      <c r="L10" s="278">
        <v>-0.178227084407278</v>
      </c>
    </row>
    <row r="11" spans="1:12" x14ac:dyDescent="0.25">
      <c r="A11" s="165" t="s">
        <v>235</v>
      </c>
      <c r="B11" s="166">
        <v>0.12909044060809069</v>
      </c>
      <c r="C11" s="248">
        <v>0.14736909541300078</v>
      </c>
      <c r="D11" s="248">
        <v>0.14010010092480071</v>
      </c>
      <c r="G11" s="159"/>
      <c r="H11" s="274"/>
      <c r="I11" s="214" t="s">
        <v>227</v>
      </c>
      <c r="J11" s="276"/>
      <c r="K11" s="276"/>
      <c r="L11" s="276"/>
    </row>
    <row r="12" spans="1:12" x14ac:dyDescent="0.25">
      <c r="A12" s="165" t="s">
        <v>236</v>
      </c>
      <c r="B12" s="166">
        <v>0.46491818279685648</v>
      </c>
      <c r="C12" s="248">
        <v>0.49914796647999893</v>
      </c>
      <c r="D12" s="248">
        <v>0.49279353212097005</v>
      </c>
      <c r="G12" s="159"/>
      <c r="H12" s="274"/>
      <c r="I12" s="211"/>
      <c r="J12" s="276" t="s">
        <v>306</v>
      </c>
      <c r="K12" s="276" t="s">
        <v>307</v>
      </c>
      <c r="L12" s="276" t="s">
        <v>308</v>
      </c>
    </row>
    <row r="13" spans="1:12" x14ac:dyDescent="0.25">
      <c r="A13" s="165" t="s">
        <v>237</v>
      </c>
      <c r="B13" s="166">
        <v>0.32947634979020718</v>
      </c>
      <c r="C13" s="248">
        <v>0.34121234965562142</v>
      </c>
      <c r="D13" s="248">
        <v>0.32889386516634556</v>
      </c>
      <c r="G13" s="159"/>
      <c r="H13" s="274"/>
      <c r="I13" s="211" t="s">
        <v>226</v>
      </c>
      <c r="J13" s="277">
        <v>0.23891625615763548</v>
      </c>
      <c r="K13" s="277">
        <v>0.76108374384236455</v>
      </c>
      <c r="L13" s="278">
        <v>-0.68608414239482196</v>
      </c>
    </row>
    <row r="14" spans="1:12" x14ac:dyDescent="0.25">
      <c r="A14" s="165" t="s">
        <v>238</v>
      </c>
      <c r="B14" s="166">
        <v>0.71110477691520935</v>
      </c>
      <c r="C14" s="248">
        <v>0.67387529162929305</v>
      </c>
      <c r="D14" s="248">
        <v>0.67854186943425721</v>
      </c>
      <c r="G14" s="159"/>
      <c r="H14" s="274"/>
      <c r="I14" s="211" t="s">
        <v>225</v>
      </c>
      <c r="J14" s="277">
        <v>0.14736909541300078</v>
      </c>
      <c r="K14" s="277">
        <v>0.85263090458699919</v>
      </c>
      <c r="L14" s="278">
        <v>-0.8271595662083302</v>
      </c>
    </row>
    <row r="15" spans="1:12" x14ac:dyDescent="0.25">
      <c r="A15" s="165" t="s">
        <v>239</v>
      </c>
      <c r="B15" s="166">
        <v>0.55196229787925566</v>
      </c>
      <c r="C15" s="248">
        <v>0.53486706559997832</v>
      </c>
      <c r="D15" s="248">
        <v>0.54546201921647308</v>
      </c>
      <c r="G15" s="159"/>
      <c r="H15" s="274"/>
      <c r="I15" s="211" t="s">
        <v>224</v>
      </c>
      <c r="J15" s="277">
        <v>0.49914796647999893</v>
      </c>
      <c r="K15" s="277">
        <v>0.50085203352000107</v>
      </c>
      <c r="L15" s="278">
        <v>-3.4023362709060222E-3</v>
      </c>
    </row>
    <row r="16" spans="1:12" ht="15.75" thickBot="1" x14ac:dyDescent="0.3">
      <c r="A16" s="167" t="s">
        <v>288</v>
      </c>
      <c r="B16" s="168">
        <v>0.39999483466627639</v>
      </c>
      <c r="C16" s="249">
        <v>0.4400445341742224</v>
      </c>
      <c r="D16" s="249">
        <v>0.43465575790904082</v>
      </c>
      <c r="G16" s="159"/>
      <c r="H16" s="274"/>
      <c r="I16" s="211" t="s">
        <v>223</v>
      </c>
      <c r="J16" s="277">
        <v>0.34121234965562142</v>
      </c>
      <c r="K16" s="277">
        <v>0.65878765034437858</v>
      </c>
      <c r="L16" s="278">
        <v>-0.48206019120538457</v>
      </c>
    </row>
    <row r="17" spans="1:13" ht="15.75" thickBot="1" x14ac:dyDescent="0.3">
      <c r="A17" s="169" t="s">
        <v>132</v>
      </c>
      <c r="B17" s="170">
        <v>0.45108416562739079</v>
      </c>
      <c r="C17" s="250">
        <v>0.49313523004478044</v>
      </c>
      <c r="D17" s="250">
        <v>0.47627255754029185</v>
      </c>
      <c r="G17" s="159"/>
      <c r="H17" s="274"/>
      <c r="I17" s="211" t="s">
        <v>222</v>
      </c>
      <c r="J17" s="277">
        <v>0.67387529162929305</v>
      </c>
      <c r="K17" s="277">
        <v>0.32612470837070701</v>
      </c>
      <c r="L17" s="278">
        <v>1.0663116725988662</v>
      </c>
      <c r="M17" s="262"/>
    </row>
    <row r="18" spans="1:13" x14ac:dyDescent="0.25">
      <c r="A18" s="156" t="s">
        <v>289</v>
      </c>
      <c r="G18" s="262"/>
      <c r="H18" s="262"/>
      <c r="I18" s="211" t="s">
        <v>221</v>
      </c>
      <c r="J18" s="277">
        <v>0.53486706559997832</v>
      </c>
      <c r="K18" s="277">
        <v>0.46513293440002174</v>
      </c>
      <c r="L18" s="278">
        <v>0.14992301349270634</v>
      </c>
    </row>
    <row r="19" spans="1:13" x14ac:dyDescent="0.25">
      <c r="A19" s="157" t="s">
        <v>219</v>
      </c>
      <c r="B19" s="92"/>
      <c r="C19" s="92"/>
      <c r="D19" s="92"/>
      <c r="I19" s="211" t="s">
        <v>220</v>
      </c>
      <c r="J19" s="277">
        <v>0.4400445341742224</v>
      </c>
      <c r="K19" s="277">
        <v>0.5599554658257776</v>
      </c>
      <c r="L19" s="278">
        <v>-0.21414369350734014</v>
      </c>
    </row>
    <row r="20" spans="1:13" x14ac:dyDescent="0.25">
      <c r="B20" s="78"/>
      <c r="C20" s="78"/>
      <c r="D20" s="78"/>
      <c r="E20" s="92"/>
      <c r="F20" s="92"/>
      <c r="I20" s="211" t="s">
        <v>132</v>
      </c>
      <c r="J20" s="277">
        <v>0.49313523004478044</v>
      </c>
      <c r="K20" s="277">
        <v>0.50686476995521956</v>
      </c>
      <c r="L20" s="278">
        <v>-2.7087185230198804E-2</v>
      </c>
    </row>
    <row r="21" spans="1:13" ht="15.75" x14ac:dyDescent="0.25">
      <c r="A21" s="313" t="s">
        <v>290</v>
      </c>
      <c r="B21" s="313"/>
      <c r="C21" s="313"/>
      <c r="D21" s="313"/>
      <c r="E21" s="313"/>
      <c r="F21" s="313"/>
      <c r="I21" s="211"/>
      <c r="J21" s="276"/>
      <c r="K21" s="276"/>
      <c r="L21" s="276"/>
    </row>
    <row r="22" spans="1:13" x14ac:dyDescent="0.25">
      <c r="I22" s="214" t="s">
        <v>309</v>
      </c>
      <c r="J22" s="276"/>
      <c r="K22" s="276"/>
      <c r="L22" s="276"/>
    </row>
    <row r="23" spans="1:13" x14ac:dyDescent="0.25">
      <c r="I23" s="211"/>
      <c r="J23" s="276" t="s">
        <v>306</v>
      </c>
      <c r="K23" s="276" t="s">
        <v>307</v>
      </c>
      <c r="L23" s="276" t="s">
        <v>308</v>
      </c>
    </row>
    <row r="24" spans="1:13" x14ac:dyDescent="0.25">
      <c r="I24" s="211" t="s">
        <v>226</v>
      </c>
      <c r="J24" s="277">
        <v>0.22742686462268294</v>
      </c>
      <c r="K24" s="277">
        <v>0.77257313537731709</v>
      </c>
      <c r="L24" s="278">
        <v>-0.70562416137909079</v>
      </c>
    </row>
    <row r="25" spans="1:13" x14ac:dyDescent="0.25">
      <c r="I25" s="211" t="s">
        <v>225</v>
      </c>
      <c r="J25" s="277">
        <v>0.14010010092480071</v>
      </c>
      <c r="K25" s="277">
        <v>0.85989989907519926</v>
      </c>
      <c r="L25" s="278">
        <v>-0.83707394189082374</v>
      </c>
    </row>
    <row r="26" spans="1:13" x14ac:dyDescent="0.25">
      <c r="I26" s="211" t="s">
        <v>224</v>
      </c>
      <c r="J26" s="277">
        <v>0.49279353212097005</v>
      </c>
      <c r="K26" s="277">
        <v>0.5072064678790299</v>
      </c>
      <c r="L26" s="278">
        <v>-2.8416309078884632E-2</v>
      </c>
    </row>
    <row r="27" spans="1:13" x14ac:dyDescent="0.25">
      <c r="I27" s="211" t="s">
        <v>223</v>
      </c>
      <c r="J27" s="277">
        <v>0.32889386516634556</v>
      </c>
      <c r="K27" s="277">
        <v>0.67110613483365444</v>
      </c>
      <c r="L27" s="278">
        <v>-0.50992272593683297</v>
      </c>
    </row>
    <row r="28" spans="1:13" x14ac:dyDescent="0.25">
      <c r="I28" s="211" t="s">
        <v>222</v>
      </c>
      <c r="J28" s="277">
        <v>0.67854186943425721</v>
      </c>
      <c r="K28" s="277">
        <v>0.32145813056574279</v>
      </c>
      <c r="L28" s="278">
        <v>1.1108250341656412</v>
      </c>
    </row>
    <row r="29" spans="1:13" x14ac:dyDescent="0.25">
      <c r="I29" s="211" t="s">
        <v>221</v>
      </c>
      <c r="J29" s="277">
        <v>0.54546201921647308</v>
      </c>
      <c r="K29" s="277">
        <v>0.45453798078352692</v>
      </c>
      <c r="L29" s="278">
        <v>0.20003617360250597</v>
      </c>
    </row>
    <row r="30" spans="1:13" x14ac:dyDescent="0.25">
      <c r="I30" s="211" t="s">
        <v>220</v>
      </c>
      <c r="J30" s="277">
        <v>0.43465575790904082</v>
      </c>
      <c r="K30" s="277">
        <v>0.56534424209095913</v>
      </c>
      <c r="L30" s="278">
        <v>-0.23116620715647376</v>
      </c>
    </row>
    <row r="31" spans="1:13" x14ac:dyDescent="0.25">
      <c r="I31" s="211" t="s">
        <v>132</v>
      </c>
      <c r="J31" s="277">
        <v>0.47627255754029185</v>
      </c>
      <c r="K31" s="277">
        <v>0.52372744245970815</v>
      </c>
      <c r="L31" s="278">
        <v>-9.0609888029816385E-2</v>
      </c>
    </row>
    <row r="32" spans="1:13" x14ac:dyDescent="0.25">
      <c r="I32" s="211"/>
      <c r="J32" s="211"/>
      <c r="K32" s="211"/>
      <c r="L32" s="211"/>
    </row>
    <row r="44" spans="1:1" x14ac:dyDescent="0.25">
      <c r="A44" s="156" t="s">
        <v>289</v>
      </c>
    </row>
  </sheetData>
  <mergeCells count="3">
    <mergeCell ref="A7:F7"/>
    <mergeCell ref="A21:F21"/>
    <mergeCell ref="A8:F8"/>
  </mergeCells>
  <conditionalFormatting sqref="B10:B16">
    <cfRule type="colorScale" priority="3">
      <colorScale>
        <cfvo type="min"/>
        <cfvo type="max"/>
        <color rgb="FFFFEF9C"/>
        <color rgb="FF63BE7B"/>
      </colorScale>
    </cfRule>
  </conditionalFormatting>
  <conditionalFormatting sqref="C10:C16">
    <cfRule type="colorScale" priority="2">
      <colorScale>
        <cfvo type="min"/>
        <cfvo type="max"/>
        <color rgb="FFFFEF9C"/>
        <color rgb="FF63BE7B"/>
      </colorScale>
    </cfRule>
  </conditionalFormatting>
  <conditionalFormatting sqref="D10:D16">
    <cfRule type="colorScale" priority="1">
      <colorScale>
        <cfvo type="min"/>
        <cfvo type="max"/>
        <color rgb="FFFFEF9C"/>
        <color rgb="FF63BE7B"/>
      </colorScale>
    </cfRule>
  </conditionalFormatting>
  <conditionalFormatting sqref="H11:H17">
    <cfRule type="dataBar" priority="8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{D34A3151-F5F0-44DF-B30B-1B386995CF32}</x14:id>
        </ext>
      </extLst>
    </cfRule>
  </conditionalFormatting>
  <hyperlinks>
    <hyperlink ref="A1" location="Índex!A1" display="TORNAR A L'ÍNDEX" xr:uid="{63D8A091-F111-45CF-A486-A4ACB6490997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34A3151-F5F0-44DF-B30B-1B386995CF32}">
            <x14:dataBar minLength="0" maxLength="100">
              <x14:cfvo type="autoMin"/>
              <x14:cfvo type="autoMax"/>
              <x14:negativeFillColor rgb="FFC00000"/>
              <x14:axisColor rgb="FF000000"/>
            </x14:dataBar>
          </x14:cfRule>
          <xm:sqref>H11:H17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13A7-C05A-417F-8D71-EAF9C6C5EAFB}">
  <sheetPr>
    <tabColor theme="9" tint="0.39997558519241921"/>
  </sheetPr>
  <dimension ref="A1:I41"/>
  <sheetViews>
    <sheetView topLeftCell="A4" workbookViewId="0">
      <selection activeCell="A8" sqref="A8:F37"/>
    </sheetView>
  </sheetViews>
  <sheetFormatPr baseColWidth="10" defaultRowHeight="15" x14ac:dyDescent="0.25"/>
  <cols>
    <col min="1" max="1" width="35.5703125" style="1" customWidth="1"/>
    <col min="2" max="2" width="11.42578125" style="1"/>
    <col min="3" max="3" width="13.28515625" style="1" bestFit="1" customWidth="1"/>
    <col min="4" max="4" width="14.42578125" style="1" customWidth="1"/>
    <col min="5" max="6" width="11.42578125" style="1"/>
    <col min="7" max="7" width="12.42578125" style="1" customWidth="1"/>
    <col min="8" max="8" width="12.42578125" style="1" hidden="1" customWidth="1"/>
    <col min="9" max="9" width="12.42578125" style="1" customWidth="1"/>
    <col min="10" max="16384" width="11.42578125" style="1"/>
  </cols>
  <sheetData>
    <row r="1" spans="1:8" x14ac:dyDescent="0.25">
      <c r="A1" s="2" t="s">
        <v>28</v>
      </c>
      <c r="B1" s="210" t="s">
        <v>258</v>
      </c>
    </row>
    <row r="2" spans="1:8" x14ac:dyDescent="0.25">
      <c r="D2" s="147">
        <f>B20+B30</f>
        <v>368830</v>
      </c>
    </row>
    <row r="3" spans="1:8" ht="18.75" x14ac:dyDescent="0.3">
      <c r="A3" s="30" t="s">
        <v>200</v>
      </c>
      <c r="D3" s="147">
        <f>B25+B35</f>
        <v>1955285</v>
      </c>
    </row>
    <row r="4" spans="1:8" ht="18.75" x14ac:dyDescent="0.3">
      <c r="A4" s="30"/>
    </row>
    <row r="5" spans="1:8" x14ac:dyDescent="0.25">
      <c r="A5" s="29" t="s">
        <v>277</v>
      </c>
      <c r="B5" s="29" t="str">
        <f>Índex!A7</f>
        <v>4t trimestre 2025</v>
      </c>
    </row>
    <row r="6" spans="1:8" x14ac:dyDescent="0.25">
      <c r="A6" s="29"/>
      <c r="B6" s="29"/>
    </row>
    <row r="7" spans="1:8" ht="15.75" thickBot="1" x14ac:dyDescent="0.3">
      <c r="A7" s="251" t="s">
        <v>276</v>
      </c>
      <c r="B7" s="32"/>
      <c r="C7" s="32"/>
      <c r="D7" s="32"/>
      <c r="E7" s="32"/>
      <c r="F7" s="32"/>
      <c r="H7" s="136" t="s">
        <v>275</v>
      </c>
    </row>
    <row r="8" spans="1:8" x14ac:dyDescent="0.25">
      <c r="B8" s="281" t="s">
        <v>55</v>
      </c>
      <c r="C8" s="281" t="s">
        <v>271</v>
      </c>
      <c r="D8" s="281" t="s">
        <v>270</v>
      </c>
      <c r="E8" s="283" t="s">
        <v>269</v>
      </c>
      <c r="F8" s="283"/>
      <c r="H8" s="136" t="s">
        <v>274</v>
      </c>
    </row>
    <row r="9" spans="1:8" x14ac:dyDescent="0.25">
      <c r="A9" s="134" t="s">
        <v>273</v>
      </c>
      <c r="B9" s="282"/>
      <c r="C9" s="282"/>
      <c r="D9" s="282"/>
      <c r="E9" s="133" t="s">
        <v>55</v>
      </c>
      <c r="F9" s="133" t="s">
        <v>56</v>
      </c>
      <c r="H9" s="1" t="s">
        <v>377</v>
      </c>
    </row>
    <row r="10" spans="1:8" x14ac:dyDescent="0.25">
      <c r="A10" s="29" t="s">
        <v>107</v>
      </c>
      <c r="B10" s="132">
        <v>21049</v>
      </c>
      <c r="C10" s="186">
        <f>B10/$B$16</f>
        <v>0.13556647581263243</v>
      </c>
      <c r="D10" s="186">
        <f>B10/$B$17</f>
        <v>8.5520194694651996E-2</v>
      </c>
      <c r="E10" s="132">
        <f>B10-H10</f>
        <v>174</v>
      </c>
      <c r="F10" s="123">
        <f>E10/H10</f>
        <v>8.3353293413173657E-3</v>
      </c>
      <c r="H10">
        <v>20875</v>
      </c>
    </row>
    <row r="11" spans="1:8" x14ac:dyDescent="0.25">
      <c r="A11" s="1" t="s">
        <v>268</v>
      </c>
      <c r="B11" s="132">
        <v>84929</v>
      </c>
      <c r="C11" s="123">
        <f>B11/$B$16</f>
        <v>0.5469868033774079</v>
      </c>
      <c r="D11" s="123">
        <f>B11/$B$17</f>
        <v>0.34505889188189931</v>
      </c>
      <c r="E11" s="132">
        <f t="shared" ref="E11:E17" si="0">B11-H11</f>
        <v>178</v>
      </c>
      <c r="F11" s="123">
        <f t="shared" ref="F11:F17" si="1">E11/H11</f>
        <v>2.100270203301436E-3</v>
      </c>
      <c r="H11">
        <v>84751</v>
      </c>
    </row>
    <row r="12" spans="1:8" x14ac:dyDescent="0.25">
      <c r="A12" s="1" t="s">
        <v>267</v>
      </c>
      <c r="B12" s="132">
        <v>11931</v>
      </c>
      <c r="C12" s="123">
        <f>B12/$B$16</f>
        <v>7.6841827303934518E-2</v>
      </c>
      <c r="D12" s="123">
        <f>B12/$B$17</f>
        <v>4.8474580402959426E-2</v>
      </c>
      <c r="E12" s="132">
        <f t="shared" si="0"/>
        <v>-143</v>
      </c>
      <c r="F12" s="123">
        <f t="shared" si="1"/>
        <v>-1.1843630942521119E-2</v>
      </c>
      <c r="H12">
        <v>12074</v>
      </c>
    </row>
    <row r="13" spans="1:8" x14ac:dyDescent="0.25">
      <c r="A13" s="1" t="s">
        <v>266</v>
      </c>
      <c r="B13" s="132">
        <v>25564</v>
      </c>
      <c r="C13" s="123">
        <f>B13/$B$16</f>
        <v>0.16464541724899689</v>
      </c>
      <c r="D13" s="123">
        <f>B13/$B$17</f>
        <v>0.1038642337960988</v>
      </c>
      <c r="E13" s="132">
        <f t="shared" si="0"/>
        <v>284</v>
      </c>
      <c r="F13" s="123">
        <f t="shared" si="1"/>
        <v>1.1234177215189873E-2</v>
      </c>
      <c r="H13">
        <v>25280</v>
      </c>
    </row>
    <row r="14" spans="1:8" x14ac:dyDescent="0.25">
      <c r="A14" s="49" t="s">
        <v>265</v>
      </c>
      <c r="B14" s="129">
        <v>11670</v>
      </c>
      <c r="C14" s="128">
        <f>B14/$B$16</f>
        <v>7.5160851951799154E-2</v>
      </c>
      <c r="D14" s="128">
        <f>B14/$B$17</f>
        <v>4.7414160866862502E-2</v>
      </c>
      <c r="E14" s="129">
        <f t="shared" si="0"/>
        <v>103</v>
      </c>
      <c r="F14" s="128">
        <f t="shared" si="1"/>
        <v>8.9046425175066998E-3</v>
      </c>
      <c r="H14">
        <v>11567</v>
      </c>
    </row>
    <row r="15" spans="1:8" x14ac:dyDescent="0.25">
      <c r="A15" s="1" t="s">
        <v>264</v>
      </c>
      <c r="B15" s="132">
        <v>112052</v>
      </c>
      <c r="C15" s="124" t="s">
        <v>189</v>
      </c>
      <c r="D15" s="123">
        <f>B15/B16</f>
        <v>0.72167298910908306</v>
      </c>
      <c r="E15" s="132">
        <f t="shared" si="0"/>
        <v>460</v>
      </c>
      <c r="F15" s="131">
        <f t="shared" si="1"/>
        <v>4.1221592945730875E-3</v>
      </c>
      <c r="H15">
        <v>111592</v>
      </c>
    </row>
    <row r="16" spans="1:8" x14ac:dyDescent="0.25">
      <c r="A16" s="1" t="s">
        <v>263</v>
      </c>
      <c r="B16" s="132">
        <v>155267</v>
      </c>
      <c r="C16" s="124" t="s">
        <v>189</v>
      </c>
      <c r="D16" s="123">
        <f>B16/B17</f>
        <v>0.63083586249487056</v>
      </c>
      <c r="E16" s="132">
        <f t="shared" si="0"/>
        <v>601</v>
      </c>
      <c r="F16" s="131">
        <f t="shared" si="1"/>
        <v>3.885792611175048E-3</v>
      </c>
      <c r="H16">
        <v>154666</v>
      </c>
    </row>
    <row r="17" spans="1:9" ht="15.75" thickBot="1" x14ac:dyDescent="0.3">
      <c r="A17" s="49" t="s">
        <v>32</v>
      </c>
      <c r="B17" s="129">
        <v>246129</v>
      </c>
      <c r="C17" s="130" t="s">
        <v>189</v>
      </c>
      <c r="D17" s="130" t="s">
        <v>189</v>
      </c>
      <c r="E17" s="129">
        <f t="shared" si="0"/>
        <v>-925</v>
      </c>
      <c r="F17" s="128">
        <f t="shared" si="1"/>
        <v>-3.7441207185473623E-3</v>
      </c>
      <c r="H17">
        <v>247054</v>
      </c>
    </row>
    <row r="18" spans="1:9" ht="15" customHeight="1" x14ac:dyDescent="0.25">
      <c r="A18" s="135"/>
      <c r="B18" s="284" t="s">
        <v>55</v>
      </c>
      <c r="C18" s="284" t="s">
        <v>271</v>
      </c>
      <c r="D18" s="284" t="s">
        <v>270</v>
      </c>
      <c r="E18" s="285" t="s">
        <v>269</v>
      </c>
      <c r="F18" s="285"/>
      <c r="H18" t="s">
        <v>55</v>
      </c>
    </row>
    <row r="19" spans="1:9" x14ac:dyDescent="0.25">
      <c r="A19" s="134" t="s">
        <v>272</v>
      </c>
      <c r="B19" s="282"/>
      <c r="C19" s="282"/>
      <c r="D19" s="282"/>
      <c r="E19" s="133" t="s">
        <v>55</v>
      </c>
      <c r="F19" s="133" t="s">
        <v>56</v>
      </c>
      <c r="H19"/>
      <c r="I19" s="73"/>
    </row>
    <row r="20" spans="1:9" x14ac:dyDescent="0.25">
      <c r="A20" s="29" t="s">
        <v>107</v>
      </c>
      <c r="B20" s="185">
        <v>319285</v>
      </c>
      <c r="C20" s="186">
        <f>B20/$B$26</f>
        <v>0.14393261491370624</v>
      </c>
      <c r="D20" s="186">
        <f t="shared" ref="D20:D26" si="2">B20/$B$27</f>
        <v>0.10041608745699171</v>
      </c>
      <c r="E20" s="132">
        <f t="shared" ref="E20:E27" si="3">B20-H20</f>
        <v>4115</v>
      </c>
      <c r="F20" s="123">
        <f t="shared" ref="F20:F27" si="4">E20/H20</f>
        <v>1.3056445727702509E-2</v>
      </c>
      <c r="H20">
        <v>315170</v>
      </c>
      <c r="I20" s="73"/>
    </row>
    <row r="21" spans="1:9" x14ac:dyDescent="0.25">
      <c r="A21" s="1" t="s">
        <v>268</v>
      </c>
      <c r="B21" s="132">
        <v>1283045</v>
      </c>
      <c r="C21" s="123">
        <f>B21/$B$26</f>
        <v>0.57839241399363028</v>
      </c>
      <c r="D21" s="123">
        <f t="shared" si="2"/>
        <v>0.40352148998936982</v>
      </c>
      <c r="E21" s="132">
        <f t="shared" si="3"/>
        <v>16060</v>
      </c>
      <c r="F21" s="123">
        <f t="shared" si="4"/>
        <v>1.2675761749349835E-2</v>
      </c>
      <c r="H21">
        <v>1266985</v>
      </c>
      <c r="I21" s="73"/>
    </row>
    <row r="22" spans="1:9" x14ac:dyDescent="0.25">
      <c r="A22" s="1" t="s">
        <v>267</v>
      </c>
      <c r="B22" s="132">
        <v>108700</v>
      </c>
      <c r="C22" s="123">
        <f>B22/$B$26</f>
        <v>4.9001598074196621E-2</v>
      </c>
      <c r="D22" s="123">
        <f t="shared" si="2"/>
        <v>3.4186475113378328E-2</v>
      </c>
      <c r="E22" s="132">
        <f t="shared" si="3"/>
        <v>-2795</v>
      </c>
      <c r="F22" s="123">
        <f t="shared" si="4"/>
        <v>-2.5068388716982824E-2</v>
      </c>
      <c r="H22">
        <v>111495</v>
      </c>
      <c r="I22" s="73"/>
    </row>
    <row r="23" spans="1:9" x14ac:dyDescent="0.25">
      <c r="A23" s="1" t="s">
        <v>266</v>
      </c>
      <c r="B23" s="132">
        <v>376215</v>
      </c>
      <c r="C23" s="123">
        <f>B23/$B$26</f>
        <v>0.16959646936047731</v>
      </c>
      <c r="D23" s="123">
        <f t="shared" si="2"/>
        <v>0.11832074273026337</v>
      </c>
      <c r="E23" s="132">
        <f t="shared" si="3"/>
        <v>4125</v>
      </c>
      <c r="F23" s="123">
        <f t="shared" si="4"/>
        <v>1.1086027573974038E-2</v>
      </c>
      <c r="H23">
        <v>372090</v>
      </c>
    </row>
    <row r="24" spans="1:9" x14ac:dyDescent="0.25">
      <c r="A24" s="49" t="s">
        <v>265</v>
      </c>
      <c r="B24" s="129">
        <v>130265</v>
      </c>
      <c r="C24" s="128">
        <f>B24/$B$26</f>
        <v>5.8723028271713183E-2</v>
      </c>
      <c r="D24" s="128">
        <f t="shared" si="2"/>
        <v>4.0968732112642389E-2</v>
      </c>
      <c r="E24" s="129">
        <f t="shared" si="3"/>
        <v>-110</v>
      </c>
      <c r="F24" s="128">
        <f t="shared" si="4"/>
        <v>-8.4372003835091083E-4</v>
      </c>
      <c r="H24">
        <v>130375</v>
      </c>
    </row>
    <row r="25" spans="1:9" x14ac:dyDescent="0.25">
      <c r="A25" s="1" t="s">
        <v>264</v>
      </c>
      <c r="B25" s="132">
        <v>1710360</v>
      </c>
      <c r="C25" s="124" t="s">
        <v>189</v>
      </c>
      <c r="D25" s="123">
        <f t="shared" si="2"/>
        <v>0.5379133355558211</v>
      </c>
      <c r="E25" s="132">
        <f t="shared" si="3"/>
        <v>21080</v>
      </c>
      <c r="F25" s="131">
        <f t="shared" si="4"/>
        <v>1.2478689145671528E-2</v>
      </c>
      <c r="H25">
        <v>1689280</v>
      </c>
    </row>
    <row r="26" spans="1:9" x14ac:dyDescent="0.25">
      <c r="A26" s="1" t="s">
        <v>263</v>
      </c>
      <c r="B26" s="132">
        <v>2218295</v>
      </c>
      <c r="C26" s="124" t="s">
        <v>189</v>
      </c>
      <c r="D26" s="123">
        <f t="shared" si="2"/>
        <v>0.69766041225052056</v>
      </c>
      <c r="E26" s="132">
        <f t="shared" si="3"/>
        <v>21410</v>
      </c>
      <c r="F26" s="131">
        <f t="shared" si="4"/>
        <v>9.7456170896519385E-3</v>
      </c>
      <c r="H26">
        <v>2196885</v>
      </c>
    </row>
    <row r="27" spans="1:9" ht="15.75" thickBot="1" x14ac:dyDescent="0.3">
      <c r="A27" s="49" t="s">
        <v>32</v>
      </c>
      <c r="B27" s="129">
        <v>3179620</v>
      </c>
      <c r="C27" s="130" t="s">
        <v>189</v>
      </c>
      <c r="D27" s="130" t="s">
        <v>189</v>
      </c>
      <c r="E27" s="129">
        <f t="shared" si="3"/>
        <v>3475</v>
      </c>
      <c r="F27" s="128">
        <f t="shared" si="4"/>
        <v>1.0940936260781546E-3</v>
      </c>
      <c r="H27">
        <v>3176145</v>
      </c>
    </row>
    <row r="28" spans="1:9" ht="15" customHeight="1" x14ac:dyDescent="0.25">
      <c r="A28" s="135"/>
      <c r="B28" s="284" t="s">
        <v>55</v>
      </c>
      <c r="C28" s="284" t="s">
        <v>271</v>
      </c>
      <c r="D28" s="284" t="s">
        <v>270</v>
      </c>
      <c r="E28" s="285" t="s">
        <v>269</v>
      </c>
      <c r="F28" s="285"/>
      <c r="H28" t="s">
        <v>55</v>
      </c>
    </row>
    <row r="29" spans="1:9" x14ac:dyDescent="0.25">
      <c r="A29" s="134" t="s">
        <v>280</v>
      </c>
      <c r="B29" s="282"/>
      <c r="C29" s="282"/>
      <c r="D29" s="282"/>
      <c r="E29" s="133" t="s">
        <v>55</v>
      </c>
      <c r="F29" s="133" t="s">
        <v>56</v>
      </c>
      <c r="H29"/>
    </row>
    <row r="30" spans="1:9" x14ac:dyDescent="0.25">
      <c r="A30" s="29" t="s">
        <v>107</v>
      </c>
      <c r="B30" s="185">
        <v>49545</v>
      </c>
      <c r="C30" s="186">
        <f>B30/$B$36</f>
        <v>0.13836486769531522</v>
      </c>
      <c r="D30" s="186">
        <f t="shared" ref="D30:D36" si="5">B30/$B$37</f>
        <v>8.637778184575956E-2</v>
      </c>
      <c r="E30" s="132">
        <f t="shared" ref="E30:E37" si="6">B30-H30</f>
        <v>175</v>
      </c>
      <c r="F30" s="123">
        <f>E30/H30</f>
        <v>3.5446627506582947E-3</v>
      </c>
      <c r="G30" s="73"/>
      <c r="H30">
        <v>49370</v>
      </c>
    </row>
    <row r="31" spans="1:9" x14ac:dyDescent="0.25">
      <c r="A31" s="1" t="s">
        <v>268</v>
      </c>
      <c r="B31" s="132">
        <v>181015</v>
      </c>
      <c r="C31" s="123">
        <f>B31/$B$36</f>
        <v>0.50552258605040845</v>
      </c>
      <c r="D31" s="123">
        <f t="shared" si="5"/>
        <v>0.31558530993662665</v>
      </c>
      <c r="E31" s="132">
        <f t="shared" si="6"/>
        <v>1835</v>
      </c>
      <c r="F31" s="123">
        <f t="shared" ref="F31:F37" si="7">E31/H31</f>
        <v>1.0241098336867954E-2</v>
      </c>
      <c r="H31">
        <v>179180</v>
      </c>
    </row>
    <row r="32" spans="1:9" x14ac:dyDescent="0.25">
      <c r="A32" s="1" t="s">
        <v>267</v>
      </c>
      <c r="B32" s="132">
        <v>34575</v>
      </c>
      <c r="C32" s="123">
        <f>B32/$B$36</f>
        <v>9.6557983662640512E-2</v>
      </c>
      <c r="D32" s="123">
        <f t="shared" si="5"/>
        <v>6.0278772980464967E-2</v>
      </c>
      <c r="E32" s="132">
        <f t="shared" si="6"/>
        <v>75</v>
      </c>
      <c r="F32" s="123">
        <f t="shared" si="7"/>
        <v>2.1739130434782609E-3</v>
      </c>
      <c r="H32">
        <v>34500</v>
      </c>
    </row>
    <row r="33" spans="1:8" x14ac:dyDescent="0.25">
      <c r="A33" s="1" t="s">
        <v>266</v>
      </c>
      <c r="B33" s="132">
        <v>62520</v>
      </c>
      <c r="C33" s="123">
        <f>B33/$B$36</f>
        <v>0.17460029323465753</v>
      </c>
      <c r="D33" s="123">
        <f t="shared" si="5"/>
        <v>0.1089986662831141</v>
      </c>
      <c r="E33" s="132">
        <f t="shared" si="6"/>
        <v>460</v>
      </c>
      <c r="F33" s="123">
        <f t="shared" si="7"/>
        <v>7.4121817595874957E-3</v>
      </c>
      <c r="H33">
        <v>62060</v>
      </c>
    </row>
    <row r="34" spans="1:8" x14ac:dyDescent="0.25">
      <c r="A34" s="49" t="s">
        <v>265</v>
      </c>
      <c r="B34" s="129">
        <v>30040</v>
      </c>
      <c r="C34" s="128">
        <f>B34/$B$36</f>
        <v>8.3893039167772118E-2</v>
      </c>
      <c r="D34" s="128">
        <f t="shared" si="5"/>
        <v>5.2372359807177665E-2</v>
      </c>
      <c r="E34" s="129">
        <f t="shared" si="6"/>
        <v>165</v>
      </c>
      <c r="F34" s="128">
        <f t="shared" si="7"/>
        <v>5.523012552301255E-3</v>
      </c>
      <c r="H34">
        <v>29875</v>
      </c>
    </row>
    <row r="35" spans="1:8" x14ac:dyDescent="0.25">
      <c r="A35" s="1" t="s">
        <v>264</v>
      </c>
      <c r="B35" s="132">
        <v>244925</v>
      </c>
      <c r="C35" s="124" t="s">
        <v>189</v>
      </c>
      <c r="D35" s="123">
        <f t="shared" si="5"/>
        <v>0.42700733108432054</v>
      </c>
      <c r="E35" s="132">
        <f t="shared" si="6"/>
        <v>2160</v>
      </c>
      <c r="F35" s="131">
        <f t="shared" si="7"/>
        <v>8.8974934607542275E-3</v>
      </c>
      <c r="H35">
        <v>242765</v>
      </c>
    </row>
    <row r="36" spans="1:8" x14ac:dyDescent="0.25">
      <c r="A36" s="1" t="s">
        <v>263</v>
      </c>
      <c r="B36" s="132">
        <v>358075</v>
      </c>
      <c r="C36" s="124" t="s">
        <v>189</v>
      </c>
      <c r="D36" s="123">
        <f t="shared" si="5"/>
        <v>0.62427539074417915</v>
      </c>
      <c r="E36" s="132">
        <f t="shared" si="6"/>
        <v>2710</v>
      </c>
      <c r="F36" s="131">
        <f t="shared" si="7"/>
        <v>7.6259620390302929E-3</v>
      </c>
      <c r="H36">
        <v>355365</v>
      </c>
    </row>
    <row r="37" spans="1:8" x14ac:dyDescent="0.25">
      <c r="A37" s="49" t="s">
        <v>32</v>
      </c>
      <c r="B37" s="129">
        <v>573585</v>
      </c>
      <c r="C37" s="130" t="s">
        <v>189</v>
      </c>
      <c r="D37" s="130" t="s">
        <v>189</v>
      </c>
      <c r="E37" s="129">
        <f t="shared" si="6"/>
        <v>2630</v>
      </c>
      <c r="F37" s="128">
        <f t="shared" si="7"/>
        <v>4.6063174856162048E-3</v>
      </c>
      <c r="H37">
        <v>570955</v>
      </c>
    </row>
    <row r="38" spans="1:8" x14ac:dyDescent="0.25">
      <c r="A38" s="153" t="s">
        <v>282</v>
      </c>
    </row>
    <row r="39" spans="1:8" ht="15.75" x14ac:dyDescent="0.3">
      <c r="B39" s="224"/>
      <c r="H39" s="224"/>
    </row>
    <row r="41" spans="1:8" x14ac:dyDescent="0.25">
      <c r="B41" s="147">
        <f>B30+B20</f>
        <v>368830</v>
      </c>
      <c r="H41" s="147">
        <f>H30+H20</f>
        <v>364540</v>
      </c>
    </row>
  </sheetData>
  <mergeCells count="12">
    <mergeCell ref="B28:B29"/>
    <mergeCell ref="C28:C29"/>
    <mergeCell ref="D28:D29"/>
    <mergeCell ref="E28:F28"/>
    <mergeCell ref="B8:B9"/>
    <mergeCell ref="C8:C9"/>
    <mergeCell ref="D8:D9"/>
    <mergeCell ref="E8:F8"/>
    <mergeCell ref="B18:B19"/>
    <mergeCell ref="C18:C19"/>
    <mergeCell ref="D18:D19"/>
    <mergeCell ref="E18:F18"/>
  </mergeCells>
  <conditionalFormatting sqref="C10:C14">
    <cfRule type="colorScale" priority="6">
      <colorScale>
        <cfvo type="min"/>
        <cfvo type="max"/>
        <color rgb="FFFFEF9C"/>
        <color rgb="FF63BE7B"/>
      </colorScale>
    </cfRule>
  </conditionalFormatting>
  <conditionalFormatting sqref="C20:C24">
    <cfRule type="colorScale" priority="4">
      <colorScale>
        <cfvo type="min"/>
        <cfvo type="max"/>
        <color rgb="FFFFEF9C"/>
        <color rgb="FF63BE7B"/>
      </colorScale>
    </cfRule>
  </conditionalFormatting>
  <conditionalFormatting sqref="C30:C34">
    <cfRule type="colorScale" priority="2">
      <colorScale>
        <cfvo type="min"/>
        <cfvo type="max"/>
        <color rgb="FFFFEF9C"/>
        <color rgb="FF63BE7B"/>
      </colorScale>
    </cfRule>
  </conditionalFormatting>
  <conditionalFormatting sqref="D10:D14">
    <cfRule type="colorScale" priority="5">
      <colorScale>
        <cfvo type="min"/>
        <cfvo type="max"/>
        <color rgb="FFFFEF9C"/>
        <color rgb="FF63BE7B"/>
      </colorScale>
    </cfRule>
  </conditionalFormatting>
  <conditionalFormatting sqref="D20:D24">
    <cfRule type="colorScale" priority="3">
      <colorScale>
        <cfvo type="min"/>
        <cfvo type="max"/>
        <color rgb="FFFFEF9C"/>
        <color rgb="FF63BE7B"/>
      </colorScale>
    </cfRule>
  </conditionalFormatting>
  <conditionalFormatting sqref="D30:D34">
    <cfRule type="colorScale" priority="1">
      <colorScale>
        <cfvo type="min"/>
        <cfvo type="max"/>
        <color rgb="FFFFEF9C"/>
        <color rgb="FF63BE7B"/>
      </colorScale>
    </cfRule>
  </conditionalFormatting>
  <conditionalFormatting sqref="F10:F17">
    <cfRule type="dataBar" priority="9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{105649F9-53E3-498C-BD15-3F5C0458A439}</x14:id>
        </ext>
      </extLst>
    </cfRule>
  </conditionalFormatting>
  <conditionalFormatting sqref="F20:F27">
    <cfRule type="dataBar" priority="8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{17F2616A-2568-43BB-8CD2-D483B7CCE85E}</x14:id>
        </ext>
      </extLst>
    </cfRule>
  </conditionalFormatting>
  <conditionalFormatting sqref="F30:F37">
    <cfRule type="dataBar" priority="7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{BCC438DE-98B8-4712-A6C3-553F2C578430}</x14:id>
        </ext>
      </extLst>
    </cfRule>
  </conditionalFormatting>
  <hyperlinks>
    <hyperlink ref="A1" location="Índex!A1" display="TORNAR A L'ÍNDEX" xr:uid="{1A0E21C6-F343-4B54-9A68-D21B0A771D33}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5649F9-53E3-498C-BD15-3F5C0458A439}">
            <x14:dataBar minLength="0" maxLength="100" axisPosition="middle">
              <x14:cfvo type="autoMin"/>
              <x14:cfvo type="autoMax"/>
              <x14:negativeFillColor rgb="FFC00000"/>
              <x14:axisColor rgb="FF000000"/>
            </x14:dataBar>
          </x14:cfRule>
          <xm:sqref>F10:F17</xm:sqref>
        </x14:conditionalFormatting>
        <x14:conditionalFormatting xmlns:xm="http://schemas.microsoft.com/office/excel/2006/main">
          <x14:cfRule type="dataBar" id="{17F2616A-2568-43BB-8CD2-D483B7CCE85E}">
            <x14:dataBar minLength="0" maxLength="100" axisPosition="middle">
              <x14:cfvo type="autoMin"/>
              <x14:cfvo type="autoMax"/>
              <x14:negativeFillColor rgb="FFC00000"/>
              <x14:axisColor rgb="FF000000"/>
            </x14:dataBar>
          </x14:cfRule>
          <xm:sqref>F20:F27</xm:sqref>
        </x14:conditionalFormatting>
        <x14:conditionalFormatting xmlns:xm="http://schemas.microsoft.com/office/excel/2006/main">
          <x14:cfRule type="dataBar" id="{BCC438DE-98B8-4712-A6C3-553F2C578430}">
            <x14:dataBar minLength="0" maxLength="100" axisPosition="middle">
              <x14:cfvo type="autoMin"/>
              <x14:cfvo type="autoMax"/>
              <x14:negativeFillColor rgb="FFC00000"/>
              <x14:axisColor rgb="FF000000"/>
            </x14:dataBar>
          </x14:cfRule>
          <xm:sqref>F30:F37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5697-DB1E-4A59-B674-D0100162EEBE}">
  <sheetPr>
    <tabColor theme="9" tint="0.39997558519241921"/>
  </sheetPr>
  <dimension ref="A1:F16"/>
  <sheetViews>
    <sheetView workbookViewId="0"/>
  </sheetViews>
  <sheetFormatPr baseColWidth="10" defaultRowHeight="15" x14ac:dyDescent="0.25"/>
  <cols>
    <col min="1" max="1" width="31.85546875" style="1" customWidth="1"/>
    <col min="2" max="16384" width="11.42578125" style="1"/>
  </cols>
  <sheetData>
    <row r="1" spans="1:6" x14ac:dyDescent="0.25">
      <c r="A1" s="2" t="s">
        <v>28</v>
      </c>
      <c r="B1" s="214" t="s">
        <v>258</v>
      </c>
    </row>
    <row r="3" spans="1:6" ht="18.75" x14ac:dyDescent="0.3">
      <c r="A3" s="30" t="str">
        <f>Índex!A45</f>
        <v>ANÀLISI SEGONS 7 SECTORS PRODUCTIUS</v>
      </c>
    </row>
    <row r="5" spans="1:6" x14ac:dyDescent="0.25">
      <c r="A5" s="29" t="str">
        <f>Índex!A51</f>
        <v>T7S3</v>
      </c>
      <c r="C5" s="29" t="str">
        <f>Índex!A7</f>
        <v>4t trimestre 2025</v>
      </c>
    </row>
    <row r="6" spans="1:6" ht="15.75" thickBot="1" x14ac:dyDescent="0.3">
      <c r="A6" s="31" t="str">
        <f>Índex!B51</f>
        <v>Diferencial segons sexe de les activitats econòmiques.</v>
      </c>
      <c r="B6" s="31"/>
      <c r="C6" s="31"/>
      <c r="D6" s="31"/>
      <c r="E6" s="31"/>
      <c r="F6" s="31"/>
    </row>
    <row r="7" spans="1:6" x14ac:dyDescent="0.25">
      <c r="A7" s="29"/>
      <c r="B7" s="29"/>
      <c r="C7" s="29"/>
      <c r="D7" s="29"/>
      <c r="E7" s="29"/>
      <c r="F7" s="29"/>
    </row>
    <row r="8" spans="1:6" x14ac:dyDescent="0.25">
      <c r="A8" s="171"/>
      <c r="B8" s="172" t="s">
        <v>56</v>
      </c>
      <c r="C8" s="172" t="s">
        <v>249</v>
      </c>
      <c r="D8" s="125"/>
      <c r="E8" s="125"/>
      <c r="F8" s="125"/>
    </row>
    <row r="9" spans="1:6" x14ac:dyDescent="0.25">
      <c r="A9" s="173" t="s">
        <v>234</v>
      </c>
      <c r="B9" s="174">
        <v>-0.70858524788391775</v>
      </c>
      <c r="C9" s="175">
        <v>-586</v>
      </c>
      <c r="D9" s="125"/>
      <c r="E9" s="125"/>
      <c r="F9" s="125"/>
    </row>
    <row r="10" spans="1:6" x14ac:dyDescent="0.25">
      <c r="A10" s="176" t="s">
        <v>235</v>
      </c>
      <c r="B10" s="177">
        <v>-0.85177514792899411</v>
      </c>
      <c r="C10" s="178">
        <v>-20153</v>
      </c>
      <c r="D10" s="125"/>
      <c r="E10" s="125"/>
      <c r="F10" s="125"/>
    </row>
    <row r="11" spans="1:6" x14ac:dyDescent="0.25">
      <c r="A11" s="176" t="s">
        <v>236</v>
      </c>
      <c r="B11" s="177">
        <v>-0.13112692704272816</v>
      </c>
      <c r="C11" s="178">
        <v>-5214</v>
      </c>
      <c r="D11" s="125"/>
      <c r="E11" s="125"/>
      <c r="F11" s="125"/>
    </row>
    <row r="12" spans="1:6" x14ac:dyDescent="0.25">
      <c r="A12" s="176" t="s">
        <v>237</v>
      </c>
      <c r="B12" s="177">
        <v>-0.50862829418899547</v>
      </c>
      <c r="C12" s="178">
        <v>-18451</v>
      </c>
      <c r="D12" s="125"/>
      <c r="E12" s="125"/>
      <c r="F12" s="125"/>
    </row>
    <row r="13" spans="1:6" x14ac:dyDescent="0.25">
      <c r="A13" s="176" t="s">
        <v>238</v>
      </c>
      <c r="B13" s="177">
        <v>1.4614625652930935</v>
      </c>
      <c r="C13" s="178">
        <v>25181</v>
      </c>
      <c r="D13" s="125"/>
      <c r="E13" s="125"/>
      <c r="F13" s="125"/>
    </row>
    <row r="14" spans="1:6" x14ac:dyDescent="0.25">
      <c r="A14" s="176" t="s">
        <v>239</v>
      </c>
      <c r="B14" s="177">
        <v>0.23195502357635112</v>
      </c>
      <c r="C14" s="178">
        <v>5116</v>
      </c>
      <c r="D14" s="125"/>
      <c r="E14" s="125"/>
      <c r="F14" s="125"/>
    </row>
    <row r="15" spans="1:6" ht="15.75" thickBot="1" x14ac:dyDescent="0.3">
      <c r="A15" s="179" t="s">
        <v>288</v>
      </c>
      <c r="B15" s="180">
        <v>-0.33334768135904502</v>
      </c>
      <c r="C15" s="181">
        <v>-23233</v>
      </c>
      <c r="D15" s="125"/>
      <c r="E15" s="125"/>
      <c r="F15" s="125"/>
    </row>
    <row r="16" spans="1:6" x14ac:dyDescent="0.25">
      <c r="A16" s="156" t="s">
        <v>289</v>
      </c>
    </row>
  </sheetData>
  <conditionalFormatting sqref="B9:B15">
    <cfRule type="dataBar" priority="2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{112E75AF-CFB8-4CAE-896B-FBE80CC54AB3}</x14:id>
        </ext>
      </extLst>
    </cfRule>
  </conditionalFormatting>
  <conditionalFormatting sqref="C9:C15">
    <cfRule type="dataBar" priority="1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{9F826193-1323-4261-B8C0-B872103AE548}</x14:id>
        </ext>
      </extLst>
    </cfRule>
  </conditionalFormatting>
  <hyperlinks>
    <hyperlink ref="A1" location="Índex!A1" display="TORNAR A L'ÍNDEX" xr:uid="{F4B794D9-095F-4FD1-AFCD-6DEF3AA37014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12E75AF-CFB8-4CAE-896B-FBE80CC54AB3}">
            <x14:dataBar minLength="0" maxLength="100" axisPosition="middle">
              <x14:cfvo type="autoMin"/>
              <x14:cfvo type="autoMax"/>
              <x14:negativeFillColor rgb="FFC00000"/>
              <x14:axisColor rgb="FF000000"/>
            </x14:dataBar>
          </x14:cfRule>
          <xm:sqref>B9:B15</xm:sqref>
        </x14:conditionalFormatting>
        <x14:conditionalFormatting xmlns:xm="http://schemas.microsoft.com/office/excel/2006/main">
          <x14:cfRule type="dataBar" id="{9F826193-1323-4261-B8C0-B872103AE548}">
            <x14:dataBar minLength="0" maxLength="100" axisPosition="middle">
              <x14:cfvo type="autoMin"/>
              <x14:cfvo type="autoMax"/>
              <x14:negativeFillColor rgb="FFC00000"/>
              <x14:axisColor rgb="FF000000"/>
            </x14:dataBar>
          </x14:cfRule>
          <xm:sqref>C9:C15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30B90-8997-4531-9472-62D1D6591B08}">
  <sheetPr>
    <tabColor theme="9" tint="0.39997558519241921"/>
  </sheetPr>
  <dimension ref="A1:M34"/>
  <sheetViews>
    <sheetView workbookViewId="0"/>
  </sheetViews>
  <sheetFormatPr baseColWidth="10" defaultRowHeight="15" x14ac:dyDescent="0.25"/>
  <cols>
    <col min="1" max="1" width="38.42578125" style="1" customWidth="1"/>
    <col min="2" max="2" width="19" style="1" customWidth="1"/>
    <col min="3" max="3" width="17.85546875" style="1" customWidth="1"/>
    <col min="4" max="6" width="16.85546875" style="1" customWidth="1"/>
    <col min="7" max="9" width="16.85546875" style="63" customWidth="1"/>
    <col min="10" max="10" width="11.42578125" style="63"/>
    <col min="11" max="12" width="11.42578125" style="37"/>
    <col min="13" max="13" width="15.5703125" style="37" customWidth="1"/>
    <col min="14" max="18" width="15.5703125" style="1" customWidth="1"/>
    <col min="19" max="16384" width="11.42578125" style="1"/>
  </cols>
  <sheetData>
    <row r="1" spans="1:6" x14ac:dyDescent="0.25">
      <c r="A1" s="2" t="s">
        <v>28</v>
      </c>
    </row>
    <row r="3" spans="1:6" ht="18.75" x14ac:dyDescent="0.3">
      <c r="A3" s="30" t="str">
        <f>Índex!A53</f>
        <v xml:space="preserve"> ÚS DE TECNOLOGIA i CONEIXEMENT</v>
      </c>
    </row>
    <row r="5" spans="1:6" x14ac:dyDescent="0.25">
      <c r="A5" s="29" t="str">
        <f>Índex!A55</f>
        <v>TTC1</v>
      </c>
      <c r="C5" s="29" t="str">
        <f>Índex!A7</f>
        <v>4t trimestre 2025</v>
      </c>
    </row>
    <row r="6" spans="1:6" ht="15.75" thickBot="1" x14ac:dyDescent="0.3">
      <c r="A6" s="31" t="str">
        <f>Índex!B55</f>
        <v>Llocs de treball segons ús de tecnologia i coneixement. Baix Llobregat i àmbits territorials.</v>
      </c>
      <c r="B6" s="31"/>
      <c r="C6" s="31"/>
      <c r="D6" s="31"/>
      <c r="E6" s="31"/>
      <c r="F6" s="31"/>
    </row>
    <row r="9" spans="1:6" x14ac:dyDescent="0.25">
      <c r="A9" s="198"/>
      <c r="B9" s="122" t="s">
        <v>223</v>
      </c>
      <c r="C9" s="121" t="s">
        <v>245</v>
      </c>
    </row>
    <row r="10" spans="1:6" ht="45" x14ac:dyDescent="0.25">
      <c r="A10" s="199"/>
      <c r="B10" s="196" t="s">
        <v>244</v>
      </c>
      <c r="C10" s="182" t="s">
        <v>243</v>
      </c>
    </row>
    <row r="11" spans="1:6" x14ac:dyDescent="0.25">
      <c r="A11" s="197" t="s">
        <v>29</v>
      </c>
      <c r="B11" s="184">
        <v>0.3812664907651715</v>
      </c>
      <c r="C11" s="184">
        <v>0.41805316504111684</v>
      </c>
    </row>
    <row r="12" spans="1:6" x14ac:dyDescent="0.25">
      <c r="A12" s="183" t="s">
        <v>31</v>
      </c>
      <c r="B12" s="184">
        <v>0.4098507462686567</v>
      </c>
      <c r="C12" s="184">
        <v>0.51302563527286404</v>
      </c>
    </row>
    <row r="13" spans="1:6" x14ac:dyDescent="0.25">
      <c r="A13" s="200" t="s">
        <v>32</v>
      </c>
      <c r="B13" s="201">
        <v>0.32765918386080145</v>
      </c>
      <c r="C13" s="201">
        <v>0.4991180977090679</v>
      </c>
    </row>
    <row r="14" spans="1:6" x14ac:dyDescent="0.25">
      <c r="A14" s="153" t="s">
        <v>282</v>
      </c>
    </row>
    <row r="19" spans="1:1" ht="15.75" x14ac:dyDescent="0.25">
      <c r="A19" s="7" t="s">
        <v>304</v>
      </c>
    </row>
    <row r="34" spans="1:1" x14ac:dyDescent="0.25">
      <c r="A34" s="153" t="s">
        <v>282</v>
      </c>
    </row>
  </sheetData>
  <conditionalFormatting sqref="B11:C13">
    <cfRule type="colorScale" priority="1">
      <colorScale>
        <cfvo type="min"/>
        <cfvo type="max"/>
        <color rgb="FFFFEF9C"/>
        <color rgb="FF63BE7B"/>
      </colorScale>
    </cfRule>
  </conditionalFormatting>
  <hyperlinks>
    <hyperlink ref="A1" location="Índex!A1" display="TORNAR A L'ÍNDEX" xr:uid="{356AD654-D02B-4B13-910F-7F9AFA258A53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F7A79-1EB9-40B5-8B5B-EC8CE834F52C}">
  <sheetPr>
    <tabColor theme="9" tint="0.39997558519241921"/>
  </sheetPr>
  <dimension ref="A1:F40"/>
  <sheetViews>
    <sheetView workbookViewId="0"/>
  </sheetViews>
  <sheetFormatPr baseColWidth="10" defaultRowHeight="15" x14ac:dyDescent="0.25"/>
  <cols>
    <col min="1" max="1" width="27.85546875" style="1" customWidth="1"/>
    <col min="2" max="2" width="16.7109375" style="1" customWidth="1"/>
    <col min="3" max="3" width="16.28515625" style="1" customWidth="1"/>
    <col min="4" max="4" width="16.85546875" style="1" customWidth="1"/>
    <col min="5" max="16384" width="11.42578125" style="1"/>
  </cols>
  <sheetData>
    <row r="1" spans="1:6" x14ac:dyDescent="0.25">
      <c r="A1" s="2" t="s">
        <v>28</v>
      </c>
      <c r="B1" s="214"/>
    </row>
    <row r="3" spans="1:6" ht="18.75" x14ac:dyDescent="0.3">
      <c r="A3" s="30" t="str">
        <f>Índex!A53</f>
        <v xml:space="preserve"> ÚS DE TECNOLOGIA i CONEIXEMENT</v>
      </c>
    </row>
    <row r="5" spans="1:6" x14ac:dyDescent="0.25">
      <c r="A5" s="29" t="str">
        <f>Índex!A56</f>
        <v>TTC2</v>
      </c>
      <c r="C5" s="29" t="str">
        <f>Índex!A7</f>
        <v>4t trimestre 2025</v>
      </c>
    </row>
    <row r="6" spans="1:6" ht="15.75" thickBot="1" x14ac:dyDescent="0.3">
      <c r="A6" s="31" t="str">
        <f>Índex!B56</f>
        <v>Llocs de treball segons ús de tecnologia i coneixement. Dades municipals.</v>
      </c>
      <c r="B6" s="31"/>
      <c r="C6" s="31"/>
      <c r="D6" s="31"/>
      <c r="E6" s="31"/>
      <c r="F6" s="31"/>
    </row>
    <row r="8" spans="1:6" x14ac:dyDescent="0.25">
      <c r="A8" s="316"/>
      <c r="B8" s="121" t="s">
        <v>223</v>
      </c>
      <c r="C8" s="121" t="s">
        <v>245</v>
      </c>
      <c r="D8" s="77"/>
    </row>
    <row r="9" spans="1:6" ht="42.75" customHeight="1" x14ac:dyDescent="0.25">
      <c r="A9" s="317"/>
      <c r="B9" s="182" t="s">
        <v>244</v>
      </c>
      <c r="C9" s="182" t="s">
        <v>243</v>
      </c>
      <c r="D9" s="96"/>
      <c r="E9" s="96"/>
      <c r="F9" s="96"/>
    </row>
    <row r="10" spans="1:6" x14ac:dyDescent="0.25">
      <c r="A10" s="231" t="s">
        <v>77</v>
      </c>
      <c r="B10" s="236">
        <v>0.58669201520912551</v>
      </c>
      <c r="C10" s="232">
        <v>0.26599902296042988</v>
      </c>
      <c r="D10" s="96"/>
      <c r="E10" s="96"/>
      <c r="F10" s="96"/>
    </row>
    <row r="11" spans="1:6" x14ac:dyDescent="0.25">
      <c r="A11" s="233" t="s">
        <v>78</v>
      </c>
      <c r="B11" s="237">
        <v>0.14583333333333334</v>
      </c>
      <c r="C11" s="234">
        <v>0.4704472843450479</v>
      </c>
      <c r="D11" s="96"/>
      <c r="E11" s="96"/>
      <c r="F11" s="96"/>
    </row>
    <row r="12" spans="1:6" x14ac:dyDescent="0.25">
      <c r="A12" s="233" t="s">
        <v>79</v>
      </c>
      <c r="B12" s="237">
        <v>0.36830188679245285</v>
      </c>
      <c r="C12" s="234">
        <v>0.41542641152846682</v>
      </c>
      <c r="D12" s="96"/>
      <c r="E12" s="96"/>
      <c r="F12" s="96"/>
    </row>
    <row r="13" spans="1:6" x14ac:dyDescent="0.25">
      <c r="A13" s="233" t="s">
        <v>80</v>
      </c>
      <c r="B13" s="237">
        <v>0.22865853658536586</v>
      </c>
      <c r="C13" s="234">
        <v>0.66636931311329173</v>
      </c>
      <c r="D13" s="96"/>
      <c r="E13" s="96"/>
      <c r="F13" s="96"/>
    </row>
    <row r="14" spans="1:6" x14ac:dyDescent="0.25">
      <c r="A14" s="233" t="s">
        <v>81</v>
      </c>
      <c r="B14" s="237">
        <v>0.6263871763255241</v>
      </c>
      <c r="C14" s="234">
        <v>0.42868852459016393</v>
      </c>
      <c r="D14" s="96"/>
      <c r="E14" s="96"/>
      <c r="F14" s="96"/>
    </row>
    <row r="15" spans="1:6" x14ac:dyDescent="0.25">
      <c r="A15" s="233" t="s">
        <v>82</v>
      </c>
      <c r="B15" s="237">
        <v>0.31155778894472363</v>
      </c>
      <c r="C15" s="234">
        <v>0.44770857814336074</v>
      </c>
      <c r="D15" s="96"/>
      <c r="E15" s="96"/>
      <c r="F15" s="96"/>
    </row>
    <row r="16" spans="1:6" x14ac:dyDescent="0.25">
      <c r="A16" s="233" t="s">
        <v>83</v>
      </c>
      <c r="B16" s="237">
        <v>0.56823266219239377</v>
      </c>
      <c r="C16" s="234">
        <v>0.4753550543024227</v>
      </c>
      <c r="D16" s="96"/>
      <c r="E16" s="96"/>
      <c r="F16" s="96"/>
    </row>
    <row r="17" spans="1:6" x14ac:dyDescent="0.25">
      <c r="A17" s="233" t="s">
        <v>84</v>
      </c>
      <c r="B17" s="237">
        <v>0.41553177691309989</v>
      </c>
      <c r="C17" s="234">
        <v>0.39280263870427806</v>
      </c>
      <c r="D17" s="96"/>
      <c r="E17" s="96"/>
      <c r="F17" s="96"/>
    </row>
    <row r="18" spans="1:6" x14ac:dyDescent="0.25">
      <c r="A18" s="233" t="s">
        <v>85</v>
      </c>
      <c r="B18" s="237">
        <v>0.3144297416509137</v>
      </c>
      <c r="C18" s="234">
        <v>0.40694691138740874</v>
      </c>
      <c r="D18" s="96"/>
      <c r="E18" s="96"/>
      <c r="F18" s="96"/>
    </row>
    <row r="19" spans="1:6" x14ac:dyDescent="0.25">
      <c r="A19" s="233" t="s">
        <v>86</v>
      </c>
      <c r="B19" s="237">
        <v>0.29006942348324782</v>
      </c>
      <c r="C19" s="234">
        <v>0.51216008209338126</v>
      </c>
      <c r="D19" s="96"/>
      <c r="E19" s="96"/>
      <c r="F19" s="96"/>
    </row>
    <row r="20" spans="1:6" x14ac:dyDescent="0.25">
      <c r="A20" s="233" t="s">
        <v>87</v>
      </c>
      <c r="B20" s="237">
        <v>0.48066485753052918</v>
      </c>
      <c r="C20" s="234">
        <v>0.29818534836830707</v>
      </c>
      <c r="D20" s="96"/>
      <c r="E20" s="96"/>
      <c r="F20" s="96"/>
    </row>
    <row r="21" spans="1:6" x14ac:dyDescent="0.25">
      <c r="A21" s="233" t="s">
        <v>88</v>
      </c>
      <c r="B21" s="237">
        <v>0.407972594207412</v>
      </c>
      <c r="C21" s="234">
        <v>0.57516930022573365</v>
      </c>
      <c r="D21" s="96"/>
      <c r="E21" s="96"/>
      <c r="F21" s="96"/>
    </row>
    <row r="22" spans="1:6" x14ac:dyDescent="0.25">
      <c r="A22" s="233" t="s">
        <v>89</v>
      </c>
      <c r="B22" s="237">
        <v>0.29549660703269587</v>
      </c>
      <c r="C22" s="234">
        <v>0.35997161107168202</v>
      </c>
      <c r="D22" s="96"/>
      <c r="E22" s="96"/>
      <c r="F22" s="96"/>
    </row>
    <row r="23" spans="1:6" x14ac:dyDescent="0.25">
      <c r="A23" s="233" t="s">
        <v>90</v>
      </c>
      <c r="B23" s="237">
        <v>0.5119236883942766</v>
      </c>
      <c r="C23" s="234">
        <v>0.40240240240240238</v>
      </c>
      <c r="D23" s="96"/>
      <c r="E23" s="96"/>
      <c r="F23" s="96"/>
    </row>
    <row r="24" spans="1:6" x14ac:dyDescent="0.25">
      <c r="A24" s="233" t="s">
        <v>91</v>
      </c>
      <c r="B24" s="237">
        <v>0.13590604026845637</v>
      </c>
      <c r="C24" s="234">
        <v>0.38992805755395682</v>
      </c>
      <c r="D24" s="96"/>
      <c r="E24" s="96"/>
      <c r="F24" s="96"/>
    </row>
    <row r="25" spans="1:6" x14ac:dyDescent="0.25">
      <c r="A25" s="233" t="s">
        <v>92</v>
      </c>
      <c r="B25" s="237">
        <v>0.31016042780748665</v>
      </c>
      <c r="C25" s="234">
        <v>0.4329896907216495</v>
      </c>
      <c r="D25" s="96"/>
      <c r="E25" s="96"/>
      <c r="F25" s="96"/>
    </row>
    <row r="26" spans="1:6" x14ac:dyDescent="0.25">
      <c r="A26" s="233" t="s">
        <v>93</v>
      </c>
      <c r="B26" s="237">
        <v>0.25097024579560157</v>
      </c>
      <c r="C26" s="234">
        <v>0.17501546072974644</v>
      </c>
      <c r="D26" s="96"/>
      <c r="E26" s="96"/>
      <c r="F26" s="96"/>
    </row>
    <row r="27" spans="1:6" x14ac:dyDescent="0.25">
      <c r="A27" s="233" t="s">
        <v>94</v>
      </c>
      <c r="B27" s="237">
        <v>0.26897991129663451</v>
      </c>
      <c r="C27" s="234">
        <v>0.34789951045501122</v>
      </c>
      <c r="D27" s="96"/>
      <c r="E27" s="96"/>
      <c r="F27" s="96"/>
    </row>
    <row r="28" spans="1:6" x14ac:dyDescent="0.25">
      <c r="A28" s="233" t="s">
        <v>95</v>
      </c>
      <c r="B28" s="237">
        <v>0.45247550966375433</v>
      </c>
      <c r="C28" s="234">
        <v>0.28119978575254417</v>
      </c>
      <c r="D28" s="96"/>
      <c r="E28" s="96"/>
      <c r="F28" s="96"/>
    </row>
    <row r="29" spans="1:6" x14ac:dyDescent="0.25">
      <c r="A29" s="233" t="s">
        <v>96</v>
      </c>
      <c r="B29" s="237">
        <v>0.31475409836065577</v>
      </c>
      <c r="C29" s="234">
        <v>0.38115677191789554</v>
      </c>
      <c r="D29" s="96"/>
      <c r="E29" s="96"/>
      <c r="F29" s="96"/>
    </row>
    <row r="30" spans="1:6" x14ac:dyDescent="0.25">
      <c r="A30" s="233" t="s">
        <v>97</v>
      </c>
      <c r="B30" s="237">
        <v>0.33744855967078191</v>
      </c>
      <c r="C30" s="234">
        <v>0.45195195195195192</v>
      </c>
      <c r="D30" s="96"/>
      <c r="E30" s="96"/>
      <c r="F30" s="96"/>
    </row>
    <row r="31" spans="1:6" x14ac:dyDescent="0.25">
      <c r="A31" s="233" t="s">
        <v>98</v>
      </c>
      <c r="B31" s="237">
        <v>0.35619864237227583</v>
      </c>
      <c r="C31" s="234">
        <v>0.57105568445475641</v>
      </c>
      <c r="D31" s="96"/>
      <c r="E31" s="96"/>
      <c r="F31" s="96"/>
    </row>
    <row r="32" spans="1:6" x14ac:dyDescent="0.25">
      <c r="A32" s="233" t="s">
        <v>99</v>
      </c>
      <c r="B32" s="237">
        <v>0.34468085106382979</v>
      </c>
      <c r="C32" s="234">
        <v>0.64559667079068717</v>
      </c>
      <c r="D32" s="96"/>
      <c r="E32" s="96"/>
      <c r="F32" s="96"/>
    </row>
    <row r="33" spans="1:6" x14ac:dyDescent="0.25">
      <c r="A33" s="233" t="s">
        <v>100</v>
      </c>
      <c r="B33" s="237">
        <v>0.52016546018614274</v>
      </c>
      <c r="C33" s="234">
        <v>0.52467151244059262</v>
      </c>
      <c r="D33" s="96"/>
      <c r="E33" s="96"/>
      <c r="F33" s="96"/>
    </row>
    <row r="34" spans="1:6" x14ac:dyDescent="0.25">
      <c r="A34" s="233" t="s">
        <v>101</v>
      </c>
      <c r="B34" s="237">
        <v>0.44558404558404557</v>
      </c>
      <c r="C34" s="234">
        <v>0.34292550846923997</v>
      </c>
      <c r="D34" s="96"/>
      <c r="E34" s="96"/>
      <c r="F34" s="96"/>
    </row>
    <row r="35" spans="1:6" x14ac:dyDescent="0.25">
      <c r="A35" s="233" t="s">
        <v>102</v>
      </c>
      <c r="B35" s="237">
        <v>0.20981996726677576</v>
      </c>
      <c r="C35" s="234">
        <v>0.39746885505240259</v>
      </c>
      <c r="D35" s="96"/>
      <c r="E35" s="96"/>
      <c r="F35" s="96"/>
    </row>
    <row r="36" spans="1:6" x14ac:dyDescent="0.25">
      <c r="A36" s="233" t="s">
        <v>103</v>
      </c>
      <c r="B36" s="237">
        <v>0.11178247734138973</v>
      </c>
      <c r="C36" s="234">
        <v>0.50631521142229541</v>
      </c>
      <c r="D36" s="96"/>
      <c r="E36" s="96"/>
      <c r="F36" s="96"/>
    </row>
    <row r="37" spans="1:6" x14ac:dyDescent="0.25">
      <c r="A37" s="233" t="s">
        <v>104</v>
      </c>
      <c r="B37" s="237">
        <v>0.10714285714285714</v>
      </c>
      <c r="C37" s="234">
        <v>0.41792452830188681</v>
      </c>
      <c r="D37" s="96"/>
      <c r="E37" s="96"/>
      <c r="F37" s="96"/>
    </row>
    <row r="38" spans="1:6" x14ac:dyDescent="0.25">
      <c r="A38" s="233" t="s">
        <v>105</v>
      </c>
      <c r="B38" s="237">
        <v>0.23903177004538578</v>
      </c>
      <c r="C38" s="234">
        <v>0.37668593448940269</v>
      </c>
      <c r="D38" s="96"/>
      <c r="E38" s="96"/>
      <c r="F38" s="96"/>
    </row>
    <row r="39" spans="1:6" x14ac:dyDescent="0.25">
      <c r="A39" s="235" t="s">
        <v>106</v>
      </c>
      <c r="B39" s="238">
        <v>0.28514217060472569</v>
      </c>
      <c r="C39" s="230">
        <v>0.43970096399763919</v>
      </c>
      <c r="D39" s="96"/>
      <c r="E39" s="96"/>
      <c r="F39" s="96"/>
    </row>
    <row r="40" spans="1:6" x14ac:dyDescent="0.25">
      <c r="A40" s="226" t="s">
        <v>289</v>
      </c>
      <c r="B40" s="226"/>
      <c r="C40" s="226"/>
      <c r="D40" s="96"/>
      <c r="E40" s="96"/>
      <c r="F40" s="96"/>
    </row>
  </sheetData>
  <sortState xmlns:xlrd2="http://schemas.microsoft.com/office/spreadsheetml/2017/richdata2" ref="A11:C39">
    <sortCondition ref="A11:A39"/>
  </sortState>
  <mergeCells count="1">
    <mergeCell ref="A8:A9"/>
  </mergeCells>
  <conditionalFormatting sqref="B10:C39">
    <cfRule type="colorScale" priority="12">
      <colorScale>
        <cfvo type="min"/>
        <cfvo type="max"/>
        <color rgb="FFFFEF9C"/>
        <color rgb="FF63BE7B"/>
      </colorScale>
    </cfRule>
  </conditionalFormatting>
  <hyperlinks>
    <hyperlink ref="A1" location="Índex!A1" display="TORNAR A L'ÍNDEX" xr:uid="{1C9821A5-DEEC-4EED-979D-1DB42A25FEEE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73949-F487-445E-B26C-87A9A90DBA14}">
  <sheetPr>
    <tabColor theme="4"/>
  </sheetPr>
  <dimension ref="A1:M31"/>
  <sheetViews>
    <sheetView workbookViewId="0"/>
  </sheetViews>
  <sheetFormatPr baseColWidth="10" defaultRowHeight="15" x14ac:dyDescent="0.25"/>
  <sheetData>
    <row r="1" spans="1:13" x14ac:dyDescent="0.25">
      <c r="A1" t="s">
        <v>256</v>
      </c>
      <c r="B1" t="s">
        <v>233</v>
      </c>
      <c r="C1" t="s">
        <v>234</v>
      </c>
      <c r="D1" t="s">
        <v>235</v>
      </c>
      <c r="E1" t="s">
        <v>236</v>
      </c>
      <c r="F1" t="s">
        <v>237</v>
      </c>
      <c r="G1" t="s">
        <v>238</v>
      </c>
      <c r="H1" t="s">
        <v>239</v>
      </c>
      <c r="I1" t="s">
        <v>255</v>
      </c>
      <c r="J1" t="s">
        <v>254</v>
      </c>
      <c r="L1" s="126" t="s">
        <v>258</v>
      </c>
    </row>
    <row r="2" spans="1:13" x14ac:dyDescent="0.25">
      <c r="A2" t="s">
        <v>339</v>
      </c>
      <c r="B2" t="s">
        <v>77</v>
      </c>
      <c r="C2">
        <v>0.3125</v>
      </c>
      <c r="D2">
        <v>0.15698924731182795</v>
      </c>
      <c r="E2">
        <v>0.35707844905320107</v>
      </c>
      <c r="F2">
        <v>0.22765110387260223</v>
      </c>
      <c r="G2">
        <v>0.6955380577427821</v>
      </c>
      <c r="H2">
        <v>0.58009708737864074</v>
      </c>
      <c r="I2">
        <v>0.25573033707865167</v>
      </c>
      <c r="J2">
        <v>0.27695110841178255</v>
      </c>
    </row>
    <row r="3" spans="1:13" x14ac:dyDescent="0.25">
      <c r="A3" t="s">
        <v>340</v>
      </c>
      <c r="B3" t="s">
        <v>78</v>
      </c>
      <c r="C3">
        <v>0.3125</v>
      </c>
      <c r="D3">
        <v>0.13812154696132597</v>
      </c>
      <c r="E3">
        <v>0.47388059701492535</v>
      </c>
      <c r="F3">
        <v>0.37339055793991416</v>
      </c>
      <c r="G3">
        <v>0.62204724409448819</v>
      </c>
      <c r="H3">
        <v>0.5357142857142857</v>
      </c>
      <c r="I3">
        <v>0.41404358353510895</v>
      </c>
      <c r="J3">
        <v>0.47560975609756095</v>
      </c>
    </row>
    <row r="4" spans="1:13" x14ac:dyDescent="0.25">
      <c r="A4" t="s">
        <v>341</v>
      </c>
      <c r="B4" t="s">
        <v>79</v>
      </c>
      <c r="C4">
        <v>0.4</v>
      </c>
      <c r="D4">
        <v>0.14675516224188789</v>
      </c>
      <c r="E4">
        <v>0.47570657351540169</v>
      </c>
      <c r="F4">
        <v>0.23535353535353534</v>
      </c>
      <c r="G4">
        <v>0.70886551465063863</v>
      </c>
      <c r="H4">
        <v>0.51967493584260049</v>
      </c>
      <c r="I4">
        <v>0.41138716356107663</v>
      </c>
      <c r="J4">
        <v>0.47827110134923123</v>
      </c>
    </row>
    <row r="5" spans="1:13" x14ac:dyDescent="0.25">
      <c r="A5" t="s">
        <v>342</v>
      </c>
      <c r="B5" t="s">
        <v>80</v>
      </c>
      <c r="C5">
        <v>0</v>
      </c>
      <c r="D5">
        <v>0.26153846153846155</v>
      </c>
      <c r="E5">
        <v>0.40782122905027934</v>
      </c>
      <c r="F5">
        <v>0.38244514106583072</v>
      </c>
      <c r="G5">
        <v>0.69736842105263153</v>
      </c>
      <c r="H5">
        <v>0.43076923076923079</v>
      </c>
      <c r="I5">
        <v>0.24721189591078066</v>
      </c>
      <c r="J5">
        <v>0.35850860420650094</v>
      </c>
    </row>
    <row r="6" spans="1:13" x14ac:dyDescent="0.25">
      <c r="A6" t="s">
        <v>343</v>
      </c>
      <c r="B6" t="s">
        <v>81</v>
      </c>
      <c r="C6">
        <v>0.5</v>
      </c>
      <c r="D6">
        <v>0.11522633744855967</v>
      </c>
      <c r="E6">
        <v>0.31756756756756754</v>
      </c>
      <c r="F6">
        <v>0.43270300333704115</v>
      </c>
      <c r="G6">
        <v>0.71052631578947367</v>
      </c>
      <c r="H6">
        <v>0.65753424657534243</v>
      </c>
      <c r="I6">
        <v>0.33796940194714881</v>
      </c>
      <c r="J6">
        <v>0.43682795698924731</v>
      </c>
    </row>
    <row r="7" spans="1:13" x14ac:dyDescent="0.25">
      <c r="A7" t="s">
        <v>344</v>
      </c>
      <c r="B7" t="s">
        <v>82</v>
      </c>
      <c r="C7">
        <v>0.25</v>
      </c>
      <c r="D7">
        <v>0.14285714285714285</v>
      </c>
      <c r="E7">
        <v>0.49180327868852458</v>
      </c>
      <c r="F7">
        <v>0.34078212290502791</v>
      </c>
      <c r="G7">
        <v>0.6467065868263473</v>
      </c>
      <c r="H7">
        <v>0.57627118644067798</v>
      </c>
      <c r="I7">
        <v>0.4148148148148148</v>
      </c>
      <c r="J7">
        <v>0.45985401459854014</v>
      </c>
    </row>
    <row r="8" spans="1:13" x14ac:dyDescent="0.25">
      <c r="A8" t="s">
        <v>345</v>
      </c>
      <c r="B8" t="s">
        <v>83</v>
      </c>
      <c r="C8">
        <v>0.25</v>
      </c>
      <c r="D8">
        <v>0.10826210826210826</v>
      </c>
      <c r="E8">
        <v>0.45111111111111113</v>
      </c>
      <c r="F8">
        <v>0.47072599531615927</v>
      </c>
      <c r="G8">
        <v>0.72924187725631773</v>
      </c>
      <c r="H8">
        <v>0.62523900573613767</v>
      </c>
      <c r="I8">
        <v>0.35538261997405968</v>
      </c>
      <c r="J8">
        <v>0.53254023792862137</v>
      </c>
    </row>
    <row r="9" spans="1:13" x14ac:dyDescent="0.25">
      <c r="A9" t="s">
        <v>346</v>
      </c>
      <c r="B9" t="s">
        <v>84</v>
      </c>
      <c r="C9">
        <v>0.23255813953488372</v>
      </c>
      <c r="D9">
        <v>0.12028725314183124</v>
      </c>
      <c r="E9">
        <v>0.43981929654727331</v>
      </c>
      <c r="F9">
        <v>0.26254826254826252</v>
      </c>
      <c r="G9">
        <v>0.7125676488274203</v>
      </c>
      <c r="H9">
        <v>0.60129111589302187</v>
      </c>
      <c r="I9">
        <v>0.41069140172087631</v>
      </c>
      <c r="J9">
        <v>0.39583178450177187</v>
      </c>
    </row>
    <row r="10" spans="1:13" x14ac:dyDescent="0.25">
      <c r="A10" t="s">
        <v>347</v>
      </c>
      <c r="B10" t="s">
        <v>85</v>
      </c>
      <c r="C10">
        <v>0.4</v>
      </c>
      <c r="D10">
        <v>8.3526682134570762E-2</v>
      </c>
      <c r="E10">
        <v>0.47352721849366147</v>
      </c>
      <c r="F10">
        <v>0.31301068510370839</v>
      </c>
      <c r="G10">
        <v>0.67664670658682635</v>
      </c>
      <c r="H10">
        <v>0.5819032761310452</v>
      </c>
      <c r="I10">
        <v>0.34677904876580373</v>
      </c>
      <c r="J10">
        <v>0.34526112185686653</v>
      </c>
    </row>
    <row r="11" spans="1:13" x14ac:dyDescent="0.25">
      <c r="A11" t="s">
        <v>348</v>
      </c>
      <c r="B11" t="s">
        <v>86</v>
      </c>
      <c r="C11">
        <v>0.2</v>
      </c>
      <c r="D11">
        <v>0.12820512820512819</v>
      </c>
      <c r="E11">
        <v>0.50957760314341849</v>
      </c>
      <c r="F11">
        <v>0.4510760401721664</v>
      </c>
      <c r="G11">
        <v>0.70612582781456956</v>
      </c>
      <c r="H11">
        <v>0.56971938220578633</v>
      </c>
      <c r="I11">
        <v>0.51358024691358029</v>
      </c>
      <c r="J11">
        <v>0.45089711870020066</v>
      </c>
    </row>
    <row r="12" spans="1:13" x14ac:dyDescent="0.25">
      <c r="A12" t="s">
        <v>349</v>
      </c>
      <c r="B12" t="s">
        <v>87</v>
      </c>
      <c r="C12">
        <v>0.17391304347826086</v>
      </c>
      <c r="D12">
        <v>0.10618181818181818</v>
      </c>
      <c r="E12">
        <v>0.4580152671755725</v>
      </c>
      <c r="F12">
        <v>0.33517292126563647</v>
      </c>
      <c r="G12">
        <v>0.69274908711528427</v>
      </c>
      <c r="H12">
        <v>0.52687224669603527</v>
      </c>
      <c r="I12">
        <v>0.39990432910786894</v>
      </c>
      <c r="J12">
        <v>0.40012033694344162</v>
      </c>
      <c r="M12" s="26" t="s">
        <v>257</v>
      </c>
    </row>
    <row r="13" spans="1:13" x14ac:dyDescent="0.25">
      <c r="A13" t="s">
        <v>350</v>
      </c>
      <c r="B13" t="s">
        <v>88</v>
      </c>
      <c r="C13">
        <v>0.3125</v>
      </c>
      <c r="D13">
        <v>0.10784313725490197</v>
      </c>
      <c r="E13">
        <v>0.4341421143847487</v>
      </c>
      <c r="F13">
        <v>0.2626699629171817</v>
      </c>
      <c r="G13">
        <v>0.7072743207712533</v>
      </c>
      <c r="H13">
        <v>0.5458052073288332</v>
      </c>
      <c r="I13">
        <v>0.33378332770840363</v>
      </c>
      <c r="J13">
        <v>0.54211070874288669</v>
      </c>
    </row>
    <row r="14" spans="1:13" x14ac:dyDescent="0.25">
      <c r="A14" t="s">
        <v>351</v>
      </c>
      <c r="B14" t="s">
        <v>89</v>
      </c>
      <c r="C14">
        <v>0.32258064516129031</v>
      </c>
      <c r="D14">
        <v>0.1301859799713877</v>
      </c>
      <c r="E14">
        <v>0.38778220451527223</v>
      </c>
      <c r="F14">
        <v>0.32123411978221417</v>
      </c>
      <c r="G14">
        <v>0.74363636363636365</v>
      </c>
      <c r="H14">
        <v>0.53863636363636369</v>
      </c>
      <c r="I14">
        <v>0.34288537549407117</v>
      </c>
      <c r="J14">
        <v>0.41533217060409067</v>
      </c>
    </row>
    <row r="15" spans="1:13" x14ac:dyDescent="0.25">
      <c r="A15" t="s">
        <v>352</v>
      </c>
      <c r="B15" t="s">
        <v>90</v>
      </c>
      <c r="C15">
        <v>0.41666666666666669</v>
      </c>
      <c r="D15">
        <v>0.10920770877944326</v>
      </c>
      <c r="E15">
        <v>0.5304347826086957</v>
      </c>
      <c r="F15">
        <v>0.32075471698113206</v>
      </c>
      <c r="G15">
        <v>0.69795037756202805</v>
      </c>
      <c r="H15">
        <v>0.59883720930232553</v>
      </c>
      <c r="I15">
        <v>0.39207419898819562</v>
      </c>
      <c r="J15">
        <v>0.43044189852700493</v>
      </c>
    </row>
    <row r="16" spans="1:13" x14ac:dyDescent="0.25">
      <c r="A16" t="s">
        <v>353</v>
      </c>
      <c r="B16" t="s">
        <v>91</v>
      </c>
      <c r="C16">
        <v>0</v>
      </c>
      <c r="D16">
        <v>8.7912087912087919E-2</v>
      </c>
      <c r="E16">
        <v>0.37238095238095237</v>
      </c>
      <c r="F16">
        <v>0.28543689320388349</v>
      </c>
      <c r="G16">
        <v>0.73630136986301364</v>
      </c>
      <c r="H16">
        <v>0.62041884816753923</v>
      </c>
      <c r="I16">
        <v>0.35993975903614456</v>
      </c>
      <c r="J16">
        <v>0.40648055832502494</v>
      </c>
    </row>
    <row r="17" spans="1:10" x14ac:dyDescent="0.25">
      <c r="A17" t="s">
        <v>354</v>
      </c>
      <c r="B17" t="s">
        <v>92</v>
      </c>
      <c r="C17">
        <v>0.5</v>
      </c>
      <c r="D17">
        <v>0.17575757575757575</v>
      </c>
      <c r="E17">
        <v>0.43835616438356162</v>
      </c>
      <c r="F17">
        <v>0.36594202898550726</v>
      </c>
      <c r="G17">
        <v>0.58823529411764708</v>
      </c>
      <c r="H17">
        <v>0.61764705882352944</v>
      </c>
      <c r="I17">
        <v>0.42276422764227645</v>
      </c>
      <c r="J17">
        <v>0.40494323897111656</v>
      </c>
    </row>
    <row r="18" spans="1:10" x14ac:dyDescent="0.25">
      <c r="A18" t="s">
        <v>355</v>
      </c>
      <c r="B18" t="s">
        <v>93</v>
      </c>
      <c r="C18">
        <v>0.3125</v>
      </c>
      <c r="D18">
        <v>0.12886597938144329</v>
      </c>
      <c r="E18">
        <v>0.28346456692913385</v>
      </c>
      <c r="F18">
        <v>0.39823008849557523</v>
      </c>
      <c r="G18">
        <v>0.57758620689655171</v>
      </c>
      <c r="H18">
        <v>0.48305084745762711</v>
      </c>
      <c r="I18">
        <v>0.35922330097087379</v>
      </c>
      <c r="J18">
        <v>0.47406034939121228</v>
      </c>
    </row>
    <row r="19" spans="1:10" x14ac:dyDescent="0.25">
      <c r="A19" t="s">
        <v>356</v>
      </c>
      <c r="B19" t="s">
        <v>94</v>
      </c>
      <c r="C19">
        <v>0.1388888888888889</v>
      </c>
      <c r="D19">
        <v>0.13235294117647059</v>
      </c>
      <c r="E19">
        <v>0.57162038018514594</v>
      </c>
      <c r="F19">
        <v>0.28657653307580877</v>
      </c>
      <c r="G19">
        <v>0.75698371893744643</v>
      </c>
      <c r="H19">
        <v>0.52449297971918873</v>
      </c>
      <c r="I19">
        <v>0.37863337080456078</v>
      </c>
      <c r="J19">
        <v>0.38751868460388639</v>
      </c>
    </row>
    <row r="20" spans="1:10" x14ac:dyDescent="0.25">
      <c r="A20" t="s">
        <v>357</v>
      </c>
      <c r="B20" t="s">
        <v>95</v>
      </c>
      <c r="C20">
        <v>0.3125</v>
      </c>
      <c r="D20">
        <v>9.4869312681510165E-2</v>
      </c>
      <c r="E20">
        <v>0.39263803680981596</v>
      </c>
      <c r="F20">
        <v>0.29772727272727273</v>
      </c>
      <c r="G20">
        <v>0.81218457101658259</v>
      </c>
      <c r="H20">
        <v>0.65576748410535879</v>
      </c>
      <c r="I20">
        <v>0.40219092331768386</v>
      </c>
      <c r="J20">
        <v>0.37602644769115923</v>
      </c>
    </row>
    <row r="21" spans="1:10" x14ac:dyDescent="0.25">
      <c r="A21" t="s">
        <v>358</v>
      </c>
      <c r="B21" t="s">
        <v>96</v>
      </c>
      <c r="C21">
        <v>0.1497005988023952</v>
      </c>
      <c r="D21">
        <v>8.3725987676694452E-2</v>
      </c>
      <c r="E21">
        <v>0.39216316043038379</v>
      </c>
      <c r="F21">
        <v>0.33026529507309149</v>
      </c>
      <c r="G21">
        <v>0.71933566966326379</v>
      </c>
      <c r="H21">
        <v>0.56287806431072906</v>
      </c>
      <c r="I21">
        <v>0.38893442622950819</v>
      </c>
      <c r="J21">
        <v>0.45242954535585567</v>
      </c>
    </row>
    <row r="22" spans="1:10" x14ac:dyDescent="0.25">
      <c r="A22" t="s">
        <v>359</v>
      </c>
      <c r="B22" t="s">
        <v>97</v>
      </c>
      <c r="C22">
        <v>0.25</v>
      </c>
      <c r="D22">
        <v>0.16806722689075632</v>
      </c>
      <c r="E22">
        <v>0.48888888888888887</v>
      </c>
      <c r="F22">
        <v>0.33103448275862069</v>
      </c>
      <c r="G22">
        <v>0.6067415730337079</v>
      </c>
      <c r="H22">
        <v>0.69026548672566368</v>
      </c>
      <c r="I22">
        <v>0.35161290322580646</v>
      </c>
      <c r="J22">
        <v>0.36859504132231408</v>
      </c>
    </row>
    <row r="23" spans="1:10" x14ac:dyDescent="0.25">
      <c r="A23" t="s">
        <v>360</v>
      </c>
      <c r="B23" t="s">
        <v>98</v>
      </c>
      <c r="C23">
        <v>0.29411764705882354</v>
      </c>
      <c r="D23">
        <v>0.19607843137254902</v>
      </c>
      <c r="E23">
        <v>0.33415841584158418</v>
      </c>
      <c r="F23">
        <v>0.35259133389974512</v>
      </c>
      <c r="G23">
        <v>0.23740458015267177</v>
      </c>
      <c r="H23">
        <v>0.60691823899371067</v>
      </c>
      <c r="I23">
        <v>0.29841897233201581</v>
      </c>
      <c r="J23">
        <v>0.31707769330613761</v>
      </c>
    </row>
    <row r="24" spans="1:10" x14ac:dyDescent="0.25">
      <c r="A24" t="s">
        <v>361</v>
      </c>
      <c r="B24" t="s">
        <v>99</v>
      </c>
      <c r="C24">
        <v>0.30952380952380953</v>
      </c>
      <c r="D24">
        <v>0.12885662431941924</v>
      </c>
      <c r="E24">
        <v>0.48423851120394984</v>
      </c>
      <c r="F24">
        <v>0.27713498622589533</v>
      </c>
      <c r="G24">
        <v>0.68125438801778615</v>
      </c>
      <c r="H24">
        <v>0.59513960703205793</v>
      </c>
      <c r="I24">
        <v>0.41832963784183297</v>
      </c>
      <c r="J24">
        <v>0.55222356919543159</v>
      </c>
    </row>
    <row r="25" spans="1:10" x14ac:dyDescent="0.25">
      <c r="A25" t="s">
        <v>362</v>
      </c>
      <c r="B25" t="s">
        <v>100</v>
      </c>
      <c r="C25">
        <v>0.15151515151515152</v>
      </c>
      <c r="D25">
        <v>0.14560161779575329</v>
      </c>
      <c r="E25">
        <v>0.43211920529801323</v>
      </c>
      <c r="F25">
        <v>0.44746646795827122</v>
      </c>
      <c r="G25">
        <v>0.65967588179218306</v>
      </c>
      <c r="H25">
        <v>0.4848744292237443</v>
      </c>
      <c r="I25">
        <v>0.37488457987072943</v>
      </c>
      <c r="J25">
        <v>0.42810360226257815</v>
      </c>
    </row>
    <row r="26" spans="1:10" x14ac:dyDescent="0.25">
      <c r="A26" t="s">
        <v>363</v>
      </c>
      <c r="B26" t="s">
        <v>101</v>
      </c>
      <c r="C26">
        <v>0.33333333333333331</v>
      </c>
      <c r="D26">
        <v>0.19178082191780821</v>
      </c>
      <c r="E26">
        <v>0.43513957307060758</v>
      </c>
      <c r="F26">
        <v>0.28300769686204857</v>
      </c>
      <c r="G26">
        <v>0.72232472324723251</v>
      </c>
      <c r="H26">
        <v>0.56085707974375965</v>
      </c>
      <c r="I26">
        <v>0.42126598066729032</v>
      </c>
      <c r="J26">
        <v>0.45331734612310154</v>
      </c>
    </row>
    <row r="27" spans="1:10" x14ac:dyDescent="0.25">
      <c r="A27" t="s">
        <v>364</v>
      </c>
      <c r="B27" t="s">
        <v>102</v>
      </c>
      <c r="C27">
        <v>0.19230769230769232</v>
      </c>
      <c r="D27">
        <v>0.12847222222222221</v>
      </c>
      <c r="E27">
        <v>0.44137415982076178</v>
      </c>
      <c r="F27">
        <v>0.3348729792147806</v>
      </c>
      <c r="G27">
        <v>0.67683508102955192</v>
      </c>
      <c r="H27">
        <v>0.67002012072434602</v>
      </c>
      <c r="I27">
        <v>0.36109303838646717</v>
      </c>
      <c r="J27">
        <v>0.40859030837004406</v>
      </c>
    </row>
    <row r="28" spans="1:10" x14ac:dyDescent="0.25">
      <c r="A28" t="s">
        <v>365</v>
      </c>
      <c r="B28" t="s">
        <v>103</v>
      </c>
      <c r="C28">
        <v>0.13513513513513514</v>
      </c>
      <c r="D28">
        <v>0.14361702127659576</v>
      </c>
      <c r="E28">
        <v>0.57389635316698662</v>
      </c>
      <c r="F28">
        <v>0.34920634920634919</v>
      </c>
      <c r="G28">
        <v>0.76035502958579881</v>
      </c>
      <c r="H28">
        <v>0.59673024523160767</v>
      </c>
      <c r="I28">
        <v>0.49849548645937813</v>
      </c>
      <c r="J28">
        <v>0.55658914728682174</v>
      </c>
    </row>
    <row r="29" spans="1:10" x14ac:dyDescent="0.25">
      <c r="A29" t="s">
        <v>366</v>
      </c>
      <c r="B29" t="s">
        <v>104</v>
      </c>
      <c r="C29">
        <v>0</v>
      </c>
      <c r="D29">
        <v>0.15517241379310345</v>
      </c>
      <c r="E29">
        <v>0.54693877551020409</v>
      </c>
      <c r="F29">
        <v>0.32484076433121017</v>
      </c>
      <c r="G29">
        <v>0.61187214611872143</v>
      </c>
      <c r="H29">
        <v>0.52511415525114158</v>
      </c>
      <c r="I29">
        <v>0.36789297658862874</v>
      </c>
      <c r="J29">
        <v>0.48551959114139692</v>
      </c>
    </row>
    <row r="30" spans="1:10" x14ac:dyDescent="0.25">
      <c r="A30" t="s">
        <v>367</v>
      </c>
      <c r="B30" t="s">
        <v>105</v>
      </c>
      <c r="C30">
        <v>0</v>
      </c>
      <c r="D30">
        <v>9.2198581560283682E-2</v>
      </c>
      <c r="E30">
        <v>0.43533697632058288</v>
      </c>
      <c r="F30">
        <v>0.29984301412872844</v>
      </c>
      <c r="G30">
        <v>0.68139534883720931</v>
      </c>
      <c r="H30">
        <v>0.62935323383084574</v>
      </c>
      <c r="I30">
        <v>0.36202531645569619</v>
      </c>
      <c r="J30">
        <v>0.3770053475935829</v>
      </c>
    </row>
    <row r="31" spans="1:10" x14ac:dyDescent="0.25">
      <c r="A31" t="s">
        <v>368</v>
      </c>
      <c r="B31" t="s">
        <v>106</v>
      </c>
      <c r="C31">
        <v>0.16049382716049382</v>
      </c>
      <c r="D31">
        <v>0.11985526910900045</v>
      </c>
      <c r="E31">
        <v>0.46617283950617283</v>
      </c>
      <c r="F31">
        <v>0.36765270841336917</v>
      </c>
      <c r="G31">
        <v>0.72199453551912574</v>
      </c>
      <c r="H31">
        <v>0.63473589973142341</v>
      </c>
      <c r="I31">
        <v>0.406099518459069</v>
      </c>
      <c r="J31">
        <v>0.47741487143849898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6524-A355-440B-B382-62246335AA21}">
  <sheetPr>
    <tabColor theme="9" tint="0.39997558519241921"/>
  </sheetPr>
  <dimension ref="A1:I40"/>
  <sheetViews>
    <sheetView topLeftCell="A7" workbookViewId="0">
      <selection activeCell="B1" sqref="B1"/>
    </sheetView>
  </sheetViews>
  <sheetFormatPr baseColWidth="10" defaultColWidth="11.42578125" defaultRowHeight="15" x14ac:dyDescent="0.25"/>
  <cols>
    <col min="1" max="1" width="31" style="1" customWidth="1"/>
    <col min="2" max="16384" width="11.42578125" style="1"/>
  </cols>
  <sheetData>
    <row r="1" spans="1:9" x14ac:dyDescent="0.25">
      <c r="A1" s="2" t="s">
        <v>28</v>
      </c>
    </row>
    <row r="2" spans="1:9" x14ac:dyDescent="0.25">
      <c r="B2" s="212"/>
    </row>
    <row r="3" spans="1:9" ht="18.75" x14ac:dyDescent="0.3">
      <c r="A3" s="30" t="s">
        <v>3</v>
      </c>
    </row>
    <row r="5" spans="1:9" x14ac:dyDescent="0.25">
      <c r="A5" s="29" t="s">
        <v>4</v>
      </c>
      <c r="C5" s="29" t="str">
        <f>Índex!A7</f>
        <v>4t trimestre 2025</v>
      </c>
    </row>
    <row r="6" spans="1:9" ht="15.75" thickBot="1" x14ac:dyDescent="0.3">
      <c r="A6" s="31" t="s">
        <v>6</v>
      </c>
      <c r="B6" s="32"/>
      <c r="C6" s="32"/>
      <c r="D6" s="32"/>
      <c r="E6" s="32"/>
      <c r="F6" s="32"/>
      <c r="G6" s="32"/>
      <c r="H6" s="32"/>
      <c r="I6" s="32"/>
    </row>
    <row r="29" spans="1:5" x14ac:dyDescent="0.25">
      <c r="A29" s="44" t="s">
        <v>34</v>
      </c>
    </row>
    <row r="30" spans="1:5" x14ac:dyDescent="0.25">
      <c r="A30" s="44"/>
    </row>
    <row r="31" spans="1:5" ht="30" x14ac:dyDescent="0.25">
      <c r="B31" s="139" t="s">
        <v>33</v>
      </c>
      <c r="C31" s="142" t="s">
        <v>378</v>
      </c>
      <c r="D31" s="142" t="s">
        <v>379</v>
      </c>
      <c r="E31" s="142" t="s">
        <v>380</v>
      </c>
    </row>
    <row r="32" spans="1:5" x14ac:dyDescent="0.25">
      <c r="A32" s="140" t="s">
        <v>29</v>
      </c>
      <c r="B32" s="143">
        <v>21049</v>
      </c>
      <c r="C32" s="47">
        <v>6.5512624330527928E-3</v>
      </c>
      <c r="D32" s="47">
        <v>-5.9556786703601108E-2</v>
      </c>
      <c r="E32" s="47">
        <v>-8.4587283639210226E-2</v>
      </c>
    </row>
    <row r="33" spans="1:5" x14ac:dyDescent="0.25">
      <c r="A33" s="140" t="s">
        <v>30</v>
      </c>
      <c r="B33" s="144">
        <v>112052</v>
      </c>
      <c r="C33" s="47">
        <v>3.6724530194729584E-3</v>
      </c>
      <c r="D33" s="47">
        <v>-5.3542921336925946E-2</v>
      </c>
      <c r="E33" s="47">
        <v>-6.5735058697972248E-2</v>
      </c>
    </row>
    <row r="34" spans="1:5" x14ac:dyDescent="0.25">
      <c r="A34" s="140" t="s">
        <v>31</v>
      </c>
      <c r="B34" s="144">
        <v>155267</v>
      </c>
      <c r="C34" s="47">
        <v>3.3019721367830651E-3</v>
      </c>
      <c r="D34" s="47">
        <v>-5.3186494216075471E-2</v>
      </c>
      <c r="E34" s="47">
        <v>-0.12213559187873511</v>
      </c>
    </row>
    <row r="35" spans="1:5" x14ac:dyDescent="0.25">
      <c r="A35" s="140" t="s">
        <v>32</v>
      </c>
      <c r="B35" s="144">
        <v>246129</v>
      </c>
      <c r="C35" s="47">
        <v>2.1131061438866496E-3</v>
      </c>
      <c r="D35" s="47">
        <v>-4.6122543890245317E-2</v>
      </c>
      <c r="E35" s="47">
        <v>-9.0210472620816606E-2</v>
      </c>
    </row>
    <row r="37" spans="1:5" x14ac:dyDescent="0.25">
      <c r="C37" s="145"/>
    </row>
    <row r="38" spans="1:5" x14ac:dyDescent="0.25">
      <c r="C38" s="145"/>
    </row>
    <row r="39" spans="1:5" x14ac:dyDescent="0.25">
      <c r="C39" s="145"/>
    </row>
    <row r="40" spans="1:5" x14ac:dyDescent="0.25">
      <c r="C40" s="145"/>
    </row>
  </sheetData>
  <phoneticPr fontId="19" type="noConversion"/>
  <hyperlinks>
    <hyperlink ref="A1" location="Índex!A1" display="TORNAR A L'ÍNDEX" xr:uid="{1C1BD0D5-707B-4F30-BA66-6269A2D26112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FF02-7C1E-4D41-939B-65121E056801}">
  <sheetPr>
    <tabColor theme="9" tint="0.39997558519241921"/>
  </sheetPr>
  <dimension ref="A1:I43"/>
  <sheetViews>
    <sheetView workbookViewId="0">
      <selection activeCell="C1" sqref="C1"/>
    </sheetView>
  </sheetViews>
  <sheetFormatPr baseColWidth="10" defaultColWidth="11.42578125" defaultRowHeight="15" x14ac:dyDescent="0.25"/>
  <cols>
    <col min="1" max="1" width="9.5703125" style="1" customWidth="1"/>
    <col min="2" max="16384" width="11.42578125" style="1"/>
  </cols>
  <sheetData>
    <row r="1" spans="1:9" x14ac:dyDescent="0.25">
      <c r="A1" s="2" t="s">
        <v>28</v>
      </c>
      <c r="B1" s="210" t="s">
        <v>258</v>
      </c>
    </row>
    <row r="3" spans="1:9" ht="18.75" x14ac:dyDescent="0.3">
      <c r="A3" s="30" t="s">
        <v>3</v>
      </c>
    </row>
    <row r="5" spans="1:9" x14ac:dyDescent="0.25">
      <c r="A5" s="29" t="s">
        <v>5</v>
      </c>
      <c r="C5" s="29" t="str">
        <f>Índex!A7</f>
        <v>4t trimestre 2025</v>
      </c>
    </row>
    <row r="6" spans="1:9" ht="15.75" thickBot="1" x14ac:dyDescent="0.3">
      <c r="A6" s="31" t="str">
        <f>Índex!B18</f>
        <v>Variació interanual comptes de cotització. Baix Llobregat.</v>
      </c>
      <c r="B6" s="32"/>
      <c r="C6" s="32"/>
      <c r="D6" s="32"/>
      <c r="E6" s="32"/>
      <c r="F6" s="32"/>
      <c r="G6" s="32"/>
      <c r="H6" s="32"/>
      <c r="I6" s="32"/>
    </row>
    <row r="29" spans="1:5" x14ac:dyDescent="0.25">
      <c r="A29" s="44" t="s">
        <v>34</v>
      </c>
    </row>
    <row r="30" spans="1:5" x14ac:dyDescent="0.25">
      <c r="A30" s="44"/>
    </row>
    <row r="31" spans="1:5" ht="30" x14ac:dyDescent="0.25">
      <c r="B31" s="139" t="s">
        <v>33</v>
      </c>
      <c r="C31" s="142" t="s">
        <v>39</v>
      </c>
    </row>
    <row r="32" spans="1:5" hidden="1" x14ac:dyDescent="0.25">
      <c r="A32" s="146">
        <v>2016</v>
      </c>
      <c r="B32" s="143">
        <v>21840</v>
      </c>
      <c r="C32" s="47" t="e">
        <f>(B32-B42)/B42</f>
        <v>#DIV/0!</v>
      </c>
      <c r="E32" s="73"/>
    </row>
    <row r="33" spans="1:5" x14ac:dyDescent="0.25">
      <c r="A33" s="146">
        <v>2017</v>
      </c>
      <c r="B33" s="144">
        <v>22022</v>
      </c>
      <c r="C33" s="47">
        <f>(B33-B32)/B32</f>
        <v>8.3333333333333332E-3</v>
      </c>
      <c r="E33" s="187"/>
    </row>
    <row r="34" spans="1:5" x14ac:dyDescent="0.25">
      <c r="A34" s="146">
        <v>2018</v>
      </c>
      <c r="B34" s="144">
        <v>22146</v>
      </c>
      <c r="C34" s="47">
        <f t="shared" ref="C34:C35" si="0">(B34-B33)/B33</f>
        <v>5.6307329034601759E-3</v>
      </c>
    </row>
    <row r="35" spans="1:5" x14ac:dyDescent="0.25">
      <c r="A35" s="146">
        <v>2019</v>
      </c>
      <c r="B35" s="143">
        <v>22382</v>
      </c>
      <c r="C35" s="47">
        <f t="shared" si="0"/>
        <v>1.065655197326831E-2</v>
      </c>
      <c r="D35" s="73"/>
    </row>
    <row r="36" spans="1:5" x14ac:dyDescent="0.25">
      <c r="A36" s="146">
        <v>2020</v>
      </c>
      <c r="B36" s="143">
        <v>20571</v>
      </c>
      <c r="C36" s="47">
        <f t="shared" ref="C36:C41" si="1">(B36-B35)/B35</f>
        <v>-8.0913233848628363E-2</v>
      </c>
      <c r="D36" s="73"/>
    </row>
    <row r="37" spans="1:5" x14ac:dyDescent="0.25">
      <c r="A37" s="146">
        <v>2021</v>
      </c>
      <c r="B37" s="143">
        <v>21074</v>
      </c>
      <c r="C37" s="47">
        <f t="shared" si="1"/>
        <v>2.4451898303436876E-2</v>
      </c>
      <c r="D37" s="73"/>
    </row>
    <row r="38" spans="1:5" x14ac:dyDescent="0.25">
      <c r="A38" s="146">
        <v>2022</v>
      </c>
      <c r="B38" s="143">
        <v>20913</v>
      </c>
      <c r="C38" s="47">
        <f t="shared" si="1"/>
        <v>-7.6397456581569706E-3</v>
      </c>
      <c r="D38" s="252"/>
      <c r="E38" s="73"/>
    </row>
    <row r="39" spans="1:5" x14ac:dyDescent="0.25">
      <c r="A39" s="146">
        <v>2023</v>
      </c>
      <c r="B39" s="143">
        <v>20923</v>
      </c>
      <c r="C39" s="47">
        <f t="shared" si="1"/>
        <v>4.7817147228996316E-4</v>
      </c>
      <c r="D39" s="73"/>
    </row>
    <row r="40" spans="1:5" x14ac:dyDescent="0.25">
      <c r="A40" s="146">
        <v>2024</v>
      </c>
      <c r="B40" s="143">
        <v>20912</v>
      </c>
      <c r="C40" s="47">
        <f t="shared" si="1"/>
        <v>-5.2573722697509917E-4</v>
      </c>
      <c r="D40" s="73"/>
    </row>
    <row r="41" spans="1:5" x14ac:dyDescent="0.25">
      <c r="A41" s="146">
        <v>2025</v>
      </c>
      <c r="B41" s="143">
        <v>21049</v>
      </c>
      <c r="C41" s="47">
        <f t="shared" si="1"/>
        <v>6.5512624330527928E-3</v>
      </c>
    </row>
    <row r="42" spans="1:5" x14ac:dyDescent="0.25">
      <c r="A42" s="203"/>
      <c r="B42" s="37"/>
      <c r="C42" s="37"/>
    </row>
    <row r="43" spans="1:5" x14ac:dyDescent="0.25">
      <c r="A43" s="37"/>
      <c r="B43" s="37"/>
      <c r="C43" s="37"/>
    </row>
  </sheetData>
  <sortState xmlns:xlrd2="http://schemas.microsoft.com/office/spreadsheetml/2017/richdata2" ref="F37:G41">
    <sortCondition ref="F37:F41"/>
  </sortState>
  <hyperlinks>
    <hyperlink ref="A1" location="Índex!A1" display="TORNAR A L'ÍNDEX" xr:uid="{883D4F3E-7B43-4A2F-818D-F044C69B9DB4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7D4DA-FB9D-4376-B2B8-FCDA475CAD77}">
  <sheetPr>
    <tabColor theme="9" tint="0.59999389629810485"/>
  </sheetPr>
  <dimension ref="A1:I23"/>
  <sheetViews>
    <sheetView workbookViewId="0">
      <selection activeCell="C11" sqref="C11:C13"/>
    </sheetView>
  </sheetViews>
  <sheetFormatPr baseColWidth="10" defaultColWidth="12.140625" defaultRowHeight="21.75" customHeight="1" x14ac:dyDescent="0.25"/>
  <cols>
    <col min="1" max="1" width="40" style="1" customWidth="1"/>
    <col min="2" max="2" width="10" style="1" customWidth="1"/>
    <col min="3" max="3" width="10.140625" style="1" customWidth="1"/>
    <col min="4" max="5" width="12.140625" style="1"/>
    <col min="6" max="6" width="12" style="1" customWidth="1"/>
    <col min="7" max="16384" width="12.140625" style="1"/>
  </cols>
  <sheetData>
    <row r="1" spans="1:9" ht="21.75" customHeight="1" x14ac:dyDescent="0.25">
      <c r="A1" s="2" t="s">
        <v>28</v>
      </c>
      <c r="B1" s="210"/>
    </row>
    <row r="3" spans="1:9" ht="21.75" customHeight="1" x14ac:dyDescent="0.3">
      <c r="A3" s="30" t="s">
        <v>3</v>
      </c>
    </row>
    <row r="5" spans="1:9" ht="21.75" customHeight="1" x14ac:dyDescent="0.25">
      <c r="A5" s="29" t="str">
        <f>Índex!A19</f>
        <v>TE1</v>
      </c>
      <c r="C5" s="29" t="str">
        <f>Índex!A7</f>
        <v>4t trimestre 2025</v>
      </c>
    </row>
    <row r="6" spans="1:9" ht="21.75" customHeight="1" thickBot="1" x14ac:dyDescent="0.3">
      <c r="A6" s="31" t="str">
        <f>Índex!B19</f>
        <v>Activitats econòmiques més rellevants. Baix Llobregat.</v>
      </c>
      <c r="B6" s="32"/>
      <c r="C6" s="32"/>
      <c r="D6" s="32"/>
      <c r="E6" s="32"/>
      <c r="F6" s="32"/>
    </row>
    <row r="7" spans="1:9" ht="21.75" customHeight="1" x14ac:dyDescent="0.25">
      <c r="A7" s="29"/>
    </row>
    <row r="8" spans="1:9" ht="21.75" customHeight="1" x14ac:dyDescent="0.25">
      <c r="A8" s="7"/>
      <c r="B8" s="137"/>
      <c r="C8" s="137"/>
      <c r="D8" s="286" t="s">
        <v>130</v>
      </c>
      <c r="E8" s="286"/>
      <c r="F8" s="286"/>
    </row>
    <row r="9" spans="1:9" ht="21.75" customHeight="1" x14ac:dyDescent="0.25">
      <c r="A9" s="9"/>
      <c r="B9" s="10">
        <v>2025</v>
      </c>
      <c r="C9" s="10" t="s">
        <v>131</v>
      </c>
      <c r="D9" s="10" t="s">
        <v>383</v>
      </c>
      <c r="E9" s="10" t="s">
        <v>381</v>
      </c>
      <c r="F9" s="10" t="s">
        <v>382</v>
      </c>
      <c r="G9" s="37"/>
    </row>
    <row r="10" spans="1:9" ht="21.75" customHeight="1" x14ac:dyDescent="0.25">
      <c r="A10" s="11" t="s">
        <v>132</v>
      </c>
      <c r="B10" s="12">
        <v>21049</v>
      </c>
      <c r="C10" s="13">
        <v>1</v>
      </c>
      <c r="D10" s="13">
        <v>6.5512624330527928E-3</v>
      </c>
      <c r="E10" s="13">
        <v>-5.9556786703601108E-2</v>
      </c>
      <c r="F10" s="13">
        <v>-8.4587283639210226E-2</v>
      </c>
    </row>
    <row r="11" spans="1:9" ht="30" x14ac:dyDescent="0.25">
      <c r="A11" s="14" t="s">
        <v>319</v>
      </c>
      <c r="B11" s="15">
        <v>2765</v>
      </c>
      <c r="C11" s="16">
        <v>0.13136015962753575</v>
      </c>
      <c r="D11" s="16">
        <v>-2.1931376016979129E-2</v>
      </c>
      <c r="E11" s="16">
        <v>-0.13186813186813187</v>
      </c>
      <c r="F11" s="16">
        <v>-0.16288222827732365</v>
      </c>
    </row>
    <row r="12" spans="1:9" ht="15" x14ac:dyDescent="0.25">
      <c r="A12" s="14" t="s">
        <v>320</v>
      </c>
      <c r="B12" s="15">
        <v>1990</v>
      </c>
      <c r="C12" s="16">
        <v>9.4541308375694813E-2</v>
      </c>
      <c r="D12" s="16">
        <v>-5.4972513743128436E-3</v>
      </c>
      <c r="E12" s="16">
        <v>-7.2261072261072257E-2</v>
      </c>
      <c r="F12" s="16">
        <v>5.0131926121372031E-2</v>
      </c>
      <c r="I12" s="188"/>
    </row>
    <row r="13" spans="1:9" ht="45" x14ac:dyDescent="0.25">
      <c r="A13" s="14" t="s">
        <v>321</v>
      </c>
      <c r="B13" s="15">
        <v>1920</v>
      </c>
      <c r="C13" s="16">
        <v>9.1215734714238203E-2</v>
      </c>
      <c r="D13" s="16">
        <v>-7.2388831437435368E-3</v>
      </c>
      <c r="E13" s="16">
        <v>-0.1386271870794078</v>
      </c>
      <c r="F13" s="16">
        <v>-0.13552453849617291</v>
      </c>
    </row>
    <row r="14" spans="1:9" ht="30" x14ac:dyDescent="0.25">
      <c r="A14" s="14" t="s">
        <v>322</v>
      </c>
      <c r="B14" s="15">
        <v>1485</v>
      </c>
      <c r="C14" s="16">
        <v>7.0549669818043614E-2</v>
      </c>
      <c r="D14" s="16">
        <v>5.4163845633039944E-3</v>
      </c>
      <c r="E14" s="16">
        <v>-6.7211055276381909E-2</v>
      </c>
      <c r="F14" s="16">
        <v>-0.29886685552407932</v>
      </c>
    </row>
    <row r="15" spans="1:9" ht="30" x14ac:dyDescent="0.25">
      <c r="A15" s="14" t="s">
        <v>323</v>
      </c>
      <c r="B15" s="15">
        <v>1209</v>
      </c>
      <c r="C15" s="16">
        <v>5.7437407952871868E-2</v>
      </c>
      <c r="D15" s="16">
        <v>4.3140638481449528E-2</v>
      </c>
      <c r="E15" s="16">
        <v>5.959684487291849E-2</v>
      </c>
      <c r="F15" s="16">
        <v>-0.15690376569037656</v>
      </c>
    </row>
    <row r="16" spans="1:9" ht="15" x14ac:dyDescent="0.25">
      <c r="A16" s="14" t="s">
        <v>324</v>
      </c>
      <c r="B16" s="15">
        <v>919</v>
      </c>
      <c r="C16" s="16">
        <v>4.3660031355408808E-2</v>
      </c>
      <c r="D16" s="16">
        <v>4.6697038724373578E-2</v>
      </c>
      <c r="E16" s="16">
        <v>0.11800486618004866</v>
      </c>
      <c r="F16" s="16">
        <v>-0.21920135938827529</v>
      </c>
    </row>
    <row r="17" spans="1:6" ht="15" x14ac:dyDescent="0.25">
      <c r="A17" s="14" t="s">
        <v>325</v>
      </c>
      <c r="B17" s="15">
        <v>877</v>
      </c>
      <c r="C17" s="16">
        <v>4.1664687158534844E-2</v>
      </c>
      <c r="D17" s="16">
        <v>3.4324942791762012E-3</v>
      </c>
      <c r="E17" s="16">
        <v>-2.2296544035674472E-2</v>
      </c>
      <c r="F17" s="16">
        <v>4.2806183115338882E-2</v>
      </c>
    </row>
    <row r="18" spans="1:6" ht="15" x14ac:dyDescent="0.25">
      <c r="A18" s="14" t="s">
        <v>326</v>
      </c>
      <c r="B18" s="15">
        <v>757</v>
      </c>
      <c r="C18" s="16">
        <v>3.5963703738894959E-2</v>
      </c>
      <c r="D18" s="16">
        <v>4.9930651872399444E-2</v>
      </c>
      <c r="E18" s="16">
        <v>7.3758865248226946E-2</v>
      </c>
      <c r="F18" s="16">
        <v>0.39410681399631675</v>
      </c>
    </row>
    <row r="19" spans="1:6" ht="15" x14ac:dyDescent="0.25">
      <c r="A19" s="14" t="s">
        <v>328</v>
      </c>
      <c r="B19" s="15">
        <v>650</v>
      </c>
      <c r="C19" s="16">
        <v>3.0880326856382725E-2</v>
      </c>
      <c r="D19" s="16">
        <v>-2.2556390977443608E-2</v>
      </c>
      <c r="E19" s="16">
        <v>-4.552129221732746E-2</v>
      </c>
      <c r="F19" s="16">
        <v>0.2720156555772994</v>
      </c>
    </row>
    <row r="20" spans="1:6" ht="30" x14ac:dyDescent="0.25">
      <c r="A20" s="17" t="s">
        <v>327</v>
      </c>
      <c r="B20" s="18">
        <v>600</v>
      </c>
      <c r="C20" s="19">
        <v>2.8504917098199439E-2</v>
      </c>
      <c r="D20" s="19">
        <v>3.6269430051813469E-2</v>
      </c>
      <c r="E20" s="19">
        <v>-0.11764705882352941</v>
      </c>
      <c r="F20" s="19">
        <v>-0.15254237288135594</v>
      </c>
    </row>
    <row r="22" spans="1:6" ht="21.75" customHeight="1" x14ac:dyDescent="0.25">
      <c r="A22" s="44" t="s">
        <v>34</v>
      </c>
    </row>
    <row r="23" spans="1:6" ht="21.75" customHeight="1" x14ac:dyDescent="0.25">
      <c r="A23" s="44"/>
    </row>
  </sheetData>
  <mergeCells count="1">
    <mergeCell ref="D8:F8"/>
  </mergeCells>
  <conditionalFormatting sqref="C11:C20">
    <cfRule type="colorScale" priority="2">
      <colorScale>
        <cfvo type="min"/>
        <cfvo type="max"/>
        <color rgb="FFFFEF9C"/>
        <color rgb="FF63BE7B"/>
      </colorScale>
    </cfRule>
  </conditionalFormatting>
  <conditionalFormatting sqref="D10:E20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{2F4AF925-9759-4D5A-85D2-29FA62224AD2}</x14:id>
        </ext>
      </extLst>
    </cfRule>
  </conditionalFormatting>
  <conditionalFormatting sqref="F10:F2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{DFFD9F18-822B-4DB9-92F6-26AF6E609BBA}</x14:id>
        </ext>
      </extLst>
    </cfRule>
  </conditionalFormatting>
  <hyperlinks>
    <hyperlink ref="A1" location="Índex!A1" display="TORNAR A L'ÍNDEX" xr:uid="{F58C9593-FCB1-40B2-83F7-515CE490916D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F4AF925-9759-4D5A-85D2-29FA62224AD2}">
            <x14:dataBar minLength="0" maxLength="100" axisPosition="middle">
              <x14:cfvo type="autoMin"/>
              <x14:cfvo type="autoMax"/>
              <x14:negativeFillColor rgb="FFFF0000"/>
              <x14:axisColor rgb="FF000000"/>
            </x14:dataBar>
          </x14:cfRule>
          <xm:sqref>D10:E20</xm:sqref>
        </x14:conditionalFormatting>
        <x14:conditionalFormatting xmlns:xm="http://schemas.microsoft.com/office/excel/2006/main">
          <x14:cfRule type="dataBar" id="{DFFD9F18-822B-4DB9-92F6-26AF6E609BBA}">
            <x14:dataBar minLength="0" maxLength="100" axisPosition="middle">
              <x14:cfvo type="autoMin"/>
              <x14:cfvo type="autoMax"/>
              <x14:negativeFillColor rgb="FFFF0000"/>
              <x14:axisColor rgb="FF000000"/>
            </x14:dataBar>
          </x14:cfRule>
          <xm:sqref>F10:F20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5DAB8-0461-4FB0-9CE6-A854B5206FBE}">
  <sheetPr>
    <tabColor theme="9" tint="0.59999389629810485"/>
  </sheetPr>
  <dimension ref="A1:D33"/>
  <sheetViews>
    <sheetView workbookViewId="0">
      <selection activeCell="A7" sqref="A7:D30"/>
    </sheetView>
  </sheetViews>
  <sheetFormatPr baseColWidth="10" defaultColWidth="11.42578125" defaultRowHeight="15" x14ac:dyDescent="0.25"/>
  <cols>
    <col min="1" max="1" width="70.140625" style="1" customWidth="1"/>
    <col min="2" max="16384" width="11.42578125" style="1"/>
  </cols>
  <sheetData>
    <row r="1" spans="1:4" x14ac:dyDescent="0.25">
      <c r="A1" s="2" t="s">
        <v>28</v>
      </c>
      <c r="B1" s="210"/>
    </row>
    <row r="3" spans="1:4" ht="18.75" x14ac:dyDescent="0.3">
      <c r="A3" s="30" t="str">
        <f>'TE1'!A3</f>
        <v>EMPRESES</v>
      </c>
    </row>
    <row r="5" spans="1:4" x14ac:dyDescent="0.25">
      <c r="A5" s="29" t="str">
        <f>Índex!A20</f>
        <v>TE2</v>
      </c>
      <c r="C5" s="29" t="str">
        <f>Índex!A7</f>
        <v>4t trimestre 2025</v>
      </c>
    </row>
    <row r="6" spans="1:4" ht="15.75" thickBot="1" x14ac:dyDescent="0.3">
      <c r="A6" s="251" t="str">
        <f>Índex!B20</f>
        <v>Dinamisme empresarial.</v>
      </c>
      <c r="B6" s="32"/>
      <c r="C6" s="32"/>
      <c r="D6" s="32"/>
    </row>
    <row r="7" spans="1:4" x14ac:dyDescent="0.25">
      <c r="A7" s="287" t="s">
        <v>123</v>
      </c>
      <c r="B7" s="289" t="s">
        <v>55</v>
      </c>
      <c r="C7" s="291" t="s">
        <v>58</v>
      </c>
      <c r="D7" s="291"/>
    </row>
    <row r="8" spans="1:4" x14ac:dyDescent="0.25">
      <c r="A8" s="288"/>
      <c r="B8" s="290"/>
      <c r="C8" s="33" t="s">
        <v>55</v>
      </c>
      <c r="D8" s="33" t="s">
        <v>56</v>
      </c>
    </row>
    <row r="9" spans="1:4" x14ac:dyDescent="0.25">
      <c r="A9" s="34" t="s">
        <v>323</v>
      </c>
      <c r="B9" s="35">
        <v>1209</v>
      </c>
      <c r="C9" s="35">
        <v>50</v>
      </c>
      <c r="D9" s="36">
        <v>4.3140638481449528E-2</v>
      </c>
    </row>
    <row r="10" spans="1:4" x14ac:dyDescent="0.25">
      <c r="A10" s="34" t="s">
        <v>324</v>
      </c>
      <c r="B10" s="38">
        <v>919</v>
      </c>
      <c r="C10" s="38">
        <v>41</v>
      </c>
      <c r="D10" s="39">
        <v>4.6697038724373578E-2</v>
      </c>
    </row>
    <row r="11" spans="1:4" x14ac:dyDescent="0.25">
      <c r="A11" s="34" t="s">
        <v>326</v>
      </c>
      <c r="B11" s="38">
        <v>757</v>
      </c>
      <c r="C11" s="38">
        <v>36</v>
      </c>
      <c r="D11" s="39">
        <v>4.9930651872399444E-2</v>
      </c>
    </row>
    <row r="12" spans="1:4" ht="13.5" customHeight="1" x14ac:dyDescent="0.25">
      <c r="A12" s="34" t="s">
        <v>372</v>
      </c>
      <c r="B12" s="38">
        <v>356</v>
      </c>
      <c r="C12" s="38">
        <v>28</v>
      </c>
      <c r="D12" s="39">
        <v>8.5365853658536592E-2</v>
      </c>
    </row>
    <row r="13" spans="1:4" x14ac:dyDescent="0.25">
      <c r="A13" s="34" t="s">
        <v>327</v>
      </c>
      <c r="B13" s="38">
        <v>600</v>
      </c>
      <c r="C13" s="38">
        <v>21</v>
      </c>
      <c r="D13" s="39">
        <v>3.6269430051813469E-2</v>
      </c>
    </row>
    <row r="14" spans="1:4" x14ac:dyDescent="0.25">
      <c r="A14" s="34" t="s">
        <v>334</v>
      </c>
      <c r="B14" s="35">
        <v>95</v>
      </c>
      <c r="C14" s="35">
        <v>20</v>
      </c>
      <c r="D14" s="36">
        <v>0.26666666666666666</v>
      </c>
    </row>
    <row r="15" spans="1:4" x14ac:dyDescent="0.25">
      <c r="A15" s="34" t="s">
        <v>333</v>
      </c>
      <c r="B15" s="35">
        <v>367</v>
      </c>
      <c r="C15" s="35">
        <v>16</v>
      </c>
      <c r="D15" s="36">
        <v>4.5584045584045586E-2</v>
      </c>
    </row>
    <row r="16" spans="1:4" x14ac:dyDescent="0.25">
      <c r="A16" s="34" t="s">
        <v>370</v>
      </c>
      <c r="B16" s="35">
        <v>463</v>
      </c>
      <c r="C16" s="35">
        <v>13</v>
      </c>
      <c r="D16" s="36">
        <v>2.8888888888888888E-2</v>
      </c>
    </row>
    <row r="17" spans="1:4" ht="30" x14ac:dyDescent="0.25">
      <c r="A17" s="34" t="s">
        <v>384</v>
      </c>
      <c r="B17" s="38">
        <v>69</v>
      </c>
      <c r="C17" s="38">
        <v>13</v>
      </c>
      <c r="D17" s="39">
        <v>0.23214285714285715</v>
      </c>
    </row>
    <row r="18" spans="1:4" x14ac:dyDescent="0.25">
      <c r="A18" s="34" t="s">
        <v>322</v>
      </c>
      <c r="B18" s="38">
        <v>1485</v>
      </c>
      <c r="C18" s="38">
        <v>8</v>
      </c>
      <c r="D18" s="39">
        <v>5.4163845633039944E-3</v>
      </c>
    </row>
    <row r="19" spans="1:4" ht="15" customHeight="1" x14ac:dyDescent="0.25">
      <c r="A19" s="292" t="s">
        <v>124</v>
      </c>
      <c r="B19" s="294" t="s">
        <v>55</v>
      </c>
      <c r="C19" s="295" t="s">
        <v>58</v>
      </c>
      <c r="D19" s="295"/>
    </row>
    <row r="20" spans="1:4" x14ac:dyDescent="0.25">
      <c r="A20" s="293"/>
      <c r="B20" s="290"/>
      <c r="C20" s="33" t="s">
        <v>55</v>
      </c>
      <c r="D20" s="33" t="s">
        <v>56</v>
      </c>
    </row>
    <row r="21" spans="1:4" x14ac:dyDescent="0.25">
      <c r="A21" s="34" t="s">
        <v>319</v>
      </c>
      <c r="B21" s="38">
        <v>2765</v>
      </c>
      <c r="C21" s="38">
        <v>-62</v>
      </c>
      <c r="D21" s="39">
        <v>-2.1931376016979129E-2</v>
      </c>
    </row>
    <row r="22" spans="1:4" x14ac:dyDescent="0.25">
      <c r="A22" s="34" t="s">
        <v>335</v>
      </c>
      <c r="B22" s="38">
        <v>460</v>
      </c>
      <c r="C22" s="38">
        <v>-26</v>
      </c>
      <c r="D22" s="39">
        <v>-5.3497942386831275E-2</v>
      </c>
    </row>
    <row r="23" spans="1:4" x14ac:dyDescent="0.25">
      <c r="A23" s="34" t="s">
        <v>328</v>
      </c>
      <c r="B23" s="38">
        <v>650</v>
      </c>
      <c r="C23" s="38">
        <v>-15</v>
      </c>
      <c r="D23" s="39">
        <v>-2.2556390977443608E-2</v>
      </c>
    </row>
    <row r="24" spans="1:4" ht="30" x14ac:dyDescent="0.25">
      <c r="A24" s="34" t="s">
        <v>321</v>
      </c>
      <c r="B24" s="38">
        <v>1920</v>
      </c>
      <c r="C24" s="38">
        <v>-14</v>
      </c>
      <c r="D24" s="39">
        <v>-7.2388831437435368E-3</v>
      </c>
    </row>
    <row r="25" spans="1:4" x14ac:dyDescent="0.25">
      <c r="A25" s="40" t="s">
        <v>385</v>
      </c>
      <c r="B25" s="35">
        <v>160</v>
      </c>
      <c r="C25" s="35">
        <v>-12</v>
      </c>
      <c r="D25" s="36">
        <v>-6.9767441860465115E-2</v>
      </c>
    </row>
    <row r="26" spans="1:4" x14ac:dyDescent="0.25">
      <c r="A26" s="34" t="s">
        <v>320</v>
      </c>
      <c r="B26" s="38">
        <v>1990</v>
      </c>
      <c r="C26" s="38">
        <v>-11</v>
      </c>
      <c r="D26" s="39">
        <v>-5.4972513743128436E-3</v>
      </c>
    </row>
    <row r="27" spans="1:4" x14ac:dyDescent="0.25">
      <c r="A27" s="34" t="s">
        <v>386</v>
      </c>
      <c r="B27" s="38">
        <v>97</v>
      </c>
      <c r="C27" s="38">
        <v>-8</v>
      </c>
      <c r="D27" s="39">
        <v>-7.6190476190476197E-2</v>
      </c>
    </row>
    <row r="28" spans="1:4" x14ac:dyDescent="0.25">
      <c r="A28" s="78" t="s">
        <v>387</v>
      </c>
      <c r="B28" s="38">
        <v>137</v>
      </c>
      <c r="C28" s="38">
        <v>-7</v>
      </c>
      <c r="D28" s="39">
        <v>-4.8611111111111112E-2</v>
      </c>
    </row>
    <row r="29" spans="1:4" x14ac:dyDescent="0.25">
      <c r="A29" s="34" t="s">
        <v>374</v>
      </c>
      <c r="B29" s="38">
        <v>56</v>
      </c>
      <c r="C29" s="38">
        <v>-7</v>
      </c>
      <c r="D29" s="39">
        <v>-0.1111111111111111</v>
      </c>
    </row>
    <row r="30" spans="1:4" x14ac:dyDescent="0.25">
      <c r="A30" s="41" t="s">
        <v>388</v>
      </c>
      <c r="B30" s="42">
        <v>109</v>
      </c>
      <c r="C30" s="42">
        <v>-5</v>
      </c>
      <c r="D30" s="43">
        <v>-4.3859649122807015E-2</v>
      </c>
    </row>
    <row r="32" spans="1:4" x14ac:dyDescent="0.25">
      <c r="A32" s="44" t="s">
        <v>34</v>
      </c>
    </row>
    <row r="33" spans="1:1" x14ac:dyDescent="0.25">
      <c r="A33" s="44"/>
    </row>
  </sheetData>
  <mergeCells count="6">
    <mergeCell ref="A7:A8"/>
    <mergeCell ref="B7:B8"/>
    <mergeCell ref="C7:D7"/>
    <mergeCell ref="A19:A20"/>
    <mergeCell ref="B19:B20"/>
    <mergeCell ref="C19:D19"/>
  </mergeCells>
  <conditionalFormatting sqref="B9:B18 B21:B30">
    <cfRule type="dataBar" priority="5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{31D325E2-5F45-4CFA-97BA-A5E8D30EC8A7}</x14:id>
        </ext>
      </extLst>
    </cfRule>
  </conditionalFormatting>
  <conditionalFormatting sqref="B10:B30">
    <cfRule type="dataBar" priority="1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{60A8B9A8-F748-44CD-AB58-8C50CB192DDF}</x14:id>
        </ext>
      </extLst>
    </cfRule>
  </conditionalFormatting>
  <conditionalFormatting sqref="D9:D18 D21:D30">
    <cfRule type="colorScale" priority="6">
      <colorScale>
        <cfvo type="min"/>
        <cfvo type="max"/>
        <color rgb="FFFFEF9C"/>
        <color rgb="FF63BE7B"/>
      </colorScale>
    </cfRule>
  </conditionalFormatting>
  <conditionalFormatting sqref="D9:D18">
    <cfRule type="colorScale" priority="3">
      <colorScale>
        <cfvo type="min"/>
        <cfvo type="max"/>
        <color rgb="FFFCFCFF"/>
        <color rgb="FF63BE7B"/>
      </colorScale>
    </cfRule>
  </conditionalFormatting>
  <conditionalFormatting sqref="D21:D30">
    <cfRule type="colorScale" priority="2">
      <colorScale>
        <cfvo type="min"/>
        <cfvo type="max"/>
        <color rgb="FFF8696B"/>
        <color rgb="FFFCFCFF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Índex!A1" display="TORNAR A L'ÍNDEX" xr:uid="{7B9C3F86-6630-4CCC-AE6D-8707639622D6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D325E2-5F45-4CFA-97BA-A5E8D30EC8A7}">
            <x14:dataBar minLength="0" maxLength="100" negativeBarColorSameAsPositive="1" axisPosition="none">
              <x14:cfvo type="min"/>
              <x14:cfvo type="max"/>
            </x14:dataBar>
          </x14:cfRule>
          <xm:sqref>B9:B18 B21:B30</xm:sqref>
        </x14:conditionalFormatting>
        <x14:conditionalFormatting xmlns:xm="http://schemas.microsoft.com/office/excel/2006/main">
          <x14:cfRule type="dataBar" id="{60A8B9A8-F748-44CD-AB58-8C50CB192DD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B10:B30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516B5-BACB-4949-9730-45F16227F120}">
  <sheetPr>
    <tabColor theme="8"/>
  </sheetPr>
  <dimension ref="A1:R92"/>
  <sheetViews>
    <sheetView workbookViewId="0"/>
  </sheetViews>
  <sheetFormatPr baseColWidth="10" defaultRowHeight="15" x14ac:dyDescent="0.25"/>
  <cols>
    <col min="1" max="1" width="37" customWidth="1"/>
  </cols>
  <sheetData>
    <row r="1" spans="1:18" x14ac:dyDescent="0.25">
      <c r="A1" s="126" t="s">
        <v>258</v>
      </c>
      <c r="G1" s="25">
        <v>3.0000000000000001E-3</v>
      </c>
      <c r="M1" s="26" t="s">
        <v>182</v>
      </c>
      <c r="Q1" s="26" t="s">
        <v>185</v>
      </c>
    </row>
    <row r="3" spans="1:18" x14ac:dyDescent="0.25">
      <c r="B3">
        <v>2022</v>
      </c>
      <c r="C3" s="22">
        <v>20.22</v>
      </c>
      <c r="D3">
        <v>2021</v>
      </c>
      <c r="H3">
        <v>2022</v>
      </c>
      <c r="I3" s="22">
        <v>20.22</v>
      </c>
      <c r="J3">
        <v>2021</v>
      </c>
      <c r="N3">
        <v>2022</v>
      </c>
      <c r="O3" s="22">
        <v>20.22</v>
      </c>
      <c r="P3">
        <v>2021</v>
      </c>
      <c r="Q3" t="s">
        <v>183</v>
      </c>
      <c r="R3" t="s">
        <v>184</v>
      </c>
    </row>
    <row r="4" spans="1:18" x14ac:dyDescent="0.25">
      <c r="A4" t="s">
        <v>64</v>
      </c>
      <c r="B4">
        <v>25</v>
      </c>
      <c r="C4" s="23">
        <v>1.19002284843869E-3</v>
      </c>
      <c r="D4">
        <v>27</v>
      </c>
      <c r="G4" t="s">
        <v>140</v>
      </c>
      <c r="H4">
        <v>181</v>
      </c>
      <c r="I4" s="20">
        <v>8.6157654226961151E-3</v>
      </c>
      <c r="J4">
        <v>181</v>
      </c>
      <c r="M4" t="s">
        <v>140</v>
      </c>
      <c r="N4">
        <v>2987</v>
      </c>
      <c r="O4" s="20">
        <v>0.14218392993145468</v>
      </c>
      <c r="P4">
        <v>3055</v>
      </c>
      <c r="Q4">
        <v>-68</v>
      </c>
      <c r="R4" s="28">
        <v>-2.2258592471358429E-2</v>
      </c>
    </row>
    <row r="5" spans="1:18" x14ac:dyDescent="0.25">
      <c r="A5" t="s">
        <v>133</v>
      </c>
      <c r="B5">
        <v>10</v>
      </c>
      <c r="C5" s="23">
        <v>4.7600913937547601E-4</v>
      </c>
      <c r="D5">
        <v>8</v>
      </c>
      <c r="G5" t="s">
        <v>145</v>
      </c>
      <c r="H5">
        <v>67</v>
      </c>
      <c r="I5" s="20">
        <v>3.1892612338156891E-3</v>
      </c>
      <c r="J5">
        <v>69</v>
      </c>
      <c r="M5" t="s">
        <v>145</v>
      </c>
      <c r="N5">
        <v>1534</v>
      </c>
      <c r="O5" s="20">
        <v>7.3019801980198015E-2</v>
      </c>
      <c r="P5">
        <v>1560</v>
      </c>
      <c r="Q5">
        <v>-26</v>
      </c>
      <c r="R5" s="28">
        <v>-1.6666666666666666E-2</v>
      </c>
    </row>
    <row r="6" spans="1:18" x14ac:dyDescent="0.25">
      <c r="A6" t="s">
        <v>134</v>
      </c>
      <c r="B6">
        <v>0</v>
      </c>
      <c r="C6" s="23">
        <v>0</v>
      </c>
      <c r="D6" t="s">
        <v>203</v>
      </c>
      <c r="G6" t="s">
        <v>147</v>
      </c>
      <c r="H6">
        <v>184</v>
      </c>
      <c r="I6" s="20">
        <v>8.7585681645087586E-3</v>
      </c>
      <c r="J6">
        <v>186</v>
      </c>
      <c r="M6" t="s">
        <v>147</v>
      </c>
      <c r="N6">
        <v>598</v>
      </c>
      <c r="O6" s="20">
        <v>2.8465346534653466E-2</v>
      </c>
      <c r="P6">
        <v>614</v>
      </c>
      <c r="Q6">
        <v>-16</v>
      </c>
      <c r="R6" s="28">
        <v>-2.6058631921824105E-2</v>
      </c>
    </row>
    <row r="7" spans="1:18" x14ac:dyDescent="0.25">
      <c r="A7" t="s">
        <v>135</v>
      </c>
      <c r="B7">
        <v>0</v>
      </c>
      <c r="C7" s="23">
        <v>0</v>
      </c>
      <c r="G7" t="s">
        <v>127</v>
      </c>
      <c r="H7">
        <v>110</v>
      </c>
      <c r="I7" s="20">
        <v>5.2361005331302357E-3</v>
      </c>
      <c r="J7">
        <v>116</v>
      </c>
      <c r="M7" t="s">
        <v>127</v>
      </c>
      <c r="N7">
        <v>1969</v>
      </c>
      <c r="O7" s="20">
        <v>9.3726199543031227E-2</v>
      </c>
      <c r="P7">
        <v>1985</v>
      </c>
      <c r="Q7">
        <v>-16</v>
      </c>
      <c r="R7" s="28">
        <v>-8.0604534005037781E-3</v>
      </c>
    </row>
    <row r="8" spans="1:18" x14ac:dyDescent="0.25">
      <c r="A8" t="s">
        <v>136</v>
      </c>
      <c r="B8">
        <v>0</v>
      </c>
      <c r="C8" s="23">
        <v>0</v>
      </c>
      <c r="G8" t="s">
        <v>150</v>
      </c>
      <c r="H8">
        <v>124</v>
      </c>
      <c r="I8" s="20">
        <v>5.9025133282559024E-3</v>
      </c>
      <c r="J8">
        <v>125</v>
      </c>
      <c r="M8" t="s">
        <v>150</v>
      </c>
      <c r="N8">
        <v>860</v>
      </c>
      <c r="O8" s="20">
        <v>4.0936785986290934E-2</v>
      </c>
      <c r="P8">
        <v>869</v>
      </c>
      <c r="Q8">
        <v>-9</v>
      </c>
      <c r="R8" s="28">
        <v>-1.0356731875719217E-2</v>
      </c>
    </row>
    <row r="9" spans="1:18" x14ac:dyDescent="0.25">
      <c r="A9" t="s">
        <v>137</v>
      </c>
      <c r="B9">
        <v>0</v>
      </c>
      <c r="C9" s="23">
        <v>0</v>
      </c>
      <c r="D9">
        <v>0</v>
      </c>
      <c r="G9" t="s">
        <v>151</v>
      </c>
      <c r="H9">
        <v>64</v>
      </c>
      <c r="I9" s="20">
        <v>3.0464584920030465E-3</v>
      </c>
      <c r="J9">
        <v>64</v>
      </c>
      <c r="M9" t="s">
        <v>151</v>
      </c>
      <c r="N9">
        <v>328</v>
      </c>
      <c r="O9" s="20">
        <v>1.5613099771515614E-2</v>
      </c>
      <c r="P9">
        <v>337</v>
      </c>
      <c r="Q9">
        <v>-9</v>
      </c>
      <c r="R9" s="28">
        <v>-2.6706231454005934E-2</v>
      </c>
    </row>
    <row r="10" spans="1:18" x14ac:dyDescent="0.25">
      <c r="A10" t="s">
        <v>138</v>
      </c>
      <c r="B10">
        <v>12</v>
      </c>
      <c r="C10" s="23">
        <v>5.7121096725057125E-4</v>
      </c>
      <c r="D10">
        <v>12</v>
      </c>
      <c r="G10" t="s">
        <v>63</v>
      </c>
      <c r="H10">
        <v>516</v>
      </c>
      <c r="I10" s="20">
        <v>2.4562071591774561E-2</v>
      </c>
      <c r="J10">
        <v>521</v>
      </c>
      <c r="M10" t="s">
        <v>63</v>
      </c>
      <c r="N10">
        <v>98</v>
      </c>
      <c r="O10" s="20">
        <v>4.6648895658796645E-3</v>
      </c>
      <c r="P10">
        <v>105</v>
      </c>
      <c r="Q10">
        <v>-7</v>
      </c>
      <c r="R10" s="28">
        <v>-6.6666666666666666E-2</v>
      </c>
    </row>
    <row r="11" spans="1:18" x14ac:dyDescent="0.25">
      <c r="A11" t="s">
        <v>139</v>
      </c>
      <c r="B11">
        <v>0</v>
      </c>
      <c r="C11" s="23">
        <v>0</v>
      </c>
      <c r="D11">
        <v>0</v>
      </c>
      <c r="G11" t="s">
        <v>62</v>
      </c>
      <c r="H11">
        <v>177</v>
      </c>
      <c r="I11" s="20">
        <v>8.4253617669459262E-3</v>
      </c>
      <c r="J11">
        <v>180</v>
      </c>
      <c r="M11" t="s">
        <v>62</v>
      </c>
      <c r="N11">
        <v>110</v>
      </c>
      <c r="O11" s="20">
        <v>5.2361005331302357E-3</v>
      </c>
      <c r="P11">
        <v>116</v>
      </c>
      <c r="Q11">
        <v>-6</v>
      </c>
      <c r="R11" s="28">
        <v>-5.1724137931034482E-2</v>
      </c>
    </row>
    <row r="12" spans="1:18" x14ac:dyDescent="0.25">
      <c r="A12" t="s">
        <v>140</v>
      </c>
      <c r="B12">
        <v>181</v>
      </c>
      <c r="C12" s="23">
        <v>8.6157654226961151E-3</v>
      </c>
      <c r="D12">
        <v>181</v>
      </c>
      <c r="G12" t="s">
        <v>156</v>
      </c>
      <c r="H12">
        <v>88</v>
      </c>
      <c r="I12" s="20">
        <v>4.1888804265041886E-3</v>
      </c>
      <c r="J12">
        <v>90</v>
      </c>
      <c r="M12" t="s">
        <v>156</v>
      </c>
      <c r="N12">
        <v>169</v>
      </c>
      <c r="O12" s="20">
        <v>8.0445544554455448E-3</v>
      </c>
      <c r="P12">
        <v>175</v>
      </c>
      <c r="Q12">
        <v>-6</v>
      </c>
      <c r="R12" s="28">
        <v>-3.4285714285714287E-2</v>
      </c>
    </row>
    <row r="13" spans="1:18" x14ac:dyDescent="0.25">
      <c r="A13" t="s">
        <v>112</v>
      </c>
      <c r="B13">
        <v>18</v>
      </c>
      <c r="C13" s="23">
        <v>8.5681645087585677E-4</v>
      </c>
      <c r="D13">
        <v>15</v>
      </c>
      <c r="G13" t="s">
        <v>129</v>
      </c>
      <c r="H13">
        <v>71</v>
      </c>
      <c r="I13" s="20">
        <v>3.3796648895658798E-3</v>
      </c>
      <c r="J13">
        <v>72</v>
      </c>
      <c r="M13" t="s">
        <v>129</v>
      </c>
      <c r="N13">
        <v>516</v>
      </c>
      <c r="O13" s="20">
        <v>2.4562071591774561E-2</v>
      </c>
      <c r="P13">
        <v>521</v>
      </c>
      <c r="Q13">
        <v>-5</v>
      </c>
      <c r="R13" s="28">
        <v>-9.5969289827255271E-3</v>
      </c>
    </row>
    <row r="14" spans="1:18" x14ac:dyDescent="0.25">
      <c r="A14" t="s">
        <v>141</v>
      </c>
      <c r="B14">
        <v>0</v>
      </c>
      <c r="C14" s="23">
        <v>0</v>
      </c>
      <c r="G14" t="s">
        <v>157</v>
      </c>
      <c r="H14">
        <v>177</v>
      </c>
      <c r="I14" s="20">
        <v>8.4253617669459262E-3</v>
      </c>
      <c r="J14">
        <v>174</v>
      </c>
      <c r="M14" t="s">
        <v>157</v>
      </c>
      <c r="N14">
        <v>160</v>
      </c>
      <c r="O14" s="20">
        <v>7.6161462300076161E-3</v>
      </c>
      <c r="P14">
        <v>164</v>
      </c>
      <c r="Q14">
        <v>-4</v>
      </c>
      <c r="R14" s="28">
        <v>-2.4390243902439025E-2</v>
      </c>
    </row>
    <row r="15" spans="1:18" x14ac:dyDescent="0.25">
      <c r="A15" t="s">
        <v>142</v>
      </c>
      <c r="B15">
        <v>51</v>
      </c>
      <c r="C15" s="23">
        <v>2.4276466108149276E-3</v>
      </c>
      <c r="D15">
        <v>58</v>
      </c>
      <c r="G15" t="s">
        <v>50</v>
      </c>
      <c r="H15">
        <v>860</v>
      </c>
      <c r="I15" s="20">
        <v>4.0936785986290934E-2</v>
      </c>
      <c r="J15">
        <v>869</v>
      </c>
      <c r="M15" t="s">
        <v>50</v>
      </c>
      <c r="N15">
        <v>236</v>
      </c>
      <c r="O15" s="20">
        <v>1.1233815689261234E-2</v>
      </c>
      <c r="P15">
        <v>240</v>
      </c>
      <c r="Q15">
        <v>-4</v>
      </c>
      <c r="R15" s="28">
        <v>-1.6666666666666666E-2</v>
      </c>
    </row>
    <row r="16" spans="1:18" x14ac:dyDescent="0.25">
      <c r="A16" t="s">
        <v>143</v>
      </c>
      <c r="B16">
        <v>52</v>
      </c>
      <c r="C16" s="23">
        <v>2.4752475247524753E-3</v>
      </c>
      <c r="D16">
        <v>59</v>
      </c>
      <c r="G16" t="s">
        <v>125</v>
      </c>
      <c r="H16">
        <v>72</v>
      </c>
      <c r="I16" s="20">
        <v>3.4272658035034271E-3</v>
      </c>
      <c r="J16">
        <v>74</v>
      </c>
      <c r="M16" t="s">
        <v>125</v>
      </c>
      <c r="N16">
        <v>177</v>
      </c>
      <c r="O16" s="20">
        <v>8.4253617669459262E-3</v>
      </c>
      <c r="P16">
        <v>180</v>
      </c>
      <c r="Q16">
        <v>-3</v>
      </c>
      <c r="R16" s="28">
        <v>-1.6666666666666666E-2</v>
      </c>
    </row>
    <row r="17" spans="1:18" x14ac:dyDescent="0.25">
      <c r="A17" t="s">
        <v>144</v>
      </c>
      <c r="B17">
        <v>4</v>
      </c>
      <c r="C17" s="23">
        <v>1.9040365575019041E-4</v>
      </c>
      <c r="D17">
        <v>6</v>
      </c>
      <c r="G17" t="s">
        <v>48</v>
      </c>
      <c r="H17">
        <v>1534</v>
      </c>
      <c r="I17" s="20">
        <v>7.3019801980198015E-2</v>
      </c>
      <c r="J17">
        <v>1560</v>
      </c>
      <c r="M17" t="s">
        <v>48</v>
      </c>
      <c r="N17">
        <v>467</v>
      </c>
      <c r="O17" s="20">
        <v>2.2229626808834731E-2</v>
      </c>
      <c r="P17">
        <v>470</v>
      </c>
      <c r="Q17">
        <v>-3</v>
      </c>
      <c r="R17" s="28">
        <v>-6.382978723404255E-3</v>
      </c>
    </row>
    <row r="18" spans="1:18" x14ac:dyDescent="0.25">
      <c r="A18" t="s">
        <v>145</v>
      </c>
      <c r="B18">
        <v>67</v>
      </c>
      <c r="C18" s="23">
        <v>3.1892612338156891E-3</v>
      </c>
      <c r="D18">
        <v>69</v>
      </c>
      <c r="G18" t="s">
        <v>52</v>
      </c>
      <c r="H18">
        <v>598</v>
      </c>
      <c r="I18" s="20">
        <v>2.8465346534653466E-2</v>
      </c>
      <c r="J18">
        <v>614</v>
      </c>
      <c r="M18" t="s">
        <v>52</v>
      </c>
      <c r="N18">
        <v>100</v>
      </c>
      <c r="O18" s="20">
        <v>4.7600913937547598E-3</v>
      </c>
      <c r="P18">
        <v>103</v>
      </c>
      <c r="Q18">
        <v>-3</v>
      </c>
      <c r="R18" s="28">
        <v>-2.9126213592233011E-2</v>
      </c>
    </row>
    <row r="19" spans="1:18" x14ac:dyDescent="0.25">
      <c r="A19" t="s">
        <v>146</v>
      </c>
      <c r="B19">
        <v>46</v>
      </c>
      <c r="C19" s="23">
        <v>2.1896420411271897E-3</v>
      </c>
      <c r="D19">
        <v>46</v>
      </c>
      <c r="G19" t="s">
        <v>47</v>
      </c>
      <c r="H19">
        <v>1969</v>
      </c>
      <c r="I19" s="20">
        <v>9.3726199543031227E-2</v>
      </c>
      <c r="J19">
        <v>1985</v>
      </c>
      <c r="M19" t="s">
        <v>47</v>
      </c>
      <c r="N19">
        <v>67</v>
      </c>
      <c r="O19" s="20">
        <v>3.1892612338156891E-3</v>
      </c>
      <c r="P19">
        <v>69</v>
      </c>
      <c r="Q19">
        <v>-2</v>
      </c>
      <c r="R19" s="28">
        <v>-2.8985507246376812E-2</v>
      </c>
    </row>
    <row r="20" spans="1:18" x14ac:dyDescent="0.25">
      <c r="A20" t="s">
        <v>147</v>
      </c>
      <c r="B20">
        <v>184</v>
      </c>
      <c r="C20" s="23">
        <v>8.7585681645087586E-3</v>
      </c>
      <c r="D20">
        <v>186</v>
      </c>
      <c r="G20" t="s">
        <v>45</v>
      </c>
      <c r="H20">
        <v>2987</v>
      </c>
      <c r="I20" s="20">
        <v>0.14218392993145468</v>
      </c>
      <c r="J20">
        <v>3055</v>
      </c>
      <c r="M20" t="s">
        <v>45</v>
      </c>
      <c r="N20">
        <v>184</v>
      </c>
      <c r="O20" s="20">
        <v>8.7585681645087586E-3</v>
      </c>
      <c r="P20">
        <v>186</v>
      </c>
      <c r="Q20">
        <v>-2</v>
      </c>
      <c r="R20" s="28">
        <v>-1.0752688172043012E-2</v>
      </c>
    </row>
    <row r="21" spans="1:18" x14ac:dyDescent="0.25">
      <c r="A21" t="s">
        <v>148</v>
      </c>
      <c r="B21">
        <v>0</v>
      </c>
      <c r="C21" s="23">
        <v>0</v>
      </c>
      <c r="D21">
        <v>0</v>
      </c>
      <c r="G21" t="s">
        <v>49</v>
      </c>
      <c r="H21">
        <v>1037</v>
      </c>
      <c r="I21" s="20">
        <v>4.9362147753236864E-2</v>
      </c>
      <c r="J21">
        <v>1014</v>
      </c>
      <c r="M21" t="s">
        <v>49</v>
      </c>
      <c r="N21">
        <v>88</v>
      </c>
      <c r="O21" s="20">
        <v>4.1888804265041886E-3</v>
      </c>
      <c r="P21">
        <v>90</v>
      </c>
      <c r="Q21">
        <v>-2</v>
      </c>
      <c r="R21" s="28">
        <v>-2.2222222222222223E-2</v>
      </c>
    </row>
    <row r="22" spans="1:18" x14ac:dyDescent="0.25">
      <c r="A22" t="s">
        <v>127</v>
      </c>
      <c r="B22">
        <v>110</v>
      </c>
      <c r="C22" s="23">
        <v>5.2361005331302357E-3</v>
      </c>
      <c r="D22">
        <v>116</v>
      </c>
      <c r="G22" t="s">
        <v>70</v>
      </c>
      <c r="H22">
        <v>312</v>
      </c>
      <c r="I22" s="20">
        <v>1.4851485148514851E-2</v>
      </c>
      <c r="J22">
        <v>313</v>
      </c>
      <c r="M22" t="s">
        <v>70</v>
      </c>
      <c r="N22">
        <v>72</v>
      </c>
      <c r="O22" s="20">
        <v>3.4272658035034271E-3</v>
      </c>
      <c r="P22">
        <v>74</v>
      </c>
      <c r="Q22">
        <v>-2</v>
      </c>
      <c r="R22" s="28">
        <v>-2.7027027027027029E-2</v>
      </c>
    </row>
    <row r="23" spans="1:18" x14ac:dyDescent="0.25">
      <c r="A23" t="s">
        <v>149</v>
      </c>
      <c r="B23">
        <v>19</v>
      </c>
      <c r="C23" s="23">
        <v>9.0441736481340445E-4</v>
      </c>
      <c r="D23">
        <v>19</v>
      </c>
      <c r="G23" t="s">
        <v>164</v>
      </c>
      <c r="H23">
        <v>71</v>
      </c>
      <c r="I23" s="20">
        <v>3.3796648895658798E-3</v>
      </c>
      <c r="J23">
        <v>66</v>
      </c>
      <c r="M23" t="s">
        <v>164</v>
      </c>
      <c r="N23">
        <v>257</v>
      </c>
      <c r="O23" s="20">
        <v>1.2233434881949733E-2</v>
      </c>
      <c r="P23">
        <v>259</v>
      </c>
      <c r="Q23">
        <v>-2</v>
      </c>
      <c r="R23" s="28">
        <v>-7.7220077220077222E-3</v>
      </c>
    </row>
    <row r="24" spans="1:18" x14ac:dyDescent="0.25">
      <c r="A24" t="s">
        <v>150</v>
      </c>
      <c r="B24">
        <v>124</v>
      </c>
      <c r="C24" s="23">
        <v>5.9025133282559024E-3</v>
      </c>
      <c r="D24">
        <v>125</v>
      </c>
      <c r="G24" t="s">
        <v>165</v>
      </c>
      <c r="H24">
        <v>82</v>
      </c>
      <c r="I24" s="20">
        <v>3.9032749428789034E-3</v>
      </c>
      <c r="J24">
        <v>81</v>
      </c>
      <c r="M24" t="s">
        <v>165</v>
      </c>
      <c r="N24">
        <v>75</v>
      </c>
      <c r="O24" s="20">
        <v>3.5700685453160701E-3</v>
      </c>
      <c r="P24">
        <v>77</v>
      </c>
      <c r="Q24">
        <v>-2</v>
      </c>
      <c r="R24" s="28">
        <v>-2.5974025974025976E-2</v>
      </c>
    </row>
    <row r="25" spans="1:18" x14ac:dyDescent="0.25">
      <c r="A25" t="s">
        <v>151</v>
      </c>
      <c r="B25">
        <v>64</v>
      </c>
      <c r="C25" s="23">
        <v>3.0464584920030465E-3</v>
      </c>
      <c r="D25">
        <v>64</v>
      </c>
      <c r="G25" t="s">
        <v>46</v>
      </c>
      <c r="H25">
        <v>2098</v>
      </c>
      <c r="I25" s="20">
        <v>9.9866717440974861E-2</v>
      </c>
      <c r="J25">
        <v>2047</v>
      </c>
      <c r="M25" t="s">
        <v>46</v>
      </c>
      <c r="N25">
        <v>124</v>
      </c>
      <c r="O25" s="20">
        <v>5.9025133282559024E-3</v>
      </c>
      <c r="P25">
        <v>125</v>
      </c>
      <c r="Q25">
        <v>-1</v>
      </c>
      <c r="R25" s="28">
        <v>-8.0000000000000002E-3</v>
      </c>
    </row>
    <row r="26" spans="1:18" x14ac:dyDescent="0.25">
      <c r="A26" t="s">
        <v>152</v>
      </c>
      <c r="B26">
        <v>38</v>
      </c>
      <c r="C26" s="23">
        <v>1.8088347296268089E-3</v>
      </c>
      <c r="D26">
        <v>40</v>
      </c>
      <c r="G26" t="s">
        <v>67</v>
      </c>
      <c r="H26">
        <v>257</v>
      </c>
      <c r="I26" s="20">
        <v>1.2233434881949733E-2</v>
      </c>
      <c r="J26">
        <v>259</v>
      </c>
      <c r="M26" t="s">
        <v>67</v>
      </c>
      <c r="N26">
        <v>71</v>
      </c>
      <c r="O26" s="20">
        <v>3.3796648895658798E-3</v>
      </c>
      <c r="P26">
        <v>72</v>
      </c>
      <c r="Q26">
        <v>-1</v>
      </c>
      <c r="R26" s="28">
        <v>-1.3888888888888888E-2</v>
      </c>
    </row>
    <row r="27" spans="1:18" x14ac:dyDescent="0.25">
      <c r="A27" t="s">
        <v>63</v>
      </c>
      <c r="B27">
        <v>516</v>
      </c>
      <c r="C27" s="23">
        <v>2.4562071591774561E-2</v>
      </c>
      <c r="D27">
        <v>521</v>
      </c>
      <c r="G27" t="s">
        <v>172</v>
      </c>
      <c r="H27">
        <v>160</v>
      </c>
      <c r="I27" s="20">
        <v>7.6161462300076161E-3</v>
      </c>
      <c r="J27">
        <v>164</v>
      </c>
      <c r="M27" t="s">
        <v>172</v>
      </c>
      <c r="N27">
        <v>312</v>
      </c>
      <c r="O27" s="20">
        <v>1.4851485148514851E-2</v>
      </c>
      <c r="P27">
        <v>313</v>
      </c>
      <c r="Q27">
        <v>-1</v>
      </c>
      <c r="R27" s="28">
        <v>-3.1948881789137379E-3</v>
      </c>
    </row>
    <row r="28" spans="1:18" x14ac:dyDescent="0.25">
      <c r="A28" t="s">
        <v>153</v>
      </c>
      <c r="B28">
        <v>54</v>
      </c>
      <c r="C28" s="23">
        <v>2.5704493526275706E-3</v>
      </c>
      <c r="D28">
        <v>49</v>
      </c>
      <c r="G28" t="s">
        <v>121</v>
      </c>
      <c r="H28">
        <v>689</v>
      </c>
      <c r="I28" s="20">
        <v>3.2797029702970298E-2</v>
      </c>
      <c r="J28">
        <v>660</v>
      </c>
      <c r="M28" t="s">
        <v>121</v>
      </c>
      <c r="N28">
        <v>181</v>
      </c>
      <c r="O28" s="20">
        <v>8.6157654226961151E-3</v>
      </c>
      <c r="P28">
        <v>181</v>
      </c>
      <c r="Q28">
        <v>0</v>
      </c>
      <c r="R28" s="28">
        <v>0</v>
      </c>
    </row>
    <row r="29" spans="1:18" x14ac:dyDescent="0.25">
      <c r="A29" t="s">
        <v>154</v>
      </c>
      <c r="B29">
        <v>58</v>
      </c>
      <c r="C29" s="23">
        <v>2.7608530083777609E-3</v>
      </c>
      <c r="D29">
        <v>55</v>
      </c>
      <c r="G29" t="s">
        <v>120</v>
      </c>
      <c r="H29">
        <v>467</v>
      </c>
      <c r="I29" s="20">
        <v>2.2229626808834731E-2</v>
      </c>
      <c r="J29">
        <v>470</v>
      </c>
      <c r="M29" t="s">
        <v>120</v>
      </c>
      <c r="N29">
        <v>64</v>
      </c>
      <c r="O29" s="20">
        <v>3.0464584920030465E-3</v>
      </c>
      <c r="P29">
        <v>64</v>
      </c>
      <c r="Q29">
        <v>0</v>
      </c>
      <c r="R29" s="28">
        <v>0</v>
      </c>
    </row>
    <row r="30" spans="1:18" x14ac:dyDescent="0.25">
      <c r="A30" t="s">
        <v>62</v>
      </c>
      <c r="B30">
        <v>177</v>
      </c>
      <c r="C30" s="23">
        <v>8.4253617669459262E-3</v>
      </c>
      <c r="D30">
        <v>180</v>
      </c>
      <c r="G30" t="s">
        <v>65</v>
      </c>
      <c r="H30">
        <v>135</v>
      </c>
      <c r="I30" s="20">
        <v>6.4261233815689264E-3</v>
      </c>
      <c r="J30">
        <v>131</v>
      </c>
      <c r="M30" t="s">
        <v>65</v>
      </c>
      <c r="N30">
        <v>82</v>
      </c>
      <c r="O30" s="20">
        <v>3.9032749428789034E-3</v>
      </c>
      <c r="P30">
        <v>81</v>
      </c>
      <c r="Q30">
        <v>1</v>
      </c>
      <c r="R30" s="28">
        <v>1.2345679012345678E-2</v>
      </c>
    </row>
    <row r="31" spans="1:18" x14ac:dyDescent="0.25">
      <c r="A31" t="s">
        <v>110</v>
      </c>
      <c r="B31">
        <v>50</v>
      </c>
      <c r="C31" s="23">
        <v>2.3800456968773799E-3</v>
      </c>
      <c r="D31">
        <v>55</v>
      </c>
      <c r="G31" t="s">
        <v>126</v>
      </c>
      <c r="H31">
        <v>328</v>
      </c>
      <c r="I31" s="20">
        <v>1.5613099771515614E-2</v>
      </c>
      <c r="J31">
        <v>337</v>
      </c>
      <c r="M31" t="s">
        <v>126</v>
      </c>
      <c r="N31">
        <v>448</v>
      </c>
      <c r="O31" s="20">
        <v>2.1325209444021324E-2</v>
      </c>
      <c r="P31">
        <v>447</v>
      </c>
      <c r="Q31">
        <v>1</v>
      </c>
      <c r="R31" s="28">
        <v>2.2371364653243847E-3</v>
      </c>
    </row>
    <row r="32" spans="1:18" x14ac:dyDescent="0.25">
      <c r="A32" t="s">
        <v>155</v>
      </c>
      <c r="B32">
        <v>14</v>
      </c>
      <c r="C32" s="23">
        <v>6.6641279512566639E-4</v>
      </c>
      <c r="D32">
        <v>11</v>
      </c>
      <c r="G32" t="s">
        <v>66</v>
      </c>
      <c r="H32">
        <v>135</v>
      </c>
      <c r="I32" s="20">
        <v>6.4261233815689264E-3</v>
      </c>
      <c r="J32">
        <v>123</v>
      </c>
      <c r="M32" t="s">
        <v>66</v>
      </c>
      <c r="N32">
        <v>578</v>
      </c>
      <c r="O32" s="20">
        <v>2.7513328255902515E-2</v>
      </c>
      <c r="P32">
        <v>577</v>
      </c>
      <c r="Q32">
        <v>1</v>
      </c>
      <c r="R32" s="28">
        <v>1.7331022530329288E-3</v>
      </c>
    </row>
    <row r="33" spans="1:18" x14ac:dyDescent="0.25">
      <c r="A33" t="s">
        <v>156</v>
      </c>
      <c r="B33">
        <v>88</v>
      </c>
      <c r="C33" s="23">
        <v>4.1888804265041886E-3</v>
      </c>
      <c r="D33">
        <v>90</v>
      </c>
      <c r="G33" t="s">
        <v>122</v>
      </c>
      <c r="H33">
        <v>122</v>
      </c>
      <c r="I33" s="20">
        <v>5.807311500380807E-3</v>
      </c>
      <c r="J33">
        <v>118</v>
      </c>
      <c r="M33" t="s">
        <v>122</v>
      </c>
      <c r="N33">
        <v>88</v>
      </c>
      <c r="O33" s="20">
        <v>4.1888804265041886E-3</v>
      </c>
      <c r="P33">
        <v>87</v>
      </c>
      <c r="Q33">
        <v>1</v>
      </c>
      <c r="R33" s="28">
        <v>1.1494252873563218E-2</v>
      </c>
    </row>
    <row r="34" spans="1:18" x14ac:dyDescent="0.25">
      <c r="A34" t="s">
        <v>129</v>
      </c>
      <c r="B34">
        <v>71</v>
      </c>
      <c r="C34" s="23">
        <v>3.3796648895658798E-3</v>
      </c>
      <c r="D34">
        <v>72</v>
      </c>
      <c r="G34" t="s">
        <v>174</v>
      </c>
      <c r="H34">
        <v>75</v>
      </c>
      <c r="I34" s="20">
        <v>3.5700685453160701E-3</v>
      </c>
      <c r="J34">
        <v>77</v>
      </c>
      <c r="M34" t="s">
        <v>174</v>
      </c>
      <c r="N34">
        <v>177</v>
      </c>
      <c r="O34" s="20">
        <v>8.4253617669459262E-3</v>
      </c>
      <c r="P34">
        <v>174</v>
      </c>
      <c r="Q34">
        <v>3</v>
      </c>
      <c r="R34" s="28">
        <v>1.7241379310344827E-2</v>
      </c>
    </row>
    <row r="35" spans="1:18" x14ac:dyDescent="0.25">
      <c r="A35" t="s">
        <v>157</v>
      </c>
      <c r="B35">
        <v>177</v>
      </c>
      <c r="C35" s="23">
        <v>8.4253617669459262E-3</v>
      </c>
      <c r="D35">
        <v>174</v>
      </c>
      <c r="G35" t="s">
        <v>60</v>
      </c>
      <c r="H35">
        <v>169</v>
      </c>
      <c r="I35" s="20">
        <v>8.0445544554455448E-3</v>
      </c>
      <c r="J35">
        <v>175</v>
      </c>
      <c r="M35" t="s">
        <v>60</v>
      </c>
      <c r="N35">
        <v>77</v>
      </c>
      <c r="O35" s="20">
        <v>3.6652703731911655E-3</v>
      </c>
      <c r="P35">
        <v>74</v>
      </c>
      <c r="Q35">
        <v>3</v>
      </c>
      <c r="R35" s="28">
        <v>4.0540540540540543E-2</v>
      </c>
    </row>
    <row r="36" spans="1:18" x14ac:dyDescent="0.25">
      <c r="A36" t="s">
        <v>158</v>
      </c>
      <c r="B36">
        <v>13</v>
      </c>
      <c r="C36" s="23">
        <v>6.1881188118811882E-4</v>
      </c>
      <c r="D36">
        <v>11</v>
      </c>
      <c r="G36" t="s">
        <v>114</v>
      </c>
      <c r="H36">
        <v>448</v>
      </c>
      <c r="I36" s="20">
        <v>2.1325209444021324E-2</v>
      </c>
      <c r="J36">
        <v>447</v>
      </c>
      <c r="M36" t="s">
        <v>114</v>
      </c>
      <c r="N36">
        <v>135</v>
      </c>
      <c r="O36" s="20">
        <v>6.4261233815689264E-3</v>
      </c>
      <c r="P36">
        <v>131</v>
      </c>
      <c r="Q36">
        <v>4</v>
      </c>
      <c r="R36" s="28">
        <v>3.0534351145038167E-2</v>
      </c>
    </row>
    <row r="37" spans="1:18" x14ac:dyDescent="0.25">
      <c r="A37" t="s">
        <v>159</v>
      </c>
      <c r="B37">
        <v>11</v>
      </c>
      <c r="C37" s="23">
        <v>5.2361005331302357E-4</v>
      </c>
      <c r="D37">
        <v>12</v>
      </c>
      <c r="G37" t="s">
        <v>117</v>
      </c>
      <c r="H37">
        <v>318</v>
      </c>
      <c r="I37" s="20">
        <v>1.5137090632140138E-2</v>
      </c>
      <c r="J37">
        <v>300</v>
      </c>
      <c r="M37" t="s">
        <v>117</v>
      </c>
      <c r="N37">
        <v>122</v>
      </c>
      <c r="O37" s="20">
        <v>5.807311500380807E-3</v>
      </c>
      <c r="P37">
        <v>118</v>
      </c>
      <c r="Q37">
        <v>4</v>
      </c>
      <c r="R37" s="28">
        <v>3.3898305084745763E-2</v>
      </c>
    </row>
    <row r="38" spans="1:18" x14ac:dyDescent="0.25">
      <c r="A38" t="s">
        <v>160</v>
      </c>
      <c r="B38">
        <v>8</v>
      </c>
      <c r="C38" s="23">
        <v>3.8080731150038082E-4</v>
      </c>
      <c r="D38">
        <v>9</v>
      </c>
      <c r="G38" t="s">
        <v>116</v>
      </c>
      <c r="H38">
        <v>236</v>
      </c>
      <c r="I38" s="20">
        <v>1.1233815689261234E-2</v>
      </c>
      <c r="J38">
        <v>240</v>
      </c>
      <c r="M38" t="s">
        <v>116</v>
      </c>
      <c r="N38">
        <v>71</v>
      </c>
      <c r="O38" s="20">
        <v>3.3796648895658798E-3</v>
      </c>
      <c r="P38">
        <v>66</v>
      </c>
      <c r="Q38">
        <v>5</v>
      </c>
      <c r="R38" s="28">
        <v>7.575757575757576E-2</v>
      </c>
    </row>
    <row r="39" spans="1:18" x14ac:dyDescent="0.25">
      <c r="A39" t="s">
        <v>161</v>
      </c>
      <c r="B39">
        <v>54</v>
      </c>
      <c r="C39" s="23">
        <v>2.5704493526275706E-3</v>
      </c>
      <c r="D39">
        <v>51</v>
      </c>
      <c r="G39" t="s">
        <v>53</v>
      </c>
      <c r="H39">
        <v>578</v>
      </c>
      <c r="I39" s="20">
        <v>2.7513328255902515E-2</v>
      </c>
      <c r="J39">
        <v>577</v>
      </c>
      <c r="M39" t="s">
        <v>53</v>
      </c>
      <c r="N39">
        <v>396</v>
      </c>
      <c r="O39" s="20">
        <v>1.884996191926885E-2</v>
      </c>
      <c r="P39">
        <v>389</v>
      </c>
      <c r="Q39">
        <v>7</v>
      </c>
      <c r="R39" s="28">
        <v>1.7994858611825194E-2</v>
      </c>
    </row>
    <row r="40" spans="1:18" x14ac:dyDescent="0.25">
      <c r="A40" t="s">
        <v>162</v>
      </c>
      <c r="B40">
        <v>2</v>
      </c>
      <c r="C40" s="23">
        <v>9.5201827875095204E-5</v>
      </c>
      <c r="D40" t="s">
        <v>203</v>
      </c>
      <c r="G40" t="s">
        <v>68</v>
      </c>
      <c r="H40">
        <v>557</v>
      </c>
      <c r="I40" s="20">
        <v>2.6513709063214014E-2</v>
      </c>
      <c r="J40">
        <v>539</v>
      </c>
      <c r="M40" t="s">
        <v>68</v>
      </c>
      <c r="N40">
        <v>135</v>
      </c>
      <c r="O40" s="20">
        <v>6.4261233815689264E-3</v>
      </c>
      <c r="P40">
        <v>123</v>
      </c>
      <c r="Q40">
        <v>12</v>
      </c>
      <c r="R40" s="28">
        <v>9.7560975609756101E-2</v>
      </c>
    </row>
    <row r="41" spans="1:18" x14ac:dyDescent="0.25">
      <c r="A41" t="s">
        <v>50</v>
      </c>
      <c r="B41">
        <v>860</v>
      </c>
      <c r="C41" s="23">
        <v>4.0936785986290934E-2</v>
      </c>
      <c r="D41">
        <v>869</v>
      </c>
      <c r="G41" t="s">
        <v>111</v>
      </c>
      <c r="H41">
        <v>100</v>
      </c>
      <c r="I41" s="20">
        <v>4.7600913937547598E-3</v>
      </c>
      <c r="J41">
        <v>103</v>
      </c>
      <c r="M41" t="s">
        <v>111</v>
      </c>
      <c r="N41">
        <v>201</v>
      </c>
      <c r="O41" s="20">
        <v>9.5677837014470669E-3</v>
      </c>
      <c r="P41">
        <v>189</v>
      </c>
      <c r="Q41">
        <v>12</v>
      </c>
      <c r="R41" s="28">
        <v>6.3492063492063489E-2</v>
      </c>
    </row>
    <row r="42" spans="1:18" x14ac:dyDescent="0.25">
      <c r="A42" t="s">
        <v>125</v>
      </c>
      <c r="B42">
        <v>72</v>
      </c>
      <c r="C42" s="23">
        <v>3.4272658035034271E-3</v>
      </c>
      <c r="D42">
        <v>74</v>
      </c>
      <c r="G42" t="s">
        <v>118</v>
      </c>
      <c r="H42">
        <v>77</v>
      </c>
      <c r="I42" s="20">
        <v>3.6652703731911655E-3</v>
      </c>
      <c r="J42">
        <v>74</v>
      </c>
      <c r="M42" t="s">
        <v>118</v>
      </c>
      <c r="N42">
        <v>318</v>
      </c>
      <c r="O42" s="20">
        <v>1.5137090632140138E-2</v>
      </c>
      <c r="P42">
        <v>300</v>
      </c>
      <c r="Q42">
        <v>18</v>
      </c>
      <c r="R42" s="28">
        <v>0.06</v>
      </c>
    </row>
    <row r="43" spans="1:18" x14ac:dyDescent="0.25">
      <c r="A43" t="s">
        <v>48</v>
      </c>
      <c r="B43">
        <v>1534</v>
      </c>
      <c r="C43" s="23">
        <v>7.3019801980198015E-2</v>
      </c>
      <c r="D43">
        <v>1560</v>
      </c>
      <c r="G43" t="s">
        <v>119</v>
      </c>
      <c r="H43">
        <v>396</v>
      </c>
      <c r="I43" s="20">
        <v>1.884996191926885E-2</v>
      </c>
      <c r="J43">
        <v>389</v>
      </c>
      <c r="M43" t="s">
        <v>119</v>
      </c>
      <c r="N43">
        <v>557</v>
      </c>
      <c r="O43" s="23">
        <v>2.6513709063214014E-2</v>
      </c>
      <c r="P43">
        <v>539</v>
      </c>
      <c r="Q43">
        <v>18</v>
      </c>
      <c r="R43" s="28">
        <v>3.3395176252319109E-2</v>
      </c>
    </row>
    <row r="44" spans="1:18" x14ac:dyDescent="0.25">
      <c r="A44" t="s">
        <v>52</v>
      </c>
      <c r="B44">
        <v>598</v>
      </c>
      <c r="C44" s="23">
        <v>2.8465346534653466E-2</v>
      </c>
      <c r="D44">
        <v>614</v>
      </c>
      <c r="G44" t="s">
        <v>178</v>
      </c>
      <c r="H44">
        <v>201</v>
      </c>
      <c r="I44" s="20">
        <v>9.5677837014470669E-3</v>
      </c>
      <c r="J44">
        <v>189</v>
      </c>
      <c r="M44" t="s">
        <v>178</v>
      </c>
      <c r="N44">
        <v>1037</v>
      </c>
      <c r="O44" s="20">
        <v>4.9362147753236864E-2</v>
      </c>
      <c r="P44">
        <v>1014</v>
      </c>
      <c r="Q44">
        <v>23</v>
      </c>
      <c r="R44" s="28">
        <v>2.2682445759368838E-2</v>
      </c>
    </row>
    <row r="45" spans="1:18" x14ac:dyDescent="0.25">
      <c r="A45" t="s">
        <v>47</v>
      </c>
      <c r="B45">
        <v>1969</v>
      </c>
      <c r="C45" s="23">
        <v>9.3726199543031227E-2</v>
      </c>
      <c r="D45">
        <v>1985</v>
      </c>
      <c r="G45" t="s">
        <v>59</v>
      </c>
      <c r="H45">
        <v>88</v>
      </c>
      <c r="I45" s="20">
        <v>4.1888804265041886E-3</v>
      </c>
      <c r="J45">
        <v>87</v>
      </c>
      <c r="M45" t="s">
        <v>59</v>
      </c>
      <c r="N45">
        <v>867</v>
      </c>
      <c r="O45" s="23">
        <v>4.1269992383853767E-2</v>
      </c>
      <c r="P45">
        <v>839</v>
      </c>
      <c r="Q45">
        <v>28</v>
      </c>
      <c r="R45" s="28">
        <v>3.3373063170441003E-2</v>
      </c>
    </row>
    <row r="46" spans="1:18" x14ac:dyDescent="0.25">
      <c r="A46" t="s">
        <v>45</v>
      </c>
      <c r="B46">
        <v>2987</v>
      </c>
      <c r="C46" s="23">
        <v>0.14218392993145468</v>
      </c>
      <c r="D46">
        <v>3055</v>
      </c>
      <c r="G46" t="s">
        <v>51</v>
      </c>
      <c r="H46">
        <v>867</v>
      </c>
      <c r="I46" s="20">
        <v>4.1269992383853767E-2</v>
      </c>
      <c r="J46">
        <v>839</v>
      </c>
      <c r="M46" t="s">
        <v>51</v>
      </c>
      <c r="N46">
        <v>689</v>
      </c>
      <c r="O46" s="23">
        <v>3.2797029702970298E-2</v>
      </c>
      <c r="P46">
        <v>660</v>
      </c>
      <c r="Q46">
        <v>29</v>
      </c>
      <c r="R46" s="28">
        <v>4.3939393939393938E-2</v>
      </c>
    </row>
    <row r="47" spans="1:18" x14ac:dyDescent="0.25">
      <c r="A47" t="s">
        <v>49</v>
      </c>
      <c r="B47">
        <v>1037</v>
      </c>
      <c r="C47" s="23">
        <v>4.9362147753236864E-2</v>
      </c>
      <c r="D47">
        <v>1014</v>
      </c>
      <c r="G47" t="s">
        <v>128</v>
      </c>
      <c r="H47">
        <v>98</v>
      </c>
      <c r="I47" s="20">
        <v>4.6648895658796645E-3</v>
      </c>
      <c r="J47">
        <v>105</v>
      </c>
      <c r="M47" t="s">
        <v>128</v>
      </c>
      <c r="N47">
        <v>2098</v>
      </c>
      <c r="O47" s="23">
        <v>9.9866717440974861E-2</v>
      </c>
      <c r="P47">
        <v>2047</v>
      </c>
      <c r="Q47">
        <v>51</v>
      </c>
      <c r="R47" s="28">
        <v>2.4914509037616023E-2</v>
      </c>
    </row>
    <row r="48" spans="1:18" x14ac:dyDescent="0.25">
      <c r="A48" t="s">
        <v>163</v>
      </c>
      <c r="B48">
        <v>1</v>
      </c>
      <c r="C48" s="23">
        <v>4.7600913937547602E-5</v>
      </c>
      <c r="D48" t="s">
        <v>203</v>
      </c>
      <c r="G48" t="s">
        <v>132</v>
      </c>
      <c r="H48">
        <v>21008</v>
      </c>
      <c r="I48" s="20">
        <v>1</v>
      </c>
      <c r="J48">
        <v>20952</v>
      </c>
      <c r="M48" t="s">
        <v>132</v>
      </c>
      <c r="N48">
        <v>21008</v>
      </c>
      <c r="O48" s="23">
        <v>1</v>
      </c>
      <c r="P48">
        <v>20952</v>
      </c>
      <c r="Q48">
        <v>56</v>
      </c>
      <c r="R48" s="28">
        <v>2.6727758686521572E-3</v>
      </c>
    </row>
    <row r="49" spans="1:18" x14ac:dyDescent="0.25">
      <c r="A49" t="s">
        <v>109</v>
      </c>
      <c r="B49">
        <v>27</v>
      </c>
      <c r="C49" s="23">
        <v>1.2852246763137853E-3</v>
      </c>
      <c r="D49">
        <v>21</v>
      </c>
      <c r="I49" s="20"/>
      <c r="O49" s="23"/>
      <c r="R49" s="28"/>
    </row>
    <row r="50" spans="1:18" x14ac:dyDescent="0.25">
      <c r="A50" t="s">
        <v>70</v>
      </c>
      <c r="B50">
        <v>312</v>
      </c>
      <c r="C50" s="23">
        <v>1.4851485148514851E-2</v>
      </c>
      <c r="D50">
        <v>313</v>
      </c>
      <c r="I50" s="20"/>
      <c r="O50" s="23"/>
      <c r="R50" s="28"/>
    </row>
    <row r="51" spans="1:18" x14ac:dyDescent="0.25">
      <c r="A51" t="s">
        <v>164</v>
      </c>
      <c r="B51">
        <v>71</v>
      </c>
      <c r="C51" s="23">
        <v>3.3796648895658798E-3</v>
      </c>
      <c r="D51">
        <v>66</v>
      </c>
      <c r="I51" s="20"/>
      <c r="O51" s="23"/>
      <c r="R51" s="28"/>
    </row>
    <row r="52" spans="1:18" x14ac:dyDescent="0.25">
      <c r="A52" t="s">
        <v>165</v>
      </c>
      <c r="B52">
        <v>82</v>
      </c>
      <c r="C52" s="23">
        <v>3.9032749428789034E-3</v>
      </c>
      <c r="D52">
        <v>81</v>
      </c>
      <c r="I52" s="20"/>
      <c r="O52" s="23"/>
      <c r="R52" s="28"/>
    </row>
    <row r="53" spans="1:18" x14ac:dyDescent="0.25">
      <c r="A53" t="s">
        <v>46</v>
      </c>
      <c r="B53">
        <v>2098</v>
      </c>
      <c r="C53" s="23">
        <v>9.9866717440974861E-2</v>
      </c>
      <c r="D53">
        <v>2047</v>
      </c>
      <c r="I53" s="20"/>
      <c r="O53" s="23"/>
      <c r="R53" s="28"/>
    </row>
    <row r="54" spans="1:18" x14ac:dyDescent="0.25">
      <c r="A54" t="s">
        <v>166</v>
      </c>
      <c r="B54">
        <v>35</v>
      </c>
      <c r="C54" s="23">
        <v>1.6660319878141661E-3</v>
      </c>
      <c r="D54">
        <v>39</v>
      </c>
      <c r="I54" s="23"/>
      <c r="O54" s="23"/>
      <c r="R54" s="28"/>
    </row>
    <row r="55" spans="1:18" x14ac:dyDescent="0.25">
      <c r="A55" t="s">
        <v>167</v>
      </c>
      <c r="B55">
        <v>61</v>
      </c>
      <c r="C55" s="23">
        <v>2.9036557501904035E-3</v>
      </c>
      <c r="D55">
        <v>42</v>
      </c>
      <c r="I55" s="23"/>
      <c r="O55" s="23"/>
      <c r="R55" s="28"/>
    </row>
    <row r="56" spans="1:18" x14ac:dyDescent="0.25">
      <c r="A56" t="s">
        <v>168</v>
      </c>
      <c r="B56">
        <v>7</v>
      </c>
      <c r="C56" s="23">
        <v>3.3320639756283319E-4</v>
      </c>
      <c r="D56">
        <v>6</v>
      </c>
      <c r="I56" s="23"/>
      <c r="O56" s="23"/>
      <c r="R56" s="28"/>
    </row>
    <row r="57" spans="1:18" x14ac:dyDescent="0.25">
      <c r="A57" t="s">
        <v>169</v>
      </c>
      <c r="B57">
        <v>40</v>
      </c>
      <c r="C57" s="23">
        <v>1.904036557501904E-3</v>
      </c>
      <c r="D57">
        <v>43</v>
      </c>
      <c r="I57" s="23"/>
    </row>
    <row r="58" spans="1:18" x14ac:dyDescent="0.25">
      <c r="A58" t="s">
        <v>67</v>
      </c>
      <c r="B58">
        <v>257</v>
      </c>
      <c r="C58" s="23">
        <v>1.2233434881949733E-2</v>
      </c>
      <c r="D58">
        <v>259</v>
      </c>
    </row>
    <row r="59" spans="1:18" x14ac:dyDescent="0.25">
      <c r="A59" t="s">
        <v>170</v>
      </c>
      <c r="B59">
        <v>55</v>
      </c>
      <c r="C59" s="23">
        <v>2.6180502665651179E-3</v>
      </c>
      <c r="D59">
        <v>52</v>
      </c>
    </row>
    <row r="60" spans="1:18" x14ac:dyDescent="0.25">
      <c r="A60" t="s">
        <v>115</v>
      </c>
      <c r="B60">
        <v>54</v>
      </c>
      <c r="C60" s="23">
        <v>2.5704493526275706E-3</v>
      </c>
      <c r="D60">
        <v>52</v>
      </c>
    </row>
    <row r="61" spans="1:18" x14ac:dyDescent="0.25">
      <c r="A61" t="s">
        <v>171</v>
      </c>
      <c r="B61">
        <v>25</v>
      </c>
      <c r="C61" s="23">
        <v>1.19002284843869E-3</v>
      </c>
      <c r="D61">
        <v>26</v>
      </c>
    </row>
    <row r="62" spans="1:18" x14ac:dyDescent="0.25">
      <c r="A62" t="s">
        <v>172</v>
      </c>
      <c r="B62">
        <v>160</v>
      </c>
      <c r="C62" s="23">
        <v>7.6161462300076161E-3</v>
      </c>
      <c r="D62">
        <v>164</v>
      </c>
    </row>
    <row r="63" spans="1:18" x14ac:dyDescent="0.25">
      <c r="A63" t="s">
        <v>121</v>
      </c>
      <c r="B63">
        <v>689</v>
      </c>
      <c r="C63" s="23">
        <v>3.2797029702970298E-2</v>
      </c>
      <c r="D63">
        <v>660</v>
      </c>
    </row>
    <row r="64" spans="1:18" x14ac:dyDescent="0.25">
      <c r="A64" t="s">
        <v>120</v>
      </c>
      <c r="B64">
        <v>467</v>
      </c>
      <c r="C64" s="23">
        <v>2.2229626808834731E-2</v>
      </c>
      <c r="D64">
        <v>470</v>
      </c>
    </row>
    <row r="65" spans="1:4" x14ac:dyDescent="0.25">
      <c r="A65" t="s">
        <v>65</v>
      </c>
      <c r="B65">
        <v>135</v>
      </c>
      <c r="C65" s="23">
        <v>6.4261233815689264E-3</v>
      </c>
      <c r="D65">
        <v>131</v>
      </c>
    </row>
    <row r="66" spans="1:4" x14ac:dyDescent="0.25">
      <c r="A66" t="s">
        <v>126</v>
      </c>
      <c r="B66">
        <v>328</v>
      </c>
      <c r="C66" s="23">
        <v>1.5613099771515614E-2</v>
      </c>
      <c r="D66">
        <v>337</v>
      </c>
    </row>
    <row r="67" spans="1:4" x14ac:dyDescent="0.25">
      <c r="A67" t="s">
        <v>173</v>
      </c>
      <c r="B67">
        <v>46</v>
      </c>
      <c r="C67" s="23">
        <v>2.1896420411271897E-3</v>
      </c>
      <c r="D67">
        <v>43</v>
      </c>
    </row>
    <row r="68" spans="1:4" x14ac:dyDescent="0.25">
      <c r="A68" t="s">
        <v>66</v>
      </c>
      <c r="B68">
        <v>135</v>
      </c>
      <c r="C68" s="23">
        <v>6.4261233815689264E-3</v>
      </c>
      <c r="D68">
        <v>123</v>
      </c>
    </row>
    <row r="69" spans="1:4" x14ac:dyDescent="0.25">
      <c r="A69" t="s">
        <v>122</v>
      </c>
      <c r="B69">
        <v>122</v>
      </c>
      <c r="C69" s="23">
        <v>5.807311500380807E-3</v>
      </c>
      <c r="D69">
        <v>118</v>
      </c>
    </row>
    <row r="70" spans="1:4" x14ac:dyDescent="0.25">
      <c r="A70" t="s">
        <v>174</v>
      </c>
      <c r="B70">
        <v>75</v>
      </c>
      <c r="C70" s="23">
        <v>3.5700685453160701E-3</v>
      </c>
      <c r="D70">
        <v>77</v>
      </c>
    </row>
    <row r="71" spans="1:4" x14ac:dyDescent="0.25">
      <c r="A71" t="s">
        <v>60</v>
      </c>
      <c r="B71">
        <v>169</v>
      </c>
      <c r="C71" s="23">
        <v>8.0445544554455448E-3</v>
      </c>
      <c r="D71">
        <v>175</v>
      </c>
    </row>
    <row r="72" spans="1:4" x14ac:dyDescent="0.25">
      <c r="A72" t="s">
        <v>175</v>
      </c>
      <c r="B72">
        <v>30</v>
      </c>
      <c r="C72" s="23">
        <v>1.4280274181264281E-3</v>
      </c>
      <c r="D72">
        <v>29</v>
      </c>
    </row>
    <row r="73" spans="1:4" x14ac:dyDescent="0.25">
      <c r="A73" t="s">
        <v>61</v>
      </c>
      <c r="B73">
        <v>52</v>
      </c>
      <c r="C73" s="23">
        <v>2.4752475247524753E-3</v>
      </c>
      <c r="D73">
        <v>46</v>
      </c>
    </row>
    <row r="74" spans="1:4" x14ac:dyDescent="0.25">
      <c r="A74" t="s">
        <v>113</v>
      </c>
      <c r="B74">
        <v>39</v>
      </c>
      <c r="C74" s="23">
        <v>1.8564356435643563E-3</v>
      </c>
      <c r="D74">
        <v>39</v>
      </c>
    </row>
    <row r="75" spans="1:4" x14ac:dyDescent="0.25">
      <c r="A75" t="s">
        <v>114</v>
      </c>
      <c r="B75">
        <v>448</v>
      </c>
      <c r="C75" s="23">
        <v>2.1325209444021324E-2</v>
      </c>
      <c r="D75">
        <v>447</v>
      </c>
    </row>
    <row r="76" spans="1:4" x14ac:dyDescent="0.25">
      <c r="A76" t="s">
        <v>117</v>
      </c>
      <c r="B76">
        <v>318</v>
      </c>
      <c r="C76" s="23">
        <v>1.5137090632140138E-2</v>
      </c>
      <c r="D76">
        <v>300</v>
      </c>
    </row>
    <row r="77" spans="1:4" x14ac:dyDescent="0.25">
      <c r="A77" t="s">
        <v>116</v>
      </c>
      <c r="B77">
        <v>236</v>
      </c>
      <c r="C77" s="23">
        <v>1.1233815689261234E-2</v>
      </c>
      <c r="D77">
        <v>240</v>
      </c>
    </row>
    <row r="78" spans="1:4" x14ac:dyDescent="0.25">
      <c r="A78" t="s">
        <v>53</v>
      </c>
      <c r="B78">
        <v>578</v>
      </c>
      <c r="C78" s="23">
        <v>2.7513328255902515E-2</v>
      </c>
      <c r="D78">
        <v>577</v>
      </c>
    </row>
    <row r="79" spans="1:4" x14ac:dyDescent="0.25">
      <c r="A79" t="s">
        <v>68</v>
      </c>
      <c r="B79">
        <v>557</v>
      </c>
      <c r="C79" s="23">
        <v>2.6513709063214014E-2</v>
      </c>
      <c r="D79">
        <v>539</v>
      </c>
    </row>
    <row r="80" spans="1:4" x14ac:dyDescent="0.25">
      <c r="A80" t="s">
        <v>111</v>
      </c>
      <c r="B80">
        <v>100</v>
      </c>
      <c r="C80" s="23">
        <v>4.7600913937547598E-3</v>
      </c>
      <c r="D80">
        <v>103</v>
      </c>
    </row>
    <row r="81" spans="1:4" x14ac:dyDescent="0.25">
      <c r="A81" t="s">
        <v>118</v>
      </c>
      <c r="B81">
        <v>77</v>
      </c>
      <c r="C81" s="23">
        <v>3.6652703731911655E-3</v>
      </c>
      <c r="D81">
        <v>74</v>
      </c>
    </row>
    <row r="82" spans="1:4" x14ac:dyDescent="0.25">
      <c r="A82" t="s">
        <v>69</v>
      </c>
      <c r="B82">
        <v>39</v>
      </c>
      <c r="C82" s="23">
        <v>1.8564356435643563E-3</v>
      </c>
      <c r="D82">
        <v>31</v>
      </c>
    </row>
    <row r="83" spans="1:4" x14ac:dyDescent="0.25">
      <c r="A83" t="s">
        <v>176</v>
      </c>
      <c r="B83">
        <v>15</v>
      </c>
      <c r="C83" s="23">
        <v>7.1401370906321406E-4</v>
      </c>
      <c r="D83">
        <v>15</v>
      </c>
    </row>
    <row r="84" spans="1:4" x14ac:dyDescent="0.25">
      <c r="A84" t="s">
        <v>177</v>
      </c>
      <c r="B84">
        <v>62</v>
      </c>
      <c r="C84" s="23">
        <v>2.9512566641279512E-3</v>
      </c>
      <c r="D84">
        <v>61</v>
      </c>
    </row>
    <row r="85" spans="1:4" x14ac:dyDescent="0.25">
      <c r="A85" t="s">
        <v>119</v>
      </c>
      <c r="B85">
        <v>396</v>
      </c>
      <c r="C85" s="23">
        <v>1.884996191926885E-2</v>
      </c>
      <c r="D85">
        <v>389</v>
      </c>
    </row>
    <row r="86" spans="1:4" x14ac:dyDescent="0.25">
      <c r="A86" t="s">
        <v>178</v>
      </c>
      <c r="B86">
        <v>201</v>
      </c>
      <c r="C86" s="23">
        <v>9.5677837014470669E-3</v>
      </c>
      <c r="D86">
        <v>189</v>
      </c>
    </row>
    <row r="87" spans="1:4" x14ac:dyDescent="0.25">
      <c r="A87" t="s">
        <v>59</v>
      </c>
      <c r="B87">
        <v>88</v>
      </c>
      <c r="C87" s="23">
        <v>4.1888804265041886E-3</v>
      </c>
      <c r="D87">
        <v>87</v>
      </c>
    </row>
    <row r="88" spans="1:4" x14ac:dyDescent="0.25">
      <c r="A88" t="s">
        <v>51</v>
      </c>
      <c r="B88">
        <v>867</v>
      </c>
      <c r="C88" s="23">
        <v>4.1269992383853767E-2</v>
      </c>
      <c r="D88">
        <v>839</v>
      </c>
    </row>
    <row r="89" spans="1:4" x14ac:dyDescent="0.25">
      <c r="A89" t="s">
        <v>128</v>
      </c>
      <c r="B89">
        <v>98</v>
      </c>
      <c r="C89" s="23">
        <v>4.6648895658796645E-3</v>
      </c>
      <c r="D89">
        <v>105</v>
      </c>
    </row>
    <row r="90" spans="1:4" x14ac:dyDescent="0.25">
      <c r="A90" t="s">
        <v>179</v>
      </c>
      <c r="B90">
        <v>0</v>
      </c>
      <c r="C90" s="23">
        <v>0</v>
      </c>
    </row>
    <row r="91" spans="1:4" x14ac:dyDescent="0.25">
      <c r="A91" t="s">
        <v>180</v>
      </c>
      <c r="B91">
        <v>1</v>
      </c>
      <c r="C91" s="23">
        <v>4.7600913937547602E-5</v>
      </c>
      <c r="D91" t="s">
        <v>203</v>
      </c>
    </row>
    <row r="92" spans="1:4" x14ac:dyDescent="0.25">
      <c r="A92" t="s">
        <v>132</v>
      </c>
      <c r="B92">
        <v>21008</v>
      </c>
      <c r="C92" s="23">
        <v>1</v>
      </c>
      <c r="D92">
        <v>20952</v>
      </c>
    </row>
  </sheetData>
  <sortState xmlns:xlrd2="http://schemas.microsoft.com/office/spreadsheetml/2017/richdata2" ref="M4:R42">
    <sortCondition ref="Q4:Q4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4DB9-A3FA-45AB-AA91-63724EA0D65E}">
  <sheetPr>
    <tabColor theme="9" tint="0.59999389629810485"/>
  </sheetPr>
  <dimension ref="A1:AC88"/>
  <sheetViews>
    <sheetView topLeftCell="A4" workbookViewId="0">
      <selection activeCell="A9" sqref="A8:F39"/>
    </sheetView>
  </sheetViews>
  <sheetFormatPr baseColWidth="10" defaultColWidth="11.42578125" defaultRowHeight="15" x14ac:dyDescent="0.25"/>
  <cols>
    <col min="1" max="1" width="22" style="1" customWidth="1"/>
    <col min="2" max="5" width="11.42578125" style="1"/>
    <col min="6" max="6" width="13.5703125" style="1" customWidth="1"/>
    <col min="7" max="16384" width="11.42578125" style="1"/>
  </cols>
  <sheetData>
    <row r="1" spans="1:7" x14ac:dyDescent="0.25">
      <c r="A1" s="2" t="s">
        <v>28</v>
      </c>
      <c r="B1" s="210" t="s">
        <v>258</v>
      </c>
      <c r="C1" s="37"/>
    </row>
    <row r="3" spans="1:7" ht="18.75" x14ac:dyDescent="0.3">
      <c r="A3" s="30" t="s">
        <v>3</v>
      </c>
    </row>
    <row r="5" spans="1:7" x14ac:dyDescent="0.25">
      <c r="A5" s="29" t="str">
        <f>Índex!A18</f>
        <v>GE2</v>
      </c>
      <c r="C5" s="29" t="str">
        <f>Índex!A7</f>
        <v>4t trimestre 2025</v>
      </c>
    </row>
    <row r="6" spans="1:7" ht="15.75" thickBot="1" x14ac:dyDescent="0.3">
      <c r="A6" s="31" t="str">
        <f>Índex!B18</f>
        <v>Variació interanual comptes de cotització. Baix Llobregat.</v>
      </c>
      <c r="B6" s="32"/>
      <c r="C6" s="32"/>
      <c r="D6" s="32"/>
      <c r="E6" s="32"/>
      <c r="F6" s="32"/>
      <c r="G6" s="32"/>
    </row>
    <row r="8" spans="1:7" ht="15" customHeight="1" x14ac:dyDescent="0.25">
      <c r="B8" s="296" t="s">
        <v>33</v>
      </c>
      <c r="C8" s="296" t="s">
        <v>75</v>
      </c>
      <c r="D8" s="297" t="s">
        <v>76</v>
      </c>
      <c r="E8" s="297"/>
      <c r="F8" s="297"/>
    </row>
    <row r="9" spans="1:7" x14ac:dyDescent="0.25">
      <c r="B9" s="296" t="s">
        <v>33</v>
      </c>
      <c r="C9" s="296"/>
      <c r="D9" s="55">
        <v>2024</v>
      </c>
      <c r="E9" s="55">
        <v>2019</v>
      </c>
      <c r="F9" s="55">
        <v>2008</v>
      </c>
    </row>
    <row r="10" spans="1:7" x14ac:dyDescent="0.25">
      <c r="A10" s="56" t="s">
        <v>77</v>
      </c>
      <c r="B10" s="57">
        <v>374</v>
      </c>
      <c r="C10" s="58">
        <v>1.7768064991210985E-2</v>
      </c>
      <c r="D10" s="59">
        <v>-2.6041666666666668E-2</v>
      </c>
      <c r="E10" s="59">
        <v>-0.14220183486238533</v>
      </c>
      <c r="F10" s="59">
        <v>-8.1081081081081086E-2</v>
      </c>
    </row>
    <row r="11" spans="1:7" x14ac:dyDescent="0.25">
      <c r="A11" s="56" t="s">
        <v>78</v>
      </c>
      <c r="B11" s="57">
        <v>138</v>
      </c>
      <c r="C11" s="58">
        <v>6.5561309325858708E-3</v>
      </c>
      <c r="D11" s="59">
        <v>2.9850746268656716E-2</v>
      </c>
      <c r="E11" s="59">
        <v>-8.2191780821917804E-2</v>
      </c>
      <c r="F11" s="59">
        <v>-9.45945945945946E-2</v>
      </c>
    </row>
    <row r="12" spans="1:7" x14ac:dyDescent="0.25">
      <c r="A12" s="56" t="s">
        <v>79</v>
      </c>
      <c r="B12" s="57">
        <v>1797</v>
      </c>
      <c r="C12" s="58">
        <v>8.5372226709107324E-2</v>
      </c>
      <c r="D12" s="59">
        <v>1.6722408026755853E-3</v>
      </c>
      <c r="E12" s="59">
        <v>5.0420168067226894E-3</v>
      </c>
      <c r="F12" s="59">
        <v>3.0442274554853533E-2</v>
      </c>
    </row>
    <row r="13" spans="1:7" x14ac:dyDescent="0.25">
      <c r="A13" s="56" t="s">
        <v>80</v>
      </c>
      <c r="B13" s="57">
        <v>67</v>
      </c>
      <c r="C13" s="58">
        <v>3.1830490759656039E-3</v>
      </c>
      <c r="D13" s="59">
        <v>4.6875E-2</v>
      </c>
      <c r="E13" s="59">
        <v>-3.0303030303030304E-2</v>
      </c>
      <c r="F13" s="59">
        <v>-0.30434782608695654</v>
      </c>
    </row>
    <row r="14" spans="1:7" x14ac:dyDescent="0.25">
      <c r="A14" s="56" t="s">
        <v>81</v>
      </c>
      <c r="B14" s="57">
        <v>238</v>
      </c>
      <c r="C14" s="58">
        <v>1.1306950448952444E-2</v>
      </c>
      <c r="D14" s="59">
        <v>-4.1841004184100415E-3</v>
      </c>
      <c r="E14" s="59">
        <v>-8.0769230769230774E-2</v>
      </c>
      <c r="F14" s="59">
        <v>8.4388185654008432E-3</v>
      </c>
    </row>
    <row r="15" spans="1:7" x14ac:dyDescent="0.25">
      <c r="A15" s="56" t="s">
        <v>82</v>
      </c>
      <c r="B15" s="57">
        <v>79</v>
      </c>
      <c r="C15" s="58">
        <v>3.7531474179295929E-3</v>
      </c>
      <c r="D15" s="59">
        <v>-1.2500000000000001E-2</v>
      </c>
      <c r="E15" s="59">
        <v>-0.13043478260869565</v>
      </c>
      <c r="F15" s="59">
        <v>-6.9767441860465115E-2</v>
      </c>
    </row>
    <row r="16" spans="1:7" x14ac:dyDescent="0.25">
      <c r="A16" s="56" t="s">
        <v>83</v>
      </c>
      <c r="B16" s="57">
        <v>256</v>
      </c>
      <c r="C16" s="58">
        <v>1.2162097961898427E-2</v>
      </c>
      <c r="D16" s="59">
        <v>0</v>
      </c>
      <c r="E16" s="59">
        <v>9.4017094017094016E-2</v>
      </c>
      <c r="F16" s="59">
        <v>-0.10175438596491228</v>
      </c>
    </row>
    <row r="17" spans="1:6" x14ac:dyDescent="0.25">
      <c r="A17" s="56" t="s">
        <v>84</v>
      </c>
      <c r="B17" s="57">
        <v>2498</v>
      </c>
      <c r="C17" s="58">
        <v>0.11867547151883701</v>
      </c>
      <c r="D17" s="59">
        <v>1.8760195758564437E-2</v>
      </c>
      <c r="E17" s="59">
        <v>-3.38849487785658E-2</v>
      </c>
      <c r="F17" s="59">
        <v>-4.924389298177588E-2</v>
      </c>
    </row>
    <row r="18" spans="1:6" x14ac:dyDescent="0.25">
      <c r="A18" s="56" t="s">
        <v>87</v>
      </c>
      <c r="B18" s="57">
        <v>553</v>
      </c>
      <c r="C18" s="58">
        <v>2.6272031925507151E-2</v>
      </c>
      <c r="D18" s="59">
        <v>-3.3216783216783216E-2</v>
      </c>
      <c r="E18" s="59">
        <v>-2.0547945205479451E-2</v>
      </c>
      <c r="F18" s="59">
        <v>-0.14242878560719641</v>
      </c>
    </row>
    <row r="19" spans="1:6" x14ac:dyDescent="0.25">
      <c r="A19" s="56" t="s">
        <v>88</v>
      </c>
      <c r="B19" s="57">
        <v>1175</v>
      </c>
      <c r="C19" s="58">
        <v>5.5822129317307234E-2</v>
      </c>
      <c r="D19" s="59">
        <v>4.2735042735042739E-3</v>
      </c>
      <c r="E19" s="59">
        <v>-8.8785046728971959E-2</v>
      </c>
      <c r="F19" s="59">
        <v>-0.19587628865979381</v>
      </c>
    </row>
    <row r="20" spans="1:6" x14ac:dyDescent="0.25">
      <c r="A20" s="56" t="s">
        <v>89</v>
      </c>
      <c r="B20" s="57">
        <v>1266</v>
      </c>
      <c r="C20" s="58">
        <v>6.0145375077200816E-2</v>
      </c>
      <c r="D20" s="59">
        <v>1.0375099760574621E-2</v>
      </c>
      <c r="E20" s="59">
        <v>-8.4064327485380119E-2</v>
      </c>
      <c r="F20" s="59">
        <v>-0.11946591707659873</v>
      </c>
    </row>
    <row r="21" spans="1:6" x14ac:dyDescent="0.25">
      <c r="A21" s="56" t="s">
        <v>91</v>
      </c>
      <c r="B21" s="57">
        <v>737</v>
      </c>
      <c r="C21" s="58">
        <v>3.5013539835621645E-2</v>
      </c>
      <c r="D21" s="59">
        <v>-8.0753701211305519E-3</v>
      </c>
      <c r="E21" s="59">
        <v>-6.775407779171895E-2</v>
      </c>
      <c r="F21" s="59">
        <v>-9.7205346294046174E-2</v>
      </c>
    </row>
    <row r="22" spans="1:6" x14ac:dyDescent="0.25">
      <c r="A22" s="56" t="s">
        <v>92</v>
      </c>
      <c r="B22" s="57">
        <v>860</v>
      </c>
      <c r="C22" s="58">
        <v>4.0857047840752531E-2</v>
      </c>
      <c r="D22" s="59">
        <v>1.8957345971563982E-2</v>
      </c>
      <c r="E22" s="59">
        <v>-6.222222222222222E-2</v>
      </c>
      <c r="F22" s="59">
        <v>-9.5391211146838156E-2</v>
      </c>
    </row>
    <row r="23" spans="1:6" x14ac:dyDescent="0.25">
      <c r="A23" s="56" t="s">
        <v>93</v>
      </c>
      <c r="B23" s="57">
        <v>508</v>
      </c>
      <c r="C23" s="58">
        <v>2.4134163143142193E-2</v>
      </c>
      <c r="D23" s="59">
        <v>2.8340080971659919E-2</v>
      </c>
      <c r="E23" s="59">
        <v>-5.5449330783938815E-2</v>
      </c>
      <c r="F23" s="59">
        <v>-0.17114093959731544</v>
      </c>
    </row>
    <row r="24" spans="1:6" x14ac:dyDescent="0.25">
      <c r="A24" s="56" t="s">
        <v>94</v>
      </c>
      <c r="B24" s="57">
        <v>300</v>
      </c>
      <c r="C24" s="58">
        <v>1.425245854909972E-2</v>
      </c>
      <c r="D24" s="59">
        <v>-1.3157894736842105E-2</v>
      </c>
      <c r="E24" s="59">
        <v>-2.8753993610223641E-2</v>
      </c>
      <c r="F24" s="59">
        <v>8.1850533807829182E-2</v>
      </c>
    </row>
    <row r="25" spans="1:6" x14ac:dyDescent="0.25">
      <c r="A25" s="56" t="s">
        <v>190</v>
      </c>
      <c r="B25" s="57">
        <v>107</v>
      </c>
      <c r="C25" s="58">
        <v>5.0833768825122331E-3</v>
      </c>
      <c r="D25" s="59">
        <v>3.8834951456310676E-2</v>
      </c>
      <c r="E25" s="59">
        <v>-0.15573770491803279</v>
      </c>
      <c r="F25" s="59">
        <v>-0.16935483870967741</v>
      </c>
    </row>
    <row r="26" spans="1:6" x14ac:dyDescent="0.25">
      <c r="A26" s="56" t="s">
        <v>191</v>
      </c>
      <c r="B26" s="57">
        <v>198</v>
      </c>
      <c r="C26" s="58">
        <v>9.4066226424058142E-3</v>
      </c>
      <c r="D26" s="59">
        <v>0</v>
      </c>
      <c r="E26" s="59">
        <v>-0.12389380530973451</v>
      </c>
      <c r="F26" s="59">
        <v>-0.2265625</v>
      </c>
    </row>
    <row r="27" spans="1:6" x14ac:dyDescent="0.25">
      <c r="A27" s="56" t="s">
        <v>192</v>
      </c>
      <c r="B27" s="57">
        <v>1722</v>
      </c>
      <c r="C27" s="58">
        <v>8.1809112071832391E-2</v>
      </c>
      <c r="D27" s="59">
        <v>4.0816326530612249E-3</v>
      </c>
      <c r="E27" s="59">
        <v>-9.3072448439978847E-2</v>
      </c>
      <c r="F27" s="59">
        <v>-3.9753639417693172E-2</v>
      </c>
    </row>
    <row r="28" spans="1:6" x14ac:dyDescent="0.25">
      <c r="A28" s="56" t="s">
        <v>95</v>
      </c>
      <c r="B28" s="57">
        <v>748</v>
      </c>
      <c r="C28" s="58">
        <v>3.553612998242197E-2</v>
      </c>
      <c r="D28" s="59">
        <v>-5.3191489361702126E-3</v>
      </c>
      <c r="E28" s="59">
        <v>-0.11633372502937721</v>
      </c>
      <c r="F28" s="59">
        <v>-7.160493827160494E-2</v>
      </c>
    </row>
    <row r="29" spans="1:6" x14ac:dyDescent="0.25">
      <c r="A29" s="56" t="s">
        <v>96</v>
      </c>
      <c r="B29" s="57">
        <v>1882</v>
      </c>
      <c r="C29" s="58">
        <v>8.9410423298018904E-2</v>
      </c>
      <c r="D29" s="59">
        <v>6.9555912252541466E-3</v>
      </c>
      <c r="E29" s="59">
        <v>-6.8759342301943194E-2</v>
      </c>
      <c r="F29" s="59">
        <v>-0.12253521126760564</v>
      </c>
    </row>
    <row r="30" spans="1:6" x14ac:dyDescent="0.25">
      <c r="A30" s="56" t="s">
        <v>97</v>
      </c>
      <c r="B30" s="57">
        <v>79</v>
      </c>
      <c r="C30" s="58">
        <v>3.7531474179295929E-3</v>
      </c>
      <c r="D30" s="59">
        <v>1.282051282051282E-2</v>
      </c>
      <c r="E30" s="59">
        <v>-0.21212121212121213</v>
      </c>
      <c r="F30" s="59">
        <v>-0.33898305084745761</v>
      </c>
    </row>
    <row r="31" spans="1:6" x14ac:dyDescent="0.25">
      <c r="A31" s="56" t="s">
        <v>98</v>
      </c>
      <c r="B31" s="57">
        <v>285</v>
      </c>
      <c r="C31" s="58">
        <v>1.3539835621644734E-2</v>
      </c>
      <c r="D31" s="59">
        <v>8.3650190114068435E-2</v>
      </c>
      <c r="E31" s="59">
        <v>-3.3088235294117647E-2</v>
      </c>
      <c r="F31" s="59">
        <v>-5.3956834532374098E-2</v>
      </c>
    </row>
    <row r="32" spans="1:6" x14ac:dyDescent="0.25">
      <c r="A32" s="56" t="s">
        <v>99</v>
      </c>
      <c r="B32" s="57">
        <v>1039</v>
      </c>
      <c r="C32" s="58">
        <v>4.9361014775048694E-2</v>
      </c>
      <c r="D32" s="59">
        <v>7.7594568380213386E-3</v>
      </c>
      <c r="E32" s="59">
        <v>-4.0930232558139532E-2</v>
      </c>
      <c r="F32" s="59">
        <v>-0.10735930735930736</v>
      </c>
    </row>
    <row r="33" spans="1:9" x14ac:dyDescent="0.25">
      <c r="A33" s="56" t="s">
        <v>100</v>
      </c>
      <c r="B33" s="57">
        <v>828</v>
      </c>
      <c r="C33" s="58">
        <v>3.9336785595515227E-2</v>
      </c>
      <c r="D33" s="59">
        <v>1.098901098901099E-2</v>
      </c>
      <c r="E33" s="59">
        <v>-8.1838565022421525E-2</v>
      </c>
      <c r="F33" s="59">
        <v>-0.12030075187969924</v>
      </c>
    </row>
    <row r="34" spans="1:9" x14ac:dyDescent="0.25">
      <c r="A34" s="56" t="s">
        <v>101</v>
      </c>
      <c r="B34" s="57">
        <v>722</v>
      </c>
      <c r="C34" s="58">
        <v>3.4300916908166661E-2</v>
      </c>
      <c r="D34" s="59">
        <v>-2.7624309392265192E-3</v>
      </c>
      <c r="E34" s="59">
        <v>-0.12029161603888214</v>
      </c>
      <c r="F34" s="59">
        <v>-2.9490616621983913E-2</v>
      </c>
    </row>
    <row r="35" spans="1:9" x14ac:dyDescent="0.25">
      <c r="A35" s="56" t="s">
        <v>102</v>
      </c>
      <c r="B35" s="57">
        <v>605</v>
      </c>
      <c r="C35" s="58">
        <v>2.874245807401777E-2</v>
      </c>
      <c r="D35" s="59">
        <v>-6.5681444991789817E-3</v>
      </c>
      <c r="E35" s="59">
        <v>-6.4516129032258063E-2</v>
      </c>
      <c r="F35" s="59">
        <v>-0.17029972752043596</v>
      </c>
    </row>
    <row r="36" spans="1:9" x14ac:dyDescent="0.25">
      <c r="A36" s="56" t="s">
        <v>103</v>
      </c>
      <c r="B36" s="57">
        <v>167</v>
      </c>
      <c r="C36" s="58">
        <v>7.9338685923321765E-3</v>
      </c>
      <c r="D36" s="59">
        <v>3.0864197530864196E-2</v>
      </c>
      <c r="E36" s="59">
        <v>-0.10989010989010989</v>
      </c>
      <c r="F36" s="59">
        <v>-0.17766497461928935</v>
      </c>
    </row>
    <row r="37" spans="1:9" x14ac:dyDescent="0.25">
      <c r="A37" s="56" t="s">
        <v>104</v>
      </c>
      <c r="B37" s="57">
        <v>112</v>
      </c>
      <c r="C37" s="58">
        <v>5.3209178583305617E-3</v>
      </c>
      <c r="D37" s="59">
        <v>0</v>
      </c>
      <c r="E37" s="59">
        <v>-6.6666666666666666E-2</v>
      </c>
      <c r="F37" s="59">
        <v>2.7522935779816515E-2</v>
      </c>
    </row>
    <row r="38" spans="1:9" x14ac:dyDescent="0.25">
      <c r="A38" s="56" t="s">
        <v>105</v>
      </c>
      <c r="B38" s="57">
        <v>305</v>
      </c>
      <c r="C38" s="58">
        <v>1.4489999524918048E-2</v>
      </c>
      <c r="D38" s="59">
        <v>5.9027777777777776E-2</v>
      </c>
      <c r="E38" s="59">
        <v>-2.0408163265306121E-2</v>
      </c>
      <c r="F38" s="59">
        <v>-0.14029850746268657</v>
      </c>
    </row>
    <row r="39" spans="1:9" ht="15.75" thickBot="1" x14ac:dyDescent="0.3">
      <c r="A39" s="318" t="s">
        <v>106</v>
      </c>
      <c r="B39" s="319">
        <v>1404</v>
      </c>
      <c r="C39" s="320">
        <v>6.6701506009786693E-2</v>
      </c>
      <c r="D39" s="321">
        <v>-1.4224751066856331E-3</v>
      </c>
      <c r="E39" s="321">
        <v>-9.3488072211476467E-2</v>
      </c>
      <c r="F39" s="321">
        <v>-8.2245430809399472E-2</v>
      </c>
    </row>
    <row r="40" spans="1:9" ht="15.75" thickBot="1" x14ac:dyDescent="0.3">
      <c r="A40" s="322" t="s">
        <v>29</v>
      </c>
      <c r="B40" s="323">
        <v>21049</v>
      </c>
      <c r="C40" s="324">
        <v>1</v>
      </c>
      <c r="D40" s="325">
        <v>6.5512624330527928E-3</v>
      </c>
      <c r="E40" s="325">
        <v>-6.5677776784916445E-2</v>
      </c>
      <c r="F40" s="325">
        <v>-9.0545359659041494E-2</v>
      </c>
    </row>
    <row r="42" spans="1:9" x14ac:dyDescent="0.25">
      <c r="A42" s="44" t="s">
        <v>34</v>
      </c>
    </row>
    <row r="43" spans="1:9" hidden="1" x14ac:dyDescent="0.25">
      <c r="A43" s="37"/>
      <c r="B43" s="37"/>
      <c r="C43" s="37"/>
      <c r="D43" s="37"/>
      <c r="E43" s="37"/>
      <c r="F43" s="37"/>
      <c r="G43" s="37"/>
      <c r="H43" s="37"/>
      <c r="I43" s="37"/>
    </row>
    <row r="44" spans="1:9" s="37" customFormat="1" hidden="1" x14ac:dyDescent="0.25">
      <c r="B44" s="37" t="s">
        <v>181</v>
      </c>
    </row>
    <row r="45" spans="1:9" s="37" customFormat="1" hidden="1" x14ac:dyDescent="0.25">
      <c r="B45" s="37">
        <v>2023</v>
      </c>
      <c r="C45" s="37">
        <v>2022</v>
      </c>
      <c r="D45" s="37">
        <v>2021</v>
      </c>
      <c r="E45" s="37">
        <v>2008</v>
      </c>
    </row>
    <row r="46" spans="1:9" s="37" customFormat="1" hidden="1" x14ac:dyDescent="0.25">
      <c r="A46" t="s">
        <v>77</v>
      </c>
      <c r="B46">
        <v>387</v>
      </c>
      <c r="C46">
        <v>395</v>
      </c>
      <c r="D46">
        <v>397</v>
      </c>
      <c r="E46">
        <v>418</v>
      </c>
    </row>
    <row r="47" spans="1:9" s="37" customFormat="1" hidden="1" x14ac:dyDescent="0.25">
      <c r="A47" t="s">
        <v>78</v>
      </c>
      <c r="B47">
        <v>146</v>
      </c>
      <c r="C47">
        <v>144</v>
      </c>
      <c r="D47">
        <v>135</v>
      </c>
      <c r="E47">
        <v>160</v>
      </c>
    </row>
    <row r="48" spans="1:9" s="37" customFormat="1" hidden="1" x14ac:dyDescent="0.25">
      <c r="A48" t="s">
        <v>79</v>
      </c>
      <c r="B48">
        <v>1723</v>
      </c>
      <c r="C48">
        <v>1724</v>
      </c>
      <c r="D48">
        <v>1672</v>
      </c>
      <c r="E48">
        <v>1863</v>
      </c>
    </row>
    <row r="49" spans="1:5" s="37" customFormat="1" hidden="1" x14ac:dyDescent="0.25">
      <c r="A49" t="s">
        <v>80</v>
      </c>
      <c r="B49">
        <v>66</v>
      </c>
      <c r="C49">
        <v>62</v>
      </c>
      <c r="D49">
        <v>56</v>
      </c>
      <c r="E49">
        <v>96</v>
      </c>
    </row>
    <row r="50" spans="1:5" s="37" customFormat="1" hidden="1" x14ac:dyDescent="0.25">
      <c r="A50" t="s">
        <v>81</v>
      </c>
      <c r="B50">
        <v>247</v>
      </c>
      <c r="C50">
        <v>241</v>
      </c>
      <c r="D50">
        <v>239</v>
      </c>
      <c r="E50">
        <v>232</v>
      </c>
    </row>
    <row r="51" spans="1:5" s="37" customFormat="1" hidden="1" x14ac:dyDescent="0.25">
      <c r="A51" t="s">
        <v>82</v>
      </c>
      <c r="B51">
        <v>80</v>
      </c>
      <c r="C51">
        <v>84</v>
      </c>
      <c r="D51">
        <v>84</v>
      </c>
      <c r="E51">
        <v>92</v>
      </c>
    </row>
    <row r="52" spans="1:5" s="37" customFormat="1" hidden="1" x14ac:dyDescent="0.25">
      <c r="A52" t="s">
        <v>83</v>
      </c>
      <c r="B52">
        <v>239</v>
      </c>
      <c r="C52">
        <v>233</v>
      </c>
      <c r="D52">
        <v>218</v>
      </c>
      <c r="E52">
        <v>291</v>
      </c>
    </row>
    <row r="53" spans="1:5" s="37" customFormat="1" hidden="1" x14ac:dyDescent="0.25">
      <c r="A53" t="s">
        <v>84</v>
      </c>
      <c r="B53">
        <v>2372</v>
      </c>
      <c r="C53">
        <v>2383</v>
      </c>
      <c r="D53">
        <v>2365</v>
      </c>
      <c r="E53">
        <v>2675</v>
      </c>
    </row>
    <row r="54" spans="1:5" s="37" customFormat="1" hidden="1" x14ac:dyDescent="0.25">
      <c r="A54" t="s">
        <v>87</v>
      </c>
      <c r="B54">
        <v>565</v>
      </c>
      <c r="C54">
        <v>567</v>
      </c>
      <c r="D54">
        <v>550</v>
      </c>
      <c r="E54">
        <v>689</v>
      </c>
    </row>
    <row r="55" spans="1:5" s="37" customFormat="1" hidden="1" x14ac:dyDescent="0.25">
      <c r="A55" t="s">
        <v>88</v>
      </c>
      <c r="B55">
        <v>1180</v>
      </c>
      <c r="C55">
        <v>1214</v>
      </c>
      <c r="D55">
        <v>1167</v>
      </c>
      <c r="E55">
        <v>1500</v>
      </c>
    </row>
    <row r="56" spans="1:5" s="37" customFormat="1" hidden="1" x14ac:dyDescent="0.25">
      <c r="A56" t="s">
        <v>89</v>
      </c>
      <c r="B56">
        <v>1242</v>
      </c>
      <c r="C56">
        <v>1257</v>
      </c>
      <c r="D56">
        <v>1250</v>
      </c>
      <c r="E56">
        <v>1500</v>
      </c>
    </row>
    <row r="57" spans="1:5" s="37" customFormat="1" hidden="1" x14ac:dyDescent="0.25">
      <c r="A57" t="s">
        <v>91</v>
      </c>
      <c r="B57">
        <v>735</v>
      </c>
      <c r="C57">
        <v>725</v>
      </c>
      <c r="D57">
        <v>713</v>
      </c>
      <c r="E57">
        <v>865</v>
      </c>
    </row>
    <row r="58" spans="1:5" s="37" customFormat="1" hidden="1" x14ac:dyDescent="0.25">
      <c r="A58" t="s">
        <v>92</v>
      </c>
      <c r="B58">
        <v>833</v>
      </c>
      <c r="C58">
        <v>872</v>
      </c>
      <c r="D58">
        <v>840</v>
      </c>
      <c r="E58">
        <v>949</v>
      </c>
    </row>
    <row r="59" spans="1:5" s="37" customFormat="1" hidden="1" x14ac:dyDescent="0.25">
      <c r="A59" t="s">
        <v>93</v>
      </c>
      <c r="B59">
        <v>488</v>
      </c>
      <c r="C59">
        <v>497</v>
      </c>
      <c r="D59">
        <v>501</v>
      </c>
      <c r="E59">
        <v>662</v>
      </c>
    </row>
    <row r="60" spans="1:5" s="37" customFormat="1" hidden="1" x14ac:dyDescent="0.25">
      <c r="A60" t="s">
        <v>94</v>
      </c>
      <c r="B60">
        <v>311</v>
      </c>
      <c r="C60">
        <v>309</v>
      </c>
      <c r="D60">
        <v>294</v>
      </c>
      <c r="E60">
        <v>292</v>
      </c>
    </row>
    <row r="61" spans="1:5" s="37" customFormat="1" hidden="1" x14ac:dyDescent="0.25">
      <c r="A61" t="s">
        <v>190</v>
      </c>
      <c r="B61">
        <v>114</v>
      </c>
      <c r="C61">
        <v>110</v>
      </c>
      <c r="D61">
        <v>113</v>
      </c>
      <c r="E61">
        <v>127</v>
      </c>
    </row>
    <row r="62" spans="1:5" s="37" customFormat="1" hidden="1" x14ac:dyDescent="0.25">
      <c r="A62" t="s">
        <v>191</v>
      </c>
      <c r="B62">
        <v>201</v>
      </c>
      <c r="C62">
        <v>203</v>
      </c>
      <c r="D62">
        <v>207</v>
      </c>
      <c r="E62">
        <v>268</v>
      </c>
    </row>
    <row r="63" spans="1:5" s="37" customFormat="1" hidden="1" x14ac:dyDescent="0.25">
      <c r="A63" t="s">
        <v>192</v>
      </c>
      <c r="B63">
        <v>1745</v>
      </c>
      <c r="C63">
        <v>1749</v>
      </c>
      <c r="D63">
        <v>1701</v>
      </c>
      <c r="E63">
        <v>1830</v>
      </c>
    </row>
    <row r="64" spans="1:5" s="37" customFormat="1" hidden="1" x14ac:dyDescent="0.25">
      <c r="A64" t="s">
        <v>95</v>
      </c>
      <c r="B64">
        <v>771</v>
      </c>
      <c r="C64">
        <v>796</v>
      </c>
      <c r="D64">
        <v>788</v>
      </c>
      <c r="E64">
        <v>865</v>
      </c>
    </row>
    <row r="65" spans="1:29" s="37" customFormat="1" hidden="1" x14ac:dyDescent="0.25">
      <c r="A65" t="s">
        <v>96</v>
      </c>
      <c r="B65">
        <v>1881</v>
      </c>
      <c r="C65">
        <v>1871</v>
      </c>
      <c r="D65">
        <v>1861</v>
      </c>
      <c r="E65">
        <v>2239</v>
      </c>
    </row>
    <row r="66" spans="1:29" s="37" customFormat="1" hidden="1" x14ac:dyDescent="0.25">
      <c r="A66" t="s">
        <v>97</v>
      </c>
      <c r="B66">
        <v>79</v>
      </c>
      <c r="C66">
        <v>80</v>
      </c>
      <c r="D66">
        <v>90</v>
      </c>
      <c r="E66">
        <v>119</v>
      </c>
    </row>
    <row r="67" spans="1:29" s="37" customFormat="1" hidden="1" x14ac:dyDescent="0.25">
      <c r="A67" t="s">
        <v>98</v>
      </c>
      <c r="B67">
        <v>258</v>
      </c>
      <c r="C67">
        <v>260</v>
      </c>
      <c r="D67">
        <v>259</v>
      </c>
      <c r="E67">
        <v>274</v>
      </c>
    </row>
    <row r="68" spans="1:29" s="37" customFormat="1" hidden="1" x14ac:dyDescent="0.25">
      <c r="A68" t="s">
        <v>99</v>
      </c>
      <c r="B68">
        <v>1011</v>
      </c>
      <c r="C68">
        <v>1038</v>
      </c>
      <c r="D68">
        <v>1031</v>
      </c>
      <c r="E68">
        <v>1198</v>
      </c>
    </row>
    <row r="69" spans="1:29" s="37" customFormat="1" hidden="1" x14ac:dyDescent="0.25">
      <c r="A69" t="s">
        <v>100</v>
      </c>
      <c r="B69">
        <v>809</v>
      </c>
      <c r="C69">
        <v>821</v>
      </c>
      <c r="D69">
        <v>813</v>
      </c>
      <c r="E69">
        <v>955</v>
      </c>
    </row>
    <row r="70" spans="1:29" s="37" customFormat="1" hidden="1" x14ac:dyDescent="0.25">
      <c r="A70" t="s">
        <v>101</v>
      </c>
      <c r="B70">
        <v>728</v>
      </c>
      <c r="C70">
        <v>730</v>
      </c>
      <c r="D70">
        <v>739</v>
      </c>
      <c r="E70">
        <v>747</v>
      </c>
    </row>
    <row r="71" spans="1:29" s="37" customFormat="1" hidden="1" x14ac:dyDescent="0.25">
      <c r="A71" t="s">
        <v>102</v>
      </c>
      <c r="B71">
        <v>587</v>
      </c>
      <c r="C71">
        <v>600</v>
      </c>
      <c r="D71">
        <v>592</v>
      </c>
      <c r="E71">
        <v>796</v>
      </c>
    </row>
    <row r="72" spans="1:29" s="37" customFormat="1" hidden="1" x14ac:dyDescent="0.25">
      <c r="A72" t="s">
        <v>103</v>
      </c>
      <c r="B72">
        <v>165</v>
      </c>
      <c r="C72">
        <v>175</v>
      </c>
      <c r="D72">
        <v>171</v>
      </c>
      <c r="E72">
        <v>206</v>
      </c>
    </row>
    <row r="73" spans="1:29" s="37" customFormat="1" hidden="1" x14ac:dyDescent="0.25">
      <c r="A73" t="s">
        <v>104</v>
      </c>
      <c r="B73">
        <v>117</v>
      </c>
      <c r="C73">
        <v>114</v>
      </c>
      <c r="D73">
        <v>112</v>
      </c>
      <c r="E73">
        <v>125</v>
      </c>
    </row>
    <row r="74" spans="1:29" s="37" customFormat="1" hidden="1" x14ac:dyDescent="0.25">
      <c r="A74" t="s">
        <v>105</v>
      </c>
      <c r="B74">
        <v>298</v>
      </c>
      <c r="C74">
        <v>299</v>
      </c>
      <c r="D74">
        <v>268</v>
      </c>
      <c r="E74">
        <v>366</v>
      </c>
    </row>
    <row r="75" spans="1:29" s="37" customFormat="1" hidden="1" x14ac:dyDescent="0.25">
      <c r="A75" t="s">
        <v>106</v>
      </c>
      <c r="B75">
        <v>1422</v>
      </c>
      <c r="C75">
        <v>1459</v>
      </c>
      <c r="D75">
        <v>1405</v>
      </c>
      <c r="E75">
        <v>1636</v>
      </c>
    </row>
    <row r="76" spans="1:29" hidden="1" x14ac:dyDescent="0.25">
      <c r="A76" t="s">
        <v>29</v>
      </c>
      <c r="B76">
        <v>20800</v>
      </c>
      <c r="C76">
        <v>21012</v>
      </c>
      <c r="D76">
        <v>20631</v>
      </c>
      <c r="E76">
        <v>24035</v>
      </c>
      <c r="F76" s="37"/>
      <c r="G76" s="37"/>
      <c r="H76" s="37"/>
      <c r="I76" s="37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</row>
    <row r="77" spans="1:29" hidden="1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</row>
    <row r="78" spans="1:29" s="37" customFormat="1" hidden="1" x14ac:dyDescent="0.25">
      <c r="A78" s="253" t="s">
        <v>211</v>
      </c>
      <c r="B78" s="254" t="s">
        <v>310</v>
      </c>
      <c r="C78" s="254" t="s">
        <v>311</v>
      </c>
      <c r="D78" s="254" t="s">
        <v>312</v>
      </c>
      <c r="E78" s="254" t="s">
        <v>313</v>
      </c>
      <c r="F78" s="254" t="s">
        <v>316</v>
      </c>
      <c r="G78" s="254" t="s">
        <v>317</v>
      </c>
      <c r="H78" s="254" t="s">
        <v>318</v>
      </c>
      <c r="I78" s="254" t="s">
        <v>314</v>
      </c>
      <c r="J78" s="254" t="s">
        <v>315</v>
      </c>
      <c r="K78" s="37" t="s">
        <v>216</v>
      </c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</row>
    <row r="79" spans="1:29" s="37" customFormat="1" hidden="1" x14ac:dyDescent="0.25">
      <c r="A79" s="37" t="s">
        <v>212</v>
      </c>
      <c r="B79" s="187">
        <f>+B53+B57+B69+B70+B68</f>
        <v>5655</v>
      </c>
      <c r="C79" s="187">
        <f>+C53+C57+C69+C70+C68</f>
        <v>5697</v>
      </c>
      <c r="D79" s="187">
        <f t="shared" ref="D79:E79" si="0">+D53+D57+D69+D70+D68</f>
        <v>5661</v>
      </c>
      <c r="E79" s="187">
        <f t="shared" si="0"/>
        <v>6440</v>
      </c>
      <c r="F79" s="255">
        <f>($B79-E79)/E79</f>
        <v>-0.12189440993788819</v>
      </c>
      <c r="G79" s="255" t="e">
        <f>($B79-#REF!)/#REF!</f>
        <v>#REF!</v>
      </c>
      <c r="H79" s="255" t="e">
        <f>($B79-#REF!)/#REF!</f>
        <v>#REF!</v>
      </c>
      <c r="I79" s="255">
        <f>($B79-D79)/D79</f>
        <v>-1.0598834128245894E-3</v>
      </c>
      <c r="J79" s="255">
        <f>($B79-C79)/C79</f>
        <v>-7.37230121116377E-3</v>
      </c>
      <c r="K79" s="37" t="s">
        <v>209</v>
      </c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</row>
    <row r="80" spans="1:29" s="37" customFormat="1" hidden="1" x14ac:dyDescent="0.25">
      <c r="A80" s="37" t="s">
        <v>213</v>
      </c>
      <c r="B80" s="187">
        <f>+B47+B48+B55+B58+B65+B66+B75</f>
        <v>7264</v>
      </c>
      <c r="C80" s="187">
        <f>+C47+C48+C55+C58+C65+C66+C75</f>
        <v>7364</v>
      </c>
      <c r="D80" s="187">
        <f t="shared" ref="D80:E80" si="1">+D47+D48+D55+D58+D65+D66+D75</f>
        <v>7170</v>
      </c>
      <c r="E80" s="187">
        <f t="shared" si="1"/>
        <v>8466</v>
      </c>
      <c r="F80" s="255">
        <f t="shared" ref="F80:F83" si="2">($B80-E80)/E80</f>
        <v>-0.14197968343964093</v>
      </c>
      <c r="G80" s="255" t="e">
        <f>($B80-#REF!)/#REF!</f>
        <v>#REF!</v>
      </c>
      <c r="H80" s="255" t="e">
        <f>($B80-#REF!)/#REF!</f>
        <v>#REF!</v>
      </c>
      <c r="I80" s="255">
        <f>($B80-D80)/D80</f>
        <v>1.3110181311018132E-2</v>
      </c>
      <c r="J80" s="255">
        <f>($B80-C80)/C80</f>
        <v>-1.3579576317218903E-2</v>
      </c>
      <c r="K80" s="37" t="s">
        <v>210</v>
      </c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</row>
    <row r="81" spans="1:29" s="37" customFormat="1" hidden="1" x14ac:dyDescent="0.25">
      <c r="A81" s="37" t="s">
        <v>214</v>
      </c>
      <c r="B81" s="187">
        <f>+B46+B49+B51+B56+B60+B62+B67+B64</f>
        <v>3316</v>
      </c>
      <c r="C81" s="187">
        <f>+C46+C49+C51+C56+C60+C62+C67+C64</f>
        <v>3366</v>
      </c>
      <c r="D81" s="187">
        <f t="shared" ref="D81:E81" si="3">+D46+D49+D51+D56+D60+D62+D67+D64</f>
        <v>3335</v>
      </c>
      <c r="E81" s="187">
        <f t="shared" si="3"/>
        <v>3805</v>
      </c>
      <c r="F81" s="255">
        <f t="shared" si="2"/>
        <v>-0.12851511169513799</v>
      </c>
      <c r="G81" s="255" t="e">
        <f>($B81-#REF!)/#REF!</f>
        <v>#REF!</v>
      </c>
      <c r="H81" s="255" t="e">
        <f>($B81-#REF!)/#REF!</f>
        <v>#REF!</v>
      </c>
      <c r="I81" s="255">
        <f>($B81-D81)/D81</f>
        <v>-5.6971514242878558E-3</v>
      </c>
      <c r="J81" s="255">
        <f>($B81-C81)/C81</f>
        <v>-1.4854426619132501E-2</v>
      </c>
      <c r="K81" s="37" t="s">
        <v>217</v>
      </c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</row>
    <row r="82" spans="1:29" s="37" customFormat="1" hidden="1" x14ac:dyDescent="0.25">
      <c r="A82" s="256" t="s">
        <v>215</v>
      </c>
      <c r="B82" s="187">
        <f>+B50+B52+B54+B59+B61+B63+B71+B72+B73+B74</f>
        <v>4565</v>
      </c>
      <c r="C82" s="187">
        <f>+C50+C52+C54+C59+C61+C63+C71+C72+C73+C74</f>
        <v>4585</v>
      </c>
      <c r="D82" s="187">
        <f t="shared" ref="D82:E82" si="4">+D50+D52+D54+D59+D61+D63+D71+D72+D73+D74</f>
        <v>4465</v>
      </c>
      <c r="E82" s="187">
        <f t="shared" si="4"/>
        <v>5324</v>
      </c>
      <c r="F82" s="255">
        <f t="shared" si="2"/>
        <v>-0.14256198347107438</v>
      </c>
      <c r="G82" s="255" t="e">
        <f>($B82-#REF!)/#REF!</f>
        <v>#REF!</v>
      </c>
      <c r="H82" s="255" t="e">
        <f>($B82-#REF!)/#REF!</f>
        <v>#REF!</v>
      </c>
      <c r="I82" s="255">
        <f>($B82-D82)/D82</f>
        <v>2.2396416573348264E-2</v>
      </c>
      <c r="J82" s="255">
        <f>($B82-C82)/C82</f>
        <v>-4.3620501635768813E-3</v>
      </c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</row>
    <row r="83" spans="1:29" s="37" customFormat="1" hidden="1" x14ac:dyDescent="0.25">
      <c r="A83" s="253" t="s">
        <v>132</v>
      </c>
      <c r="B83" s="257">
        <f>SUM(B79:B82)</f>
        <v>20800</v>
      </c>
      <c r="C83" s="257">
        <f>SUM(C79:C82)</f>
        <v>21012</v>
      </c>
      <c r="D83" s="257">
        <f>SUM(D79:D82)</f>
        <v>20631</v>
      </c>
      <c r="E83" s="257">
        <f t="shared" ref="E83" si="5">SUM(E79:E82)</f>
        <v>24035</v>
      </c>
      <c r="F83" s="255">
        <f t="shared" si="2"/>
        <v>-0.13459538173496985</v>
      </c>
      <c r="G83" s="255" t="e">
        <f>($B83-#REF!)/#REF!</f>
        <v>#REF!</v>
      </c>
      <c r="H83" s="255" t="e">
        <f>($B83-#REF!)/#REF!</f>
        <v>#REF!</v>
      </c>
      <c r="I83" s="255">
        <f>($B83-D83)/D83</f>
        <v>8.1915563957151855E-3</v>
      </c>
      <c r="J83" s="255">
        <f>($B83-C83)/C83</f>
        <v>-1.0089472682276794E-2</v>
      </c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</row>
    <row r="84" spans="1:29" hidden="1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</row>
    <row r="85" spans="1:29" hidden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</row>
    <row r="86" spans="1:29" hidden="1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</row>
    <row r="87" spans="1:29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</row>
    <row r="88" spans="1:29" x14ac:dyDescent="0.25">
      <c r="A88" s="211"/>
      <c r="B88" s="211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</row>
  </sheetData>
  <sortState xmlns:xlrd2="http://schemas.microsoft.com/office/spreadsheetml/2017/richdata2" ref="A10:F39">
    <sortCondition ref="A10:A39"/>
  </sortState>
  <mergeCells count="3">
    <mergeCell ref="B8:B9"/>
    <mergeCell ref="C8:C9"/>
    <mergeCell ref="D8:F8"/>
  </mergeCells>
  <phoneticPr fontId="19" type="noConversion"/>
  <conditionalFormatting sqref="C10:C39">
    <cfRule type="colorScale" priority="3">
      <colorScale>
        <cfvo type="min"/>
        <cfvo type="max"/>
        <color rgb="FFFFEF9C"/>
        <color rgb="FF63BE7B"/>
      </colorScale>
    </cfRule>
  </conditionalFormatting>
  <conditionalFormatting sqref="D10:F40">
    <cfRule type="dataBar" priority="19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{5A6C7267-8056-4AC4-9033-81A6F5FD57C3}</x14:id>
        </ext>
      </extLst>
    </cfRule>
  </conditionalFormatting>
  <conditionalFormatting sqref="H79:H83">
    <cfRule type="colorScale" priority="2">
      <colorScale>
        <cfvo type="min"/>
        <cfvo type="max"/>
        <color rgb="FF63BE7B"/>
        <color rgb="FFFFEF9C"/>
      </colorScale>
    </cfRule>
  </conditionalFormatting>
  <conditionalFormatting sqref="I79:J83">
    <cfRule type="colorScale" priority="1">
      <colorScale>
        <cfvo type="min"/>
        <cfvo type="max"/>
        <color rgb="FF63BE7B"/>
        <color rgb="FFFFEF9C"/>
      </colorScale>
    </cfRule>
  </conditionalFormatting>
  <hyperlinks>
    <hyperlink ref="A1" location="Índex!A1" display="TORNAR A L'ÍNDEX" xr:uid="{BACB3BBC-6F2C-415D-915D-BD49FEE65875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6C7267-8056-4AC4-9033-81A6F5FD57C3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D10:F40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Índex</vt:lpstr>
      <vt:lpstr>GG</vt:lpstr>
      <vt:lpstr>TG</vt:lpstr>
      <vt:lpstr>GE1</vt:lpstr>
      <vt:lpstr>GE2</vt:lpstr>
      <vt:lpstr>TE1</vt:lpstr>
      <vt:lpstr>TE2</vt:lpstr>
      <vt:lpstr>DIN_Empreses</vt:lpstr>
      <vt:lpstr>TE3</vt:lpstr>
      <vt:lpstr>GRGSS1</vt:lpstr>
      <vt:lpstr>GRGSS2</vt:lpstr>
      <vt:lpstr>GRGSS3</vt:lpstr>
      <vt:lpstr>TRGSS1</vt:lpstr>
      <vt:lpstr>TRGSS2</vt:lpstr>
      <vt:lpstr>DIN_RGSS</vt:lpstr>
      <vt:lpstr>TRGSS3</vt:lpstr>
      <vt:lpstr>TRGSS4</vt:lpstr>
      <vt:lpstr>TRGS5</vt:lpstr>
      <vt:lpstr>TRGSS6</vt:lpstr>
      <vt:lpstr>GRETA1</vt:lpstr>
      <vt:lpstr>GRETA2</vt:lpstr>
      <vt:lpstr>TRETA1</vt:lpstr>
      <vt:lpstr>TRETA2</vt:lpstr>
      <vt:lpstr>DIN_RETA</vt:lpstr>
      <vt:lpstr>TRETA3</vt:lpstr>
      <vt:lpstr>T7S1</vt:lpstr>
      <vt:lpstr>G7S1</vt:lpstr>
      <vt:lpstr>T7S2</vt:lpstr>
      <vt:lpstr>G7S2</vt:lpstr>
      <vt:lpstr>T7S3</vt:lpstr>
      <vt:lpstr>TTC1</vt:lpstr>
      <vt:lpstr>TTC2</vt:lpstr>
      <vt:lpstr>Instamaps dones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Lopez</dc:creator>
  <cp:lastModifiedBy>Nuria Garcia Saladrigas</cp:lastModifiedBy>
  <dcterms:created xsi:type="dcterms:W3CDTF">2015-06-05T18:19:34Z</dcterms:created>
  <dcterms:modified xsi:type="dcterms:W3CDTF">2026-01-21T14:23:27Z</dcterms:modified>
</cp:coreProperties>
</file>