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9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10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17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22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23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24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/>
  <mc:AlternateContent xmlns:mc="http://schemas.openxmlformats.org/markup-compatibility/2006">
    <mc:Choice Requires="x15">
      <x15ac:absPath xmlns:x15ac="http://schemas.microsoft.com/office/spreadsheetml/2010/11/ac" url="R:\Mercat de treball\Notes informatives\Nota estructura productiva\Nota estructura productiva 2023\3T 2023\"/>
    </mc:Choice>
  </mc:AlternateContent>
  <xr:revisionPtr revIDLastSave="0" documentId="13_ncr:1_{07E35707-F5C0-47CD-8742-5B9023A8EFDA}" xr6:coauthVersionLast="47" xr6:coauthVersionMax="47" xr10:uidLastSave="{00000000-0000-0000-0000-000000000000}"/>
  <bookViews>
    <workbookView xWindow="-120" yWindow="-120" windowWidth="29040" windowHeight="15720" tabRatio="933" activeTab="17" xr2:uid="{AF55973D-4354-4E0F-87A5-85DB7200BC00}"/>
  </bookViews>
  <sheets>
    <sheet name="Índex" sheetId="1" r:id="rId1"/>
    <sheet name="GG" sheetId="39" r:id="rId2"/>
    <sheet name="TG" sheetId="47" r:id="rId3"/>
    <sheet name="GE1" sheetId="2" r:id="rId4"/>
    <sheet name="GE2" sheetId="19" r:id="rId5"/>
    <sheet name="TE1" sheetId="22" r:id="rId6"/>
    <sheet name="TE2" sheetId="28" r:id="rId7"/>
    <sheet name="DIN_Empreses" sheetId="34" state="hidden" r:id="rId8"/>
    <sheet name="TE3" sheetId="6" r:id="rId9"/>
    <sheet name="GRGSS1" sheetId="17" r:id="rId10"/>
    <sheet name="GRGSS2" sheetId="20" r:id="rId11"/>
    <sheet name="GRGSS3" sheetId="38" r:id="rId12"/>
    <sheet name="TRGSS1" sheetId="23" r:id="rId13"/>
    <sheet name="TRGSS2" sheetId="30" r:id="rId14"/>
    <sheet name="DIN_RGSS" sheetId="35" state="hidden" r:id="rId15"/>
    <sheet name="TRGSS3" sheetId="29" r:id="rId16"/>
    <sheet name="TRGSS4" sheetId="37" r:id="rId17"/>
    <sheet name="TRGS5" sheetId="50" r:id="rId18"/>
    <sheet name="TRGSS6" sheetId="49" r:id="rId19"/>
    <sheet name="GRETA1" sheetId="18" r:id="rId20"/>
    <sheet name="GRETA2" sheetId="21" r:id="rId21"/>
    <sheet name="TRETA1" sheetId="24" r:id="rId22"/>
    <sheet name="TRETA2" sheetId="27" r:id="rId23"/>
    <sheet name="DIN_RETA" sheetId="36" state="hidden" r:id="rId24"/>
    <sheet name="TRETA3" sheetId="32" r:id="rId25"/>
    <sheet name="T7S1" sheetId="40" r:id="rId26"/>
    <sheet name="G7S1" sheetId="41" r:id="rId27"/>
    <sheet name="T7S2" sheetId="42" r:id="rId28"/>
    <sheet name="G7S2" sheetId="44" r:id="rId29"/>
    <sheet name="T7S3" sheetId="45" r:id="rId30"/>
    <sheet name="TTC1" sheetId="48" r:id="rId31"/>
    <sheet name="TTC2" sheetId="43" r:id="rId32"/>
    <sheet name="Instamaps dones" sheetId="46" state="hidden" r:id="rId33"/>
  </sheets>
  <externalReferences>
    <externalReference r:id="rId34"/>
    <externalReference r:id="rId35"/>
    <externalReference r:id="rId36"/>
  </externalReferences>
  <definedNames>
    <definedName name="_xlnm._FilterDatabase" localSheetId="7" hidden="1">DIN_Empreses!$A$3:$D$92</definedName>
    <definedName name="_xlnm._FilterDatabase" localSheetId="23" hidden="1">DIN_RETA!$A$3:$D$92</definedName>
    <definedName name="_xlnm._FilterDatabase" localSheetId="14" hidden="1">DIN_RGSS!$A$3:$D$92</definedName>
    <definedName name="_xlnm._FilterDatabase" localSheetId="21" hidden="1">TRETA1!#REF!</definedName>
    <definedName name="_xlnm._FilterDatabase" localSheetId="12" hidden="1">TRGSS1!#REF!</definedName>
    <definedName name="_xlnm._FilterDatabase" localSheetId="16" hidden="1">TRGSS4!$A$8:$J$40</definedName>
    <definedName name="_xlnm._FilterDatabase" localSheetId="18" hidden="1">TRGSS6!$A$8:$C$40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6" i="22" l="1"/>
  <c r="C5" i="22"/>
  <c r="A5" i="22"/>
  <c r="D39" i="21"/>
  <c r="C38" i="20"/>
  <c r="C28" i="41" l="1"/>
  <c r="E33" i="39" l="1"/>
  <c r="E34" i="39"/>
  <c r="E35" i="39"/>
  <c r="E36" i="39"/>
  <c r="D33" i="39"/>
  <c r="D34" i="39"/>
  <c r="D35" i="39"/>
  <c r="D36" i="39"/>
  <c r="C32" i="19" l="1"/>
  <c r="B33" i="39"/>
  <c r="C38" i="21"/>
  <c r="E11" i="50" l="1"/>
  <c r="M10" i="42" l="1"/>
  <c r="C33" i="20"/>
  <c r="D34" i="20"/>
  <c r="S40" i="42" l="1"/>
  <c r="R40" i="42"/>
  <c r="Q40" i="42"/>
  <c r="P40" i="42"/>
  <c r="O40" i="42"/>
  <c r="N40" i="42"/>
  <c r="M40" i="42"/>
  <c r="S39" i="42"/>
  <c r="R39" i="42"/>
  <c r="Q39" i="42"/>
  <c r="P39" i="42"/>
  <c r="O39" i="42"/>
  <c r="N39" i="42"/>
  <c r="M39" i="42"/>
  <c r="S38" i="42"/>
  <c r="R38" i="42"/>
  <c r="Q38" i="42"/>
  <c r="P38" i="42"/>
  <c r="O38" i="42"/>
  <c r="N38" i="42"/>
  <c r="M38" i="42"/>
  <c r="S37" i="42"/>
  <c r="R37" i="42"/>
  <c r="Q37" i="42"/>
  <c r="P37" i="42"/>
  <c r="O37" i="42"/>
  <c r="N37" i="42"/>
  <c r="M37" i="42"/>
  <c r="S36" i="42"/>
  <c r="R36" i="42"/>
  <c r="Q36" i="42"/>
  <c r="P36" i="42"/>
  <c r="O36" i="42"/>
  <c r="N36" i="42"/>
  <c r="M36" i="42"/>
  <c r="S35" i="42"/>
  <c r="R35" i="42"/>
  <c r="Q35" i="42"/>
  <c r="P35" i="42"/>
  <c r="O35" i="42"/>
  <c r="N35" i="42"/>
  <c r="M35" i="42"/>
  <c r="S34" i="42"/>
  <c r="R34" i="42"/>
  <c r="Q34" i="42"/>
  <c r="P34" i="42"/>
  <c r="O34" i="42"/>
  <c r="N34" i="42"/>
  <c r="M34" i="42"/>
  <c r="S33" i="42"/>
  <c r="R33" i="42"/>
  <c r="Q33" i="42"/>
  <c r="P33" i="42"/>
  <c r="O33" i="42"/>
  <c r="N33" i="42"/>
  <c r="M33" i="42"/>
  <c r="S32" i="42"/>
  <c r="R32" i="42"/>
  <c r="Q32" i="42"/>
  <c r="P32" i="42"/>
  <c r="O32" i="42"/>
  <c r="N32" i="42"/>
  <c r="M32" i="42"/>
  <c r="S31" i="42"/>
  <c r="R31" i="42"/>
  <c r="Q31" i="42"/>
  <c r="P31" i="42"/>
  <c r="O31" i="42"/>
  <c r="N31" i="42"/>
  <c r="M31" i="42"/>
  <c r="S30" i="42"/>
  <c r="R30" i="42"/>
  <c r="Q30" i="42"/>
  <c r="P30" i="42"/>
  <c r="O30" i="42"/>
  <c r="N30" i="42"/>
  <c r="M30" i="42"/>
  <c r="S29" i="42"/>
  <c r="R29" i="42"/>
  <c r="Q29" i="42"/>
  <c r="P29" i="42"/>
  <c r="O29" i="42"/>
  <c r="N29" i="42"/>
  <c r="M29" i="42"/>
  <c r="S28" i="42"/>
  <c r="R28" i="42"/>
  <c r="Q28" i="42"/>
  <c r="P28" i="42"/>
  <c r="O28" i="42"/>
  <c r="N28" i="42"/>
  <c r="M28" i="42"/>
  <c r="S27" i="42"/>
  <c r="R27" i="42"/>
  <c r="Q27" i="42"/>
  <c r="P27" i="42"/>
  <c r="O27" i="42"/>
  <c r="N27" i="42"/>
  <c r="M27" i="42"/>
  <c r="S26" i="42"/>
  <c r="R26" i="42"/>
  <c r="Q26" i="42"/>
  <c r="P26" i="42"/>
  <c r="O26" i="42"/>
  <c r="N26" i="42"/>
  <c r="M26" i="42"/>
  <c r="S25" i="42"/>
  <c r="R25" i="42"/>
  <c r="Q25" i="42"/>
  <c r="P25" i="42"/>
  <c r="O25" i="42"/>
  <c r="N25" i="42"/>
  <c r="M25" i="42"/>
  <c r="S24" i="42"/>
  <c r="R24" i="42"/>
  <c r="Q24" i="42"/>
  <c r="P24" i="42"/>
  <c r="O24" i="42"/>
  <c r="N24" i="42"/>
  <c r="M24" i="42"/>
  <c r="S23" i="42"/>
  <c r="R23" i="42"/>
  <c r="Q23" i="42"/>
  <c r="P23" i="42"/>
  <c r="O23" i="42"/>
  <c r="N23" i="42"/>
  <c r="M23" i="42"/>
  <c r="S22" i="42"/>
  <c r="R22" i="42"/>
  <c r="Q22" i="42"/>
  <c r="P22" i="42"/>
  <c r="O22" i="42"/>
  <c r="N22" i="42"/>
  <c r="M22" i="42"/>
  <c r="S21" i="42"/>
  <c r="R21" i="42"/>
  <c r="Q21" i="42"/>
  <c r="P21" i="42"/>
  <c r="O21" i="42"/>
  <c r="N21" i="42"/>
  <c r="M21" i="42"/>
  <c r="S20" i="42"/>
  <c r="R20" i="42"/>
  <c r="Q20" i="42"/>
  <c r="P20" i="42"/>
  <c r="O20" i="42"/>
  <c r="N20" i="42"/>
  <c r="M20" i="42"/>
  <c r="S19" i="42"/>
  <c r="R19" i="42"/>
  <c r="Q19" i="42"/>
  <c r="P19" i="42"/>
  <c r="O19" i="42"/>
  <c r="N19" i="42"/>
  <c r="M19" i="42"/>
  <c r="S18" i="42"/>
  <c r="R18" i="42"/>
  <c r="Q18" i="42"/>
  <c r="P18" i="42"/>
  <c r="O18" i="42"/>
  <c r="N18" i="42"/>
  <c r="M18" i="42"/>
  <c r="S17" i="42"/>
  <c r="R17" i="42"/>
  <c r="Q17" i="42"/>
  <c r="P17" i="42"/>
  <c r="O17" i="42"/>
  <c r="N17" i="42"/>
  <c r="M17" i="42"/>
  <c r="S16" i="42"/>
  <c r="R16" i="42"/>
  <c r="Q16" i="42"/>
  <c r="P16" i="42"/>
  <c r="O16" i="42"/>
  <c r="N16" i="42"/>
  <c r="M16" i="42"/>
  <c r="S15" i="42"/>
  <c r="R15" i="42"/>
  <c r="Q15" i="42"/>
  <c r="P15" i="42"/>
  <c r="O15" i="42"/>
  <c r="N15" i="42"/>
  <c r="M15" i="42"/>
  <c r="S14" i="42"/>
  <c r="R14" i="42"/>
  <c r="Q14" i="42"/>
  <c r="P14" i="42"/>
  <c r="O14" i="42"/>
  <c r="N14" i="42"/>
  <c r="M14" i="42"/>
  <c r="S13" i="42"/>
  <c r="R13" i="42"/>
  <c r="Q13" i="42"/>
  <c r="P13" i="42"/>
  <c r="O13" i="42"/>
  <c r="N13" i="42"/>
  <c r="M13" i="42"/>
  <c r="S12" i="42"/>
  <c r="R12" i="42"/>
  <c r="Q12" i="42"/>
  <c r="P12" i="42"/>
  <c r="O12" i="42"/>
  <c r="N12" i="42"/>
  <c r="M12" i="42"/>
  <c r="S11" i="42"/>
  <c r="R11" i="42"/>
  <c r="Q11" i="42"/>
  <c r="P11" i="42"/>
  <c r="O11" i="42"/>
  <c r="N11" i="42"/>
  <c r="M11" i="42"/>
  <c r="S10" i="42"/>
  <c r="R10" i="42"/>
  <c r="Q10" i="42"/>
  <c r="P10" i="42"/>
  <c r="O10" i="42"/>
  <c r="N10" i="42"/>
  <c r="B46" i="42"/>
  <c r="E66" i="39" l="1"/>
  <c r="D66" i="39"/>
  <c r="B66" i="39"/>
  <c r="C39" i="21"/>
  <c r="C37" i="19"/>
  <c r="C38" i="19"/>
  <c r="B79" i="6"/>
  <c r="C79" i="6"/>
  <c r="D79" i="6"/>
  <c r="K79" i="6" s="1"/>
  <c r="E79" i="6"/>
  <c r="F79" i="6"/>
  <c r="G79" i="6"/>
  <c r="C80" i="6"/>
  <c r="D80" i="6"/>
  <c r="E80" i="6"/>
  <c r="F80" i="6"/>
  <c r="G80" i="6"/>
  <c r="C81" i="6"/>
  <c r="D81" i="6"/>
  <c r="E81" i="6"/>
  <c r="F81" i="6"/>
  <c r="G81" i="6"/>
  <c r="C82" i="6"/>
  <c r="D82" i="6"/>
  <c r="E82" i="6"/>
  <c r="F82" i="6"/>
  <c r="G82" i="6"/>
  <c r="C13" i="47"/>
  <c r="E10" i="47"/>
  <c r="C39" i="19"/>
  <c r="C39" i="20"/>
  <c r="B5" i="47"/>
  <c r="J79" i="6" l="1"/>
  <c r="C83" i="6"/>
  <c r="I79" i="6"/>
  <c r="H79" i="6"/>
  <c r="D83" i="6"/>
  <c r="F83" i="6"/>
  <c r="E83" i="6"/>
  <c r="L79" i="6"/>
  <c r="G83" i="6"/>
  <c r="C5" i="43" l="1"/>
  <c r="C5" i="45"/>
  <c r="C5" i="44"/>
  <c r="C5" i="42"/>
  <c r="C5" i="41"/>
  <c r="B5" i="40"/>
  <c r="C5" i="32"/>
  <c r="C5" i="27"/>
  <c r="A6" i="24"/>
  <c r="C5" i="24"/>
  <c r="C32" i="21"/>
  <c r="C5" i="21"/>
  <c r="C5" i="18"/>
  <c r="C5" i="49"/>
  <c r="C5" i="50"/>
  <c r="C5" i="37"/>
  <c r="C5" i="29"/>
  <c r="C5" i="30"/>
  <c r="C5" i="23"/>
  <c r="C5" i="38"/>
  <c r="C5" i="20"/>
  <c r="C5" i="17"/>
  <c r="C5" i="6"/>
  <c r="C5" i="28"/>
  <c r="C5" i="19"/>
  <c r="C5" i="2"/>
  <c r="F10" i="47"/>
  <c r="C30" i="41" l="1"/>
  <c r="B49" i="42"/>
  <c r="B48" i="42"/>
  <c r="B47" i="42"/>
  <c r="A6" i="27"/>
  <c r="A5" i="27"/>
  <c r="E65" i="39" l="1"/>
  <c r="D65" i="39"/>
  <c r="B65" i="39"/>
  <c r="B34" i="39"/>
  <c r="B35" i="39"/>
  <c r="B36" i="39"/>
  <c r="D15" i="47"/>
  <c r="C10" i="47"/>
  <c r="E12" i="47"/>
  <c r="D2" i="47"/>
  <c r="I49" i="42"/>
  <c r="H49" i="42"/>
  <c r="G49" i="42"/>
  <c r="F49" i="42"/>
  <c r="E49" i="42"/>
  <c r="D49" i="42"/>
  <c r="C49" i="42"/>
  <c r="I48" i="42"/>
  <c r="H48" i="42"/>
  <c r="G48" i="42"/>
  <c r="F48" i="42"/>
  <c r="E48" i="42"/>
  <c r="D48" i="42"/>
  <c r="C48" i="42"/>
  <c r="I47" i="42"/>
  <c r="H47" i="42"/>
  <c r="G47" i="42"/>
  <c r="F47" i="42"/>
  <c r="E47" i="42"/>
  <c r="D47" i="42"/>
  <c r="C47" i="42"/>
  <c r="I46" i="42"/>
  <c r="H46" i="42"/>
  <c r="G46" i="42"/>
  <c r="F46" i="42"/>
  <c r="E46" i="42"/>
  <c r="D46" i="42"/>
  <c r="C46" i="42"/>
  <c r="O48" i="42" l="1"/>
  <c r="B41" i="47"/>
  <c r="S49" i="42" l="1"/>
  <c r="R49" i="42"/>
  <c r="Q49" i="42"/>
  <c r="P49" i="42"/>
  <c r="N49" i="42"/>
  <c r="S48" i="42"/>
  <c r="R48" i="42"/>
  <c r="Q48" i="42"/>
  <c r="N48" i="42"/>
  <c r="M48" i="42"/>
  <c r="S47" i="42"/>
  <c r="R47" i="42"/>
  <c r="Q47" i="42"/>
  <c r="O47" i="42"/>
  <c r="N47" i="42"/>
  <c r="M47" i="42"/>
  <c r="I50" i="42"/>
  <c r="H50" i="42"/>
  <c r="G50" i="42"/>
  <c r="E50" i="42"/>
  <c r="D50" i="42"/>
  <c r="C50" i="42"/>
  <c r="B50" i="42"/>
  <c r="M50" i="42" l="1"/>
  <c r="R50" i="42"/>
  <c r="P50" i="42"/>
  <c r="S50" i="42"/>
  <c r="N50" i="42"/>
  <c r="O50" i="42"/>
  <c r="M49" i="42"/>
  <c r="F50" i="42"/>
  <c r="Q50" i="42" s="1"/>
  <c r="O49" i="42"/>
  <c r="P47" i="42"/>
  <c r="P48" i="42"/>
  <c r="P46" i="42"/>
  <c r="Q46" i="42"/>
  <c r="R46" i="42"/>
  <c r="S46" i="42"/>
  <c r="M46" i="42"/>
  <c r="N46" i="42"/>
  <c r="O46" i="42"/>
  <c r="C29" i="41"/>
  <c r="C31" i="41"/>
  <c r="C32" i="41"/>
  <c r="C33" i="41"/>
  <c r="C34" i="41"/>
  <c r="C35" i="41"/>
  <c r="C32" i="20" l="1"/>
  <c r="E11" i="47" l="1"/>
  <c r="A6" i="43" l="1"/>
  <c r="A5" i="43"/>
  <c r="A3" i="43"/>
  <c r="E41" i="50"/>
  <c r="E40" i="50"/>
  <c r="E39" i="50"/>
  <c r="E38" i="50"/>
  <c r="E37" i="50"/>
  <c r="E36" i="50"/>
  <c r="E35" i="50"/>
  <c r="E34" i="50"/>
  <c r="E33" i="50"/>
  <c r="E32" i="50"/>
  <c r="E31" i="50"/>
  <c r="E30" i="50"/>
  <c r="E29" i="50"/>
  <c r="E28" i="50"/>
  <c r="E27" i="50"/>
  <c r="E26" i="50"/>
  <c r="E25" i="50"/>
  <c r="E24" i="50"/>
  <c r="E23" i="50"/>
  <c r="E22" i="50"/>
  <c r="E21" i="50"/>
  <c r="E20" i="50"/>
  <c r="E19" i="50"/>
  <c r="E18" i="50"/>
  <c r="E17" i="50"/>
  <c r="E16" i="50"/>
  <c r="E15" i="50"/>
  <c r="E14" i="50"/>
  <c r="E13" i="50"/>
  <c r="E12" i="50"/>
  <c r="A6" i="50"/>
  <c r="A5" i="50"/>
  <c r="A3" i="50"/>
  <c r="D49" i="49"/>
  <c r="A6" i="49"/>
  <c r="A5" i="49"/>
  <c r="A3" i="49"/>
  <c r="A6" i="48"/>
  <c r="A5" i="48"/>
  <c r="C5" i="48"/>
  <c r="A3" i="48"/>
  <c r="A6" i="45"/>
  <c r="A5" i="45"/>
  <c r="A3" i="45"/>
  <c r="A6" i="44"/>
  <c r="A5" i="44"/>
  <c r="A3" i="44"/>
  <c r="A6" i="42"/>
  <c r="A5" i="42"/>
  <c r="A3" i="42"/>
  <c r="A6" i="41"/>
  <c r="A5" i="41"/>
  <c r="A3" i="41" l="1"/>
  <c r="E37" i="47"/>
  <c r="F37" i="47" s="1"/>
  <c r="E36" i="47"/>
  <c r="F36" i="47" s="1"/>
  <c r="D36" i="47"/>
  <c r="E35" i="47"/>
  <c r="F35" i="47" s="1"/>
  <c r="D35" i="47"/>
  <c r="E34" i="47"/>
  <c r="F34" i="47" s="1"/>
  <c r="D34" i="47"/>
  <c r="C34" i="47"/>
  <c r="E33" i="47"/>
  <c r="F33" i="47" s="1"/>
  <c r="D33" i="47"/>
  <c r="C33" i="47"/>
  <c r="E32" i="47"/>
  <c r="F32" i="47" s="1"/>
  <c r="D32" i="47"/>
  <c r="C32" i="47"/>
  <c r="E31" i="47"/>
  <c r="F31" i="47" s="1"/>
  <c r="D31" i="47"/>
  <c r="C31" i="47"/>
  <c r="E30" i="47"/>
  <c r="F30" i="47" s="1"/>
  <c r="D30" i="47"/>
  <c r="C30" i="47"/>
  <c r="E27" i="47"/>
  <c r="F27" i="47" s="1"/>
  <c r="E26" i="47"/>
  <c r="F26" i="47" s="1"/>
  <c r="D26" i="47"/>
  <c r="E25" i="47"/>
  <c r="F25" i="47" s="1"/>
  <c r="D25" i="47"/>
  <c r="E24" i="47"/>
  <c r="F24" i="47" s="1"/>
  <c r="D24" i="47"/>
  <c r="C24" i="47"/>
  <c r="E23" i="47"/>
  <c r="F23" i="47" s="1"/>
  <c r="D23" i="47"/>
  <c r="C23" i="47"/>
  <c r="E22" i="47"/>
  <c r="F22" i="47" s="1"/>
  <c r="D22" i="47"/>
  <c r="C22" i="47"/>
  <c r="E21" i="47"/>
  <c r="F21" i="47" s="1"/>
  <c r="D21" i="47"/>
  <c r="C21" i="47"/>
  <c r="E20" i="47"/>
  <c r="F20" i="47" s="1"/>
  <c r="D20" i="47"/>
  <c r="C20" i="47"/>
  <c r="E17" i="47"/>
  <c r="F17" i="47" s="1"/>
  <c r="E16" i="47"/>
  <c r="F16" i="47" s="1"/>
  <c r="D16" i="47"/>
  <c r="E15" i="47"/>
  <c r="F15" i="47" s="1"/>
  <c r="E14" i="47"/>
  <c r="F14" i="47" s="1"/>
  <c r="D14" i="47"/>
  <c r="C14" i="47"/>
  <c r="E13" i="47"/>
  <c r="F13" i="47" s="1"/>
  <c r="D13" i="47"/>
  <c r="F12" i="47"/>
  <c r="D12" i="47"/>
  <c r="C12" i="47"/>
  <c r="F11" i="47"/>
  <c r="D11" i="47"/>
  <c r="C11" i="47"/>
  <c r="D10" i="47"/>
  <c r="D3" i="47" l="1"/>
  <c r="A6" i="40"/>
  <c r="A5" i="40"/>
  <c r="A3" i="40"/>
  <c r="A3" i="27"/>
  <c r="A5" i="24"/>
  <c r="A3" i="24"/>
  <c r="C92" i="35"/>
  <c r="C91" i="35"/>
  <c r="C90" i="35"/>
  <c r="C89" i="35"/>
  <c r="C88" i="35"/>
  <c r="C87" i="35"/>
  <c r="C86" i="35"/>
  <c r="C85" i="35"/>
  <c r="C84" i="35"/>
  <c r="C83" i="35"/>
  <c r="C82" i="35"/>
  <c r="C81" i="35"/>
  <c r="C80" i="35"/>
  <c r="C79" i="35"/>
  <c r="C78" i="35"/>
  <c r="C77" i="35"/>
  <c r="C76" i="35"/>
  <c r="C75" i="35"/>
  <c r="C74" i="35"/>
  <c r="C73" i="35"/>
  <c r="C72" i="35"/>
  <c r="C71" i="35"/>
  <c r="C70" i="35"/>
  <c r="C69" i="35"/>
  <c r="C68" i="35"/>
  <c r="C67" i="35"/>
  <c r="C66" i="35"/>
  <c r="C65" i="35"/>
  <c r="C64" i="35"/>
  <c r="C63" i="35"/>
  <c r="C62" i="35"/>
  <c r="C61" i="35"/>
  <c r="C60" i="35"/>
  <c r="C59" i="35"/>
  <c r="C58" i="35"/>
  <c r="C57" i="35"/>
  <c r="C56" i="35"/>
  <c r="C55" i="35"/>
  <c r="C54" i="35"/>
  <c r="C53" i="35"/>
  <c r="C52" i="35"/>
  <c r="C51" i="35"/>
  <c r="C50" i="35"/>
  <c r="C49" i="35"/>
  <c r="C48" i="35"/>
  <c r="C47" i="35"/>
  <c r="C46" i="35"/>
  <c r="C45" i="35"/>
  <c r="C44" i="35"/>
  <c r="C43" i="35"/>
  <c r="C42" i="35"/>
  <c r="C41" i="35"/>
  <c r="C40" i="35"/>
  <c r="C39" i="35"/>
  <c r="C38" i="35"/>
  <c r="C37" i="35"/>
  <c r="C36" i="35"/>
  <c r="C35" i="35"/>
  <c r="C34" i="35"/>
  <c r="C33" i="35"/>
  <c r="C32" i="35"/>
  <c r="C31" i="35"/>
  <c r="C30" i="35"/>
  <c r="C29" i="35"/>
  <c r="C28" i="35"/>
  <c r="C27" i="35"/>
  <c r="C26" i="35"/>
  <c r="C25" i="35"/>
  <c r="C24" i="35"/>
  <c r="C23" i="35"/>
  <c r="C22" i="35"/>
  <c r="C21" i="35"/>
  <c r="C20" i="35"/>
  <c r="C19" i="35"/>
  <c r="C18" i="35"/>
  <c r="C17" i="35"/>
  <c r="C16" i="35"/>
  <c r="C15" i="35"/>
  <c r="C14" i="35"/>
  <c r="C13" i="35"/>
  <c r="C12" i="35"/>
  <c r="C11" i="35"/>
  <c r="C10" i="35"/>
  <c r="C9" i="35"/>
  <c r="C8" i="35"/>
  <c r="C7" i="35"/>
  <c r="C6" i="35"/>
  <c r="C5" i="35"/>
  <c r="C4" i="35"/>
  <c r="B13" i="1" l="1"/>
  <c r="A2" i="46" l="1"/>
  <c r="B2" i="46"/>
  <c r="A3" i="46"/>
  <c r="B3" i="46"/>
  <c r="A4" i="46"/>
  <c r="B4" i="46"/>
  <c r="A5" i="46"/>
  <c r="B5" i="46"/>
  <c r="A6" i="46"/>
  <c r="B6" i="46"/>
  <c r="A7" i="46"/>
  <c r="B7" i="46"/>
  <c r="A8" i="46"/>
  <c r="B8" i="46"/>
  <c r="A9" i="46"/>
  <c r="B9" i="46"/>
  <c r="A10" i="46"/>
  <c r="B10" i="46"/>
  <c r="A11" i="46"/>
  <c r="B11" i="46"/>
  <c r="A12" i="46"/>
  <c r="B12" i="46"/>
  <c r="A13" i="46"/>
  <c r="B13" i="46"/>
  <c r="A14" i="46"/>
  <c r="B14" i="46"/>
  <c r="A15" i="46"/>
  <c r="B15" i="46"/>
  <c r="A16" i="46"/>
  <c r="B16" i="46"/>
  <c r="A17" i="46"/>
  <c r="B17" i="46"/>
  <c r="A18" i="46"/>
  <c r="B18" i="46"/>
  <c r="A19" i="46"/>
  <c r="B19" i="46"/>
  <c r="A20" i="46"/>
  <c r="B20" i="46"/>
  <c r="A21" i="46"/>
  <c r="B21" i="46"/>
  <c r="A22" i="46"/>
  <c r="B22" i="46"/>
  <c r="A23" i="46"/>
  <c r="B23" i="46"/>
  <c r="A24" i="46"/>
  <c r="B24" i="46"/>
  <c r="A25" i="46"/>
  <c r="B25" i="46"/>
  <c r="A26" i="46"/>
  <c r="B26" i="46"/>
  <c r="A27" i="46"/>
  <c r="B27" i="46"/>
  <c r="A28" i="46"/>
  <c r="B28" i="46"/>
  <c r="A29" i="46"/>
  <c r="B29" i="46"/>
  <c r="A30" i="46"/>
  <c r="B30" i="46"/>
  <c r="A31" i="46"/>
  <c r="B31" i="46"/>
  <c r="B82" i="6" l="1"/>
  <c r="L82" i="6" s="1"/>
  <c r="B81" i="6"/>
  <c r="L81" i="6" s="1"/>
  <c r="B80" i="6"/>
  <c r="L80" i="6" s="1"/>
  <c r="A6" i="6"/>
  <c r="A5" i="6"/>
  <c r="C36" i="19"/>
  <c r="C92" i="36"/>
  <c r="Q47" i="36"/>
  <c r="R47" i="36" s="1"/>
  <c r="J46" i="36"/>
  <c r="K46" i="36" s="1"/>
  <c r="J45" i="36"/>
  <c r="K45" i="36" s="1"/>
  <c r="J44" i="36"/>
  <c r="K44" i="36" s="1"/>
  <c r="J43" i="36"/>
  <c r="K43" i="36" s="1"/>
  <c r="J42" i="36"/>
  <c r="K42" i="36" s="1"/>
  <c r="Q41" i="36"/>
  <c r="R41" i="36" s="1"/>
  <c r="J41" i="36"/>
  <c r="K41" i="36" s="1"/>
  <c r="J40" i="36"/>
  <c r="K40" i="36" s="1"/>
  <c r="Q39" i="36"/>
  <c r="R39" i="36" s="1"/>
  <c r="J39" i="36"/>
  <c r="K39" i="36" s="1"/>
  <c r="J38" i="36"/>
  <c r="K38" i="36" s="1"/>
  <c r="Q37" i="36"/>
  <c r="R37" i="36" s="1"/>
  <c r="J37" i="36"/>
  <c r="K37" i="36" s="1"/>
  <c r="Q36" i="36"/>
  <c r="R36" i="36" s="1"/>
  <c r="J36" i="36"/>
  <c r="K36" i="36" s="1"/>
  <c r="J35" i="36"/>
  <c r="K35" i="36" s="1"/>
  <c r="J34" i="36"/>
  <c r="K34" i="36" s="1"/>
  <c r="J33" i="36"/>
  <c r="K33" i="36" s="1"/>
  <c r="J32" i="36"/>
  <c r="K32" i="36" s="1"/>
  <c r="J31" i="36"/>
  <c r="K31" i="36" s="1"/>
  <c r="J30" i="36"/>
  <c r="K30" i="36" s="1"/>
  <c r="J29" i="36"/>
  <c r="K29" i="36" s="1"/>
  <c r="J28" i="36"/>
  <c r="K28" i="36" s="1"/>
  <c r="J27" i="36"/>
  <c r="K27" i="36" s="1"/>
  <c r="J26" i="36"/>
  <c r="K26" i="36" s="1"/>
  <c r="J25" i="36"/>
  <c r="K25" i="36" s="1"/>
  <c r="J24" i="36"/>
  <c r="K24" i="36" s="1"/>
  <c r="J23" i="36"/>
  <c r="K23" i="36" s="1"/>
  <c r="J22" i="36"/>
  <c r="K22" i="36" s="1"/>
  <c r="J21" i="36"/>
  <c r="K21" i="36" s="1"/>
  <c r="J20" i="36"/>
  <c r="K20" i="36" s="1"/>
  <c r="J19" i="36"/>
  <c r="K19" i="36" s="1"/>
  <c r="J18" i="36"/>
  <c r="K18" i="36" s="1"/>
  <c r="J17" i="36"/>
  <c r="K17" i="36" s="1"/>
  <c r="J16" i="36"/>
  <c r="K16" i="36" s="1"/>
  <c r="J15" i="36"/>
  <c r="K15" i="36" s="1"/>
  <c r="J14" i="36"/>
  <c r="K14" i="36" s="1"/>
  <c r="J13" i="36"/>
  <c r="K13" i="36" s="1"/>
  <c r="J12" i="36"/>
  <c r="K12" i="36" s="1"/>
  <c r="J11" i="36"/>
  <c r="K11" i="36" s="1"/>
  <c r="J10" i="36"/>
  <c r="K10" i="36" s="1"/>
  <c r="J9" i="36"/>
  <c r="K9" i="36" s="1"/>
  <c r="J8" i="36"/>
  <c r="K8" i="36" s="1"/>
  <c r="J7" i="36"/>
  <c r="K7" i="36" s="1"/>
  <c r="J6" i="36"/>
  <c r="K6" i="36" s="1"/>
  <c r="J5" i="36"/>
  <c r="K5" i="36" s="1"/>
  <c r="J4" i="36"/>
  <c r="K4" i="36" s="1"/>
  <c r="J82" i="6" l="1"/>
  <c r="K82" i="6"/>
  <c r="H82" i="6"/>
  <c r="I82" i="6"/>
  <c r="K80" i="6"/>
  <c r="I80" i="6"/>
  <c r="H80" i="6"/>
  <c r="J80" i="6"/>
  <c r="H81" i="6"/>
  <c r="I81" i="6"/>
  <c r="J81" i="6"/>
  <c r="K81" i="6"/>
  <c r="B83" i="6"/>
  <c r="L83" i="6" s="1"/>
  <c r="J83" i="6" l="1"/>
  <c r="H83" i="6"/>
  <c r="I83" i="6"/>
  <c r="K83" i="6"/>
  <c r="C36" i="20"/>
  <c r="C34" i="20"/>
  <c r="C35" i="20"/>
  <c r="C37" i="20"/>
  <c r="A6" i="28" l="1"/>
  <c r="C33" i="21"/>
  <c r="C34" i="21"/>
  <c r="C35" i="21"/>
  <c r="C36" i="21"/>
  <c r="C37" i="21"/>
  <c r="A6" i="37" l="1"/>
  <c r="A5" i="37"/>
  <c r="C35" i="19" l="1"/>
  <c r="C34" i="19"/>
  <c r="C33" i="19"/>
  <c r="A6" i="30"/>
  <c r="A3" i="28" l="1"/>
  <c r="C5" i="39" l="1"/>
  <c r="A3" i="37" l="1"/>
  <c r="A5" i="32" l="1"/>
  <c r="A3" i="32"/>
  <c r="A6" i="32"/>
  <c r="A5" i="30"/>
  <c r="A3" i="30"/>
  <c r="A5" i="29"/>
  <c r="A3" i="29"/>
  <c r="A6" i="29"/>
  <c r="A5" i="28"/>
  <c r="A6" i="23"/>
  <c r="A5" i="23"/>
  <c r="A6" i="21"/>
  <c r="A5" i="21"/>
  <c r="A6" i="20"/>
  <c r="A6" i="19" l="1"/>
</calcChain>
</file>

<file path=xl/sharedStrings.xml><?xml version="1.0" encoding="utf-8"?>
<sst xmlns="http://schemas.openxmlformats.org/spreadsheetml/2006/main" count="1573" uniqueCount="372">
  <si>
    <t>INFORME TRIMESTRAL ESTRUCTURA PRODUCTIVA</t>
  </si>
  <si>
    <t>CONTINGUT</t>
  </si>
  <si>
    <t>Fer click als vincles per anar als documents, taules i gràfics corresponents</t>
  </si>
  <si>
    <t>EMPRESES</t>
  </si>
  <si>
    <t>GE1</t>
  </si>
  <si>
    <t>GE2</t>
  </si>
  <si>
    <t>Comptes de cotització segons àmbit territorial.</t>
  </si>
  <si>
    <t>TE1</t>
  </si>
  <si>
    <t>Activitats econòmiques més rellevants. Baix Llobregat.</t>
  </si>
  <si>
    <t>Variació interanual comptes de cotització. Baix Llobregat.</t>
  </si>
  <si>
    <t>Dinamisme empresarial.</t>
  </si>
  <si>
    <t>TE2</t>
  </si>
  <si>
    <t>Dades municipals.</t>
  </si>
  <si>
    <t>LLOCS DE TREBALL</t>
  </si>
  <si>
    <t>Règim General Seguretat Social (RGSS)</t>
  </si>
  <si>
    <t>GRGSS1</t>
  </si>
  <si>
    <t>GRGSS2</t>
  </si>
  <si>
    <t>TRGSS1</t>
  </si>
  <si>
    <t>TRGSS2</t>
  </si>
  <si>
    <t>Règim Especial Treballadors Autònoms (RETA)</t>
  </si>
  <si>
    <t>Llocs de treball assalariat segons àmbit territorial.</t>
  </si>
  <si>
    <t>Variació interanual llocs de treball assalariat. Baix Llobregat.</t>
  </si>
  <si>
    <t>GRETA1</t>
  </si>
  <si>
    <t>GRETA2</t>
  </si>
  <si>
    <t>TRETA1</t>
  </si>
  <si>
    <t>TRETA2</t>
  </si>
  <si>
    <t>Llocs de treball autònom segons àmbit territorial.</t>
  </si>
  <si>
    <t>Variació interanual llocs de treball autònom. Baix Llobregat.</t>
  </si>
  <si>
    <t>TORNAR A L'ÍNDEX</t>
  </si>
  <si>
    <t>Baix Llobregat</t>
  </si>
  <si>
    <t>Àrea Metropolitana de Barcelona</t>
  </si>
  <si>
    <t>Àmbit Territorial Metropolità</t>
  </si>
  <si>
    <t>Catalunya</t>
  </si>
  <si>
    <t>Empreses</t>
  </si>
  <si>
    <t>Les dades de 2021 provenen d'Idescat, a partir dels fitxers d'afiliacions i comptes de cotització de la Tresoreria General de la Seguretat Social. Dades provisionals.</t>
  </si>
  <si>
    <t>Llocs de treball del RGSS segons àmbit territorial.</t>
  </si>
  <si>
    <t>RGSS</t>
  </si>
  <si>
    <t>Llocs de treball del RETA segons àmbit territorial.</t>
  </si>
  <si>
    <t>RETA</t>
  </si>
  <si>
    <t>Variació interanual</t>
  </si>
  <si>
    <t>Llocs de treball RGSS</t>
  </si>
  <si>
    <t>LLOCS DE TREBALL. RÈGIM GENERAL SEGURETAT SOCIAL.</t>
  </si>
  <si>
    <t>LLOCS DE TREBALL. RÈGIM GENERAL SEGURETAT SOCIAL</t>
  </si>
  <si>
    <t>LLOCS DE TREBALL. RÈGIM ESPECIAL TREBALLADORS AUTÒNOMS</t>
  </si>
  <si>
    <t>Llocs de treball RETA</t>
  </si>
  <si>
    <t>47- Comerç al detall, excepte el comerç de vehicles de motor i motocicletes</t>
  </si>
  <si>
    <t>56- Serveis de menjar i begudes</t>
  </si>
  <si>
    <t>46- Comerç a l'engròs i intermediaris del comerç, excepte vehicles de motor i motocicletes</t>
  </si>
  <si>
    <t>43- Activitats especialitzades de la construcció</t>
  </si>
  <si>
    <t>49- Transport terrestre; transport per canonades</t>
  </si>
  <si>
    <t>41- Construcció d'immobles</t>
  </si>
  <si>
    <t>96- Altres activitats de serveis personals</t>
  </si>
  <si>
    <t>45- Venda i reparació de vehicles de motor i motocicletes</t>
  </si>
  <si>
    <t>85- Educació</t>
  </si>
  <si>
    <t>ACTIVITATS QUE MÉS HAN AUGMENTAT L'AFILIACIÓ</t>
  </si>
  <si>
    <t>n</t>
  </si>
  <si>
    <t>%</t>
  </si>
  <si>
    <t>ACTIVITATS QUE MÉS HAN DISMINUÏT L'AFILIACIÓ</t>
  </si>
  <si>
    <t>Variació anual</t>
  </si>
  <si>
    <t>95- Reparació d'ordinadors, d'efectes personals i efectes domèstics</t>
  </si>
  <si>
    <t>77- Activitats de lloguer</t>
  </si>
  <si>
    <t>79- Activitats de les agències de viatges, operadors turístics i altres serveis de reserves i activitats que s'hi relacionen</t>
  </si>
  <si>
    <t>28- Fabricació de maquinària i equips ncaa</t>
  </si>
  <si>
    <t>25- Fabricació de productes metàl·lics, excepte maquinària i equips</t>
  </si>
  <si>
    <t>1- Agricultura, ramaderia, caça i activitats dels serveis que s'hi relacionen</t>
  </si>
  <si>
    <t>70- Activitats de les seus centrals; activitats de consultoria de gestió empresarial</t>
  </si>
  <si>
    <t>73- Publicitat i estudis de mercat</t>
  </si>
  <si>
    <t>62- Serveis de tecnologies de la informació</t>
  </si>
  <si>
    <t>86- Activitats sanitàries</t>
  </si>
  <si>
    <t>90- Activitats de creació, artístiques i d'espectacles</t>
  </si>
  <si>
    <t>52- Emmagatzematge i activitats afins al transport</t>
  </si>
  <si>
    <t>TE3</t>
  </si>
  <si>
    <t>TRGSS3</t>
  </si>
  <si>
    <t>TRETA3</t>
  </si>
  <si>
    <t>Dinamisme llocs de treball.</t>
  </si>
  <si>
    <t>% Baix Llobregat</t>
  </si>
  <si>
    <t>variació relativa (en %)</t>
  </si>
  <si>
    <t>Abrera</t>
  </si>
  <si>
    <t>Begues</t>
  </si>
  <si>
    <t>Castelldefels</t>
  </si>
  <si>
    <t>Castellví de Rosanes</t>
  </si>
  <si>
    <t>Cervelló</t>
  </si>
  <si>
    <t>Collbató</t>
  </si>
  <si>
    <t>Corbera de Llobregat</t>
  </si>
  <si>
    <t>Cornellà de Llobregat</t>
  </si>
  <si>
    <t>El Papiol</t>
  </si>
  <si>
    <t>El Prat de Llobregat</t>
  </si>
  <si>
    <t>Esparreguera</t>
  </si>
  <si>
    <t>Esplugues de Llobregat</t>
  </si>
  <si>
    <t>Gavà</t>
  </si>
  <si>
    <t>La Palma de Cervelló</t>
  </si>
  <si>
    <t>Martorell</t>
  </si>
  <si>
    <t>Molins de Rei</t>
  </si>
  <si>
    <t>Olesa de Montserrat</t>
  </si>
  <si>
    <t>Pallejà</t>
  </si>
  <si>
    <t>Sant Andreu de la Barca</t>
  </si>
  <si>
    <t>Sant Boi de Llobregat</t>
  </si>
  <si>
    <t>Sant Climent de Llobregat</t>
  </si>
  <si>
    <t>Sant Esteve Sesrovires</t>
  </si>
  <si>
    <t>Sant Feliu de Llobregat</t>
  </si>
  <si>
    <t>Sant Joan Despí</t>
  </si>
  <si>
    <t>Sant Just Desvern</t>
  </si>
  <si>
    <t>Sant Vicenç dels Horts</t>
  </si>
  <si>
    <t>Santa Coloma de Cervelló</t>
  </si>
  <si>
    <t>Torrelles de Llobregat</t>
  </si>
  <si>
    <t>Vallirana</t>
  </si>
  <si>
    <t>Viladecans</t>
  </si>
  <si>
    <t>BAIX LLOBREGAT</t>
  </si>
  <si>
    <t>Llocs de treball (RGSS)</t>
  </si>
  <si>
    <t>51- Transport aeri</t>
  </si>
  <si>
    <t>29- Fabricació de vehicles de motor, remolcs i semiremolcs</t>
  </si>
  <si>
    <t>87- Activitats de serveis socials amb allotjament</t>
  </si>
  <si>
    <t>11- Fabricació de begudes</t>
  </si>
  <si>
    <t>80- Activitats de seguretat i investigació</t>
  </si>
  <si>
    <t>81- Serveis a edificis i activitats de jardineria</t>
  </si>
  <si>
    <t>64- Mediació financera, excepte assegurances i fons de pensions</t>
  </si>
  <si>
    <t>84- Administració pública, Defensa i Seguretat Social obligatòria</t>
  </si>
  <si>
    <t>82- Activitats administratives d'oficina i altres activitats auxiliars a les empreses</t>
  </si>
  <si>
    <t>88- Activitats de serveis socials sense allotjament</t>
  </si>
  <si>
    <t>93- Activitats esportives, recreatives i d'entreteniment</t>
  </si>
  <si>
    <t>69- Activitats jurídiques i de comptabilitat</t>
  </si>
  <si>
    <t>68- Activitats immobiliàries</t>
  </si>
  <si>
    <t>74- Altres activitats professionals, científiques i tècniques</t>
  </si>
  <si>
    <t xml:space="preserve">ACTIVITATS QUE MÉS HAN AUGMENTAT </t>
  </si>
  <si>
    <t xml:space="preserve">ACTIVITATS QUE MÉS HAN DISMINUÏT </t>
  </si>
  <si>
    <t>42- Construcció d'obres d'enginyeria civil</t>
  </si>
  <si>
    <t>71- Serveis tècnics d'arquitectura i enginyeria; assajos i anàlisis tècnics</t>
  </si>
  <si>
    <t>20- Indústries químiques</t>
  </si>
  <si>
    <t>97- Activitats de les llars que donen ocupació a personal domèstic</t>
  </si>
  <si>
    <t>32- Indústries manufactureres diverses</t>
  </si>
  <si>
    <t>Variació</t>
  </si>
  <si>
    <t>%total</t>
  </si>
  <si>
    <t>Total</t>
  </si>
  <si>
    <t>2- Silvicultura i explotació forestal</t>
  </si>
  <si>
    <t>3- Pesca i aqüicultura</t>
  </si>
  <si>
    <t>5- Extracció d'antracita, hulla i lignit</t>
  </si>
  <si>
    <t>6- Extracció de petroli brut i de gas natural</t>
  </si>
  <si>
    <t>7- Extracció de minerals metàl·lics</t>
  </si>
  <si>
    <t>8- Extracció de minerals no metàl·lics ni energètics</t>
  </si>
  <si>
    <t>9- Activitats de suport a les indústries extractives</t>
  </si>
  <si>
    <t>10- Indústries de productes alimentaris</t>
  </si>
  <si>
    <t>12- Indústries del tabac</t>
  </si>
  <si>
    <t>13- Indústries tèxtils</t>
  </si>
  <si>
    <t>14- Confecció de peces de vestir</t>
  </si>
  <si>
    <t>15- Indústria del cuir i del calçat</t>
  </si>
  <si>
    <t>16- Indústria de la fusta i del suro, excepte mobles; cistelleria i esparteria</t>
  </si>
  <si>
    <t>17- Indústries del paper</t>
  </si>
  <si>
    <t>18- Arts gràfiques i reproducció de suports enregistrats</t>
  </si>
  <si>
    <t>19- Coqueries i refinació del petroli</t>
  </si>
  <si>
    <t>21- Fabricació de productes farmacèutics</t>
  </si>
  <si>
    <t>22- Fabricació de productes de cautxú i matèries plàstiques</t>
  </si>
  <si>
    <t>23- Fabricació d'altres productes minerals no metàl·lics</t>
  </si>
  <si>
    <t>24- Metal·lúrgia; fabricació de productes bàsics de ferro, acer i ferroaliatges</t>
  </si>
  <si>
    <t>26- Fabricació de productes informàtics, electrònics i òptics</t>
  </si>
  <si>
    <t>27- Fabricació de materials i equips elèctrics</t>
  </si>
  <si>
    <t>30- Fabricació d'altres materials de transport</t>
  </si>
  <si>
    <t>31- Fabricació de mobles</t>
  </si>
  <si>
    <t>33- Reparació i instal·lació de maquinària i equips</t>
  </si>
  <si>
    <t>35- Subministrament d'energia elèctrica, gas, vapor i aire condicionat</t>
  </si>
  <si>
    <t>36- Captació, potabilització i distribució d'aigua</t>
  </si>
  <si>
    <t>37- Recollida i tractament d'aigües residuals</t>
  </si>
  <si>
    <t>38- Activitats de recollida, tractament i eliminació de residus; activitats de valorització</t>
  </si>
  <si>
    <t>39- Activitats de descontaminació i altres serveis de gestió de residus</t>
  </si>
  <si>
    <t>50- Transport marítim i per vies de navegació interiors</t>
  </si>
  <si>
    <t>53- Activitats postals i de correus</t>
  </si>
  <si>
    <t>55- Serveis d'allotjament</t>
  </si>
  <si>
    <t>58- Edició</t>
  </si>
  <si>
    <t>59- Activitats de cinematografia, de vídeo i de programes de televisió; activitats d'enregistrament de so i edició musical</t>
  </si>
  <si>
    <t>60- Activitats d'emissió i programació de ràdio i televisió</t>
  </si>
  <si>
    <t>61- Telecomunicacions</t>
  </si>
  <si>
    <t>63- Serveis d'informació</t>
  </si>
  <si>
    <t>65- Assegurances, reassegurances i fons de pensions, excepte la Seguretat Social obligatòria</t>
  </si>
  <si>
    <t>66- Activitats auxiliars de la mediació financera i d'assegurances</t>
  </si>
  <si>
    <t>72- Recerca i desenvolupament</t>
  </si>
  <si>
    <t>75- Activitats veterinàries</t>
  </si>
  <si>
    <t>78- Activitats relacionades amb l'ocupació</t>
  </si>
  <si>
    <t>91- Activitats de biblioteques, arxius, museus i altres activitats culturals</t>
  </si>
  <si>
    <t>92- Activitats relacionades amb els jocs d'atzar i les apostes</t>
  </si>
  <si>
    <t>94- Activitats associatives</t>
  </si>
  <si>
    <t>98- Activitats de les llars que produeixen béns i serveis per a ús propi</t>
  </si>
  <si>
    <t>99- Organismes extraterritorials</t>
  </si>
  <si>
    <t>empreses</t>
  </si>
  <si>
    <t>variació</t>
  </si>
  <si>
    <t>var absoluta</t>
  </si>
  <si>
    <t>var relativa</t>
  </si>
  <si>
    <t>quan ordenis, millor copiïs les cel·les calculades abans</t>
  </si>
  <si>
    <t>Fins a 50 treballadors</t>
  </si>
  <si>
    <t>De 51 a 250 treballadors</t>
  </si>
  <si>
    <t>251 i més treballadors</t>
  </si>
  <si>
    <t>-</t>
  </si>
  <si>
    <t>Palma de Cervelló, la</t>
  </si>
  <si>
    <t>Papiol, el</t>
  </si>
  <si>
    <t>Prat de Llobregat, el</t>
  </si>
  <si>
    <t>GRGSS3</t>
  </si>
  <si>
    <t>Llocs de treball del RGSS per grandària del compte de cotització</t>
  </si>
  <si>
    <t>TRGSS4</t>
  </si>
  <si>
    <t>Variació interanual llocs de treball assalariat per grandària del compte de cotització. Baix Llobregat.</t>
  </si>
  <si>
    <t>Dades municipals. Llocs de treball assalariat per grandària del compte de cotització.</t>
  </si>
  <si>
    <t>Total llocs de treball</t>
  </si>
  <si>
    <t xml:space="preserve">Variació interanual de l'estructura productiva. Baix Llobregat i àmbits territorials de referència
</t>
  </si>
  <si>
    <t>EMPRESES, LLOCS DE TREBALL, RGSS I RETA</t>
  </si>
  <si>
    <t>Variació 2019</t>
  </si>
  <si>
    <t>Llocs de treball (RETA)</t>
  </si>
  <si>
    <t>..</t>
  </si>
  <si>
    <t>2021-2022</t>
  </si>
  <si>
    <t>2020-2022</t>
  </si>
  <si>
    <t>2019-2022</t>
  </si>
  <si>
    <t>2008-2022</t>
  </si>
  <si>
    <t>Les dades de 2022 i 2021 provenen d'Idescat, a partir dels fitxers d'afiliacions i comptes de cotització de la Tresoreria General de la Seguretat Social. Dades provisionals.</t>
  </si>
  <si>
    <t>Zona Delta: Begues, Castelldefels, El Prat de Llobregat, Gavà, Sant Boi de Llobregat, Sant Climent de Llobregat i Viladecans.</t>
  </si>
  <si>
    <t>Zona Nord: Abrera, Castellví   de Rosanes, Collbató, Esparreguera, Martorell, Olesa de Montserrat, Sant Andreu de la Barca i Sant Esteve Sesrovires.</t>
  </si>
  <si>
    <t>Zona</t>
  </si>
  <si>
    <t>Centre</t>
  </si>
  <si>
    <t>Delta</t>
  </si>
  <si>
    <t>Nord</t>
  </si>
  <si>
    <t>Vall Baixa</t>
  </si>
  <si>
    <t>Zona Centre: Cornellà de Llobregat, Esplugues de Llobregat, Sant Joan Despí, Sant Feliu de Llobregat i Sant Just Desvern.</t>
  </si>
  <si>
    <t xml:space="preserve">Zona Vall Baixa: Cervelló, Corbera de Llobregat, El Papiol, La Palma de Cervelló, Molins de Rei, Pallejà, Sant Vicenç  dels Horts, Santa Coloma de Cervelló, Torrelles de Llobregat i Vallirana. </t>
  </si>
  <si>
    <t>ANÀLISI SEGONS 7 SECTORS PRODUCTIUS</t>
  </si>
  <si>
    <t>*Als registres amb secret estadístic (menys de 5 individus) se'ls hi ha assignat un 5.</t>
  </si>
  <si>
    <t>SERVEIS RELACIONATS AMB L’EMPRESA</t>
  </si>
  <si>
    <t>SERVEIS AL CONSUMIDOR</t>
  </si>
  <si>
    <t>SERVEIS A LA CIUTADANIA</t>
  </si>
  <si>
    <t>INDÚSTRIA</t>
  </si>
  <si>
    <t>COMERÇ</t>
  </si>
  <si>
    <t>CONSTRUCCIÓ</t>
  </si>
  <si>
    <t>AGRICULTURA</t>
  </si>
  <si>
    <t>AMB</t>
  </si>
  <si>
    <t>SUMA LLOCS TREBALL (RETA+RGSS)</t>
  </si>
  <si>
    <t>T7S1</t>
  </si>
  <si>
    <t>Llocs de treball segons àmbit territorial</t>
  </si>
  <si>
    <t>G7S1</t>
  </si>
  <si>
    <t>Variació intertrimestral llocs de treball. Baix Llobregat.</t>
  </si>
  <si>
    <t>Municipi</t>
  </si>
  <si>
    <t>Agricultura</t>
  </si>
  <si>
    <t>Construcció</t>
  </si>
  <si>
    <t>Comerç</t>
  </si>
  <si>
    <t>Indústria</t>
  </si>
  <si>
    <t>Serveis a la ciutadania</t>
  </si>
  <si>
    <t>Serveis al consumidor</t>
  </si>
  <si>
    <t>Serveis relacionats amb l'empresa</t>
  </si>
  <si>
    <t>T7S2</t>
  </si>
  <si>
    <t>Llocs de treball segons municipi.</t>
  </si>
  <si>
    <t>Activitats basades en el coneixement</t>
  </si>
  <si>
    <t>Activitats de tecnologia alta i mitjana-alta</t>
  </si>
  <si>
    <t>SERVEIS</t>
  </si>
  <si>
    <t xml:space="preserve"> ÚS DE TECNOLOGIA i CONEIXEMENT</t>
  </si>
  <si>
    <t>TTC1</t>
  </si>
  <si>
    <t>Llocs de treball segons ús de tecnologia i coneixement. Dades municipals.</t>
  </si>
  <si>
    <t>Absolut</t>
  </si>
  <si>
    <t>T7S3</t>
  </si>
  <si>
    <t>G7S2</t>
  </si>
  <si>
    <t>Llocs de treball segons sexe.</t>
  </si>
  <si>
    <t>Diferencial segons sexe de les activitats econòmiques.</t>
  </si>
  <si>
    <t>Total_Dones</t>
  </si>
  <si>
    <t>Serveis relacionats amb empresa</t>
  </si>
  <si>
    <t>Codi_INE</t>
  </si>
  <si>
    <t>PES MUNICIPAL DELS LLOCS DE TREBALL OCUPATS PER DONES EL 2T 2022 (JUNY)</t>
  </si>
  <si>
    <t>Fet!</t>
  </si>
  <si>
    <t>º</t>
  </si>
  <si>
    <t>2022 2T</t>
  </si>
  <si>
    <t>2021 2T</t>
  </si>
  <si>
    <t>2020 2T</t>
  </si>
  <si>
    <t>20219 2T</t>
  </si>
  <si>
    <t>2008 2T</t>
  </si>
  <si>
    <t>Àmbit Territorial Metropolità (ATM)</t>
  </si>
  <si>
    <t>Àrea Metropolitana de Barcelona (AMB)</t>
  </si>
  <si>
    <t>Vallès Oriental</t>
  </si>
  <si>
    <t>Vallès Occidental</t>
  </si>
  <si>
    <t>Maresme</t>
  </si>
  <si>
    <t>Barcelonès</t>
  </si>
  <si>
    <t>Variació trimestral</t>
  </si>
  <si>
    <t>% / Total Catalunya</t>
  </si>
  <si>
    <t>% / Total ATM</t>
  </si>
  <si>
    <t>POBLACIÓ ASSALARIADA</t>
  </si>
  <si>
    <t>CENTRES DE COTITZACIÓ</t>
  </si>
  <si>
    <t>Trimestre anterior</t>
  </si>
  <si>
    <t>Ocultar</t>
  </si>
  <si>
    <t>Posicionament comarcal en el context de l'àmbit territorial metropolità i Catalunya. Estructura productiva.</t>
  </si>
  <si>
    <t>TG</t>
  </si>
  <si>
    <t>GG</t>
  </si>
  <si>
    <t>Variació interanual del conjunt de components de l'estructura productiva. Evolució recent de l'estructura productiva del Baix Llobregat.</t>
  </si>
  <si>
    <t>POBLACIÓ DEL RÈGIM AUTÒNOM</t>
  </si>
  <si>
    <t>ATM</t>
  </si>
  <si>
    <t>Font: OCBL, a partir de les dades d'Estadística de l'ocupació assalariada i autònoma segons afiliacions a la Seguretat Social d'IDESCAT.</t>
  </si>
  <si>
    <t>var trimestral (%)</t>
  </si>
  <si>
    <t>Total llocs treball</t>
  </si>
  <si>
    <t xml:space="preserve">Treballadors per activitats econòmiques </t>
  </si>
  <si>
    <t>Distribució dels llocs de treball segons sectors productius</t>
  </si>
  <si>
    <t>Font: OCBL, a partir dels registres mensuals de treballadors en alta darrer dia del mes de  l'INSS</t>
  </si>
  <si>
    <t>Distribució dels llocs de treball segons sectors productius. Baix Llobregat.</t>
  </si>
  <si>
    <t>Serveis relacionats a l'empresa</t>
  </si>
  <si>
    <t>Font: OCBL, a partir dels registres mensuals de treballadors en alta darrer dia del mes de l'INSS.</t>
  </si>
  <si>
    <t>Llocs de treball segons sexe i sectors productius.</t>
  </si>
  <si>
    <t>Llocs de treball segons ús de tecnologia i coneixement. Baix Llobregat i àmbits territorials.</t>
  </si>
  <si>
    <t>TTC2</t>
  </si>
  <si>
    <t>% dones segons sectors productius i àmbits territorials.</t>
  </si>
  <si>
    <t>Llocs de treball ocupats per dones</t>
  </si>
  <si>
    <t>% total llocs de treball</t>
  </si>
  <si>
    <t>TRGSS5</t>
  </si>
  <si>
    <t>Dades municipals. Llocs de treball assalariat ocupats per dones.</t>
  </si>
  <si>
    <t>TRGSS6</t>
  </si>
  <si>
    <t>Dades municipals. Relació entre població ocupada i llocs de treball.</t>
  </si>
  <si>
    <t>P. Règim General resident al municipi</t>
  </si>
  <si>
    <t>P. Règim General treballant al municipi</t>
  </si>
  <si>
    <t>Diferència residents-treballant (abs)</t>
  </si>
  <si>
    <t>Diferència residents-treballant (%)</t>
  </si>
  <si>
    <t>%  llocs de treball d'activitats d'indústria de tecnologia alta i mitjana alta i de serveis basades en el coneixement.</t>
  </si>
  <si>
    <t>variació anual relativa (en %)</t>
  </si>
  <si>
    <t>Dones</t>
  </si>
  <si>
    <t>Homes</t>
  </si>
  <si>
    <t>Diferencial (D-H/D)%</t>
  </si>
  <si>
    <t>CATALUNYA</t>
  </si>
  <si>
    <t>variació 2023-2022</t>
  </si>
  <si>
    <t>variació 2023-2021</t>
  </si>
  <si>
    <t>variació 2023-2020</t>
  </si>
  <si>
    <t>variació 2023-2019</t>
  </si>
  <si>
    <t>variació 2023-2008</t>
  </si>
  <si>
    <t>2023 1T</t>
  </si>
  <si>
    <t>2022 1T</t>
  </si>
  <si>
    <t>2021 1T</t>
  </si>
  <si>
    <t>2020 1T</t>
  </si>
  <si>
    <t>20219 1T</t>
  </si>
  <si>
    <t>2008 1T</t>
  </si>
  <si>
    <t>2021-2023</t>
  </si>
  <si>
    <t>2022-2023</t>
  </si>
  <si>
    <t>2008-2023</t>
  </si>
  <si>
    <t>2019-2023</t>
  </si>
  <si>
    <t>2020-2023</t>
  </si>
  <si>
    <t>Palma de Cervelló, La</t>
  </si>
  <si>
    <t>Papiol, El</t>
  </si>
  <si>
    <t>Prat de Llobregat, El</t>
  </si>
  <si>
    <t>47 Comerç al detall, excepte el comerç de vehicles de motor i motocicletes</t>
  </si>
  <si>
    <t>56 Serveis de menjar i begudes</t>
  </si>
  <si>
    <t>46 Comerç a l'engròs i intermediaris del comerç, excepte vehicles de motor i motocicletes</t>
  </si>
  <si>
    <t>43 Activitats especialitzades de la construcció</t>
  </si>
  <si>
    <t>49 Transport terrestre; transport per canonades</t>
  </si>
  <si>
    <t>41 Construcció d'immobles</t>
  </si>
  <si>
    <t>96 Altres activitats de serveis personals</t>
  </si>
  <si>
    <t>68 Activitats immobiliàries</t>
  </si>
  <si>
    <t>45 Venda i reparació de vehicles de motor i motocicletes</t>
  </si>
  <si>
    <t>85 Educació</t>
  </si>
  <si>
    <t>84 Administració pública, Defensa i Seguretat Social obligatòria</t>
  </si>
  <si>
    <t>52 Emmagatzematge i activitats afins al transport</t>
  </si>
  <si>
    <t>81 Serveis a edificis i activitats de jardineria</t>
  </si>
  <si>
    <t>86 Activitats sanitàries</t>
  </si>
  <si>
    <t>51 Transport aeri</t>
  </si>
  <si>
    <t>74 Altres activitats professionals, científiques i tècniques</t>
  </si>
  <si>
    <t>71 Serveis tècnics d'arquitectura i enginyeria; assajos i anàlisis tècnics</t>
  </si>
  <si>
    <t>64 Mediació financera, excepte assegurances i fons de pensions</t>
  </si>
  <si>
    <t>25 Fabricació de productes metàl·lics, excepte maquinària i equips</t>
  </si>
  <si>
    <t>42 Construcció d'obres d'enginyeria civil</t>
  </si>
  <si>
    <t>70 Activitats de les seus centrals; activitats de consultoria de gestió empresarial</t>
  </si>
  <si>
    <t>77 Activitats de lloguer</t>
  </si>
  <si>
    <t>69 Activitats jurídiques i de comptabilitat</t>
  </si>
  <si>
    <t>79 Activitats de les agències de viatges, operadors turístics i altres serveis de reserves i activitats que s'hi relacionen</t>
  </si>
  <si>
    <t>95 Reparació d'ordinadors, d'efectes personals i efectes domèstics</t>
  </si>
  <si>
    <t>01 Agricultura, ramaderia, caça i activitats dels serveis que s'hi relacionen</t>
  </si>
  <si>
    <t>2T 2023</t>
  </si>
  <si>
    <t>3r trimestre 2023</t>
  </si>
  <si>
    <t>2t 2023</t>
  </si>
  <si>
    <t>18 Arts gràfiques i reproducció de suports enregistrats</t>
  </si>
  <si>
    <t>97 Activitats de les llars que donen ocupació a personal domèstic</t>
  </si>
  <si>
    <t>62 Serveis de tecnologies de la informació</t>
  </si>
  <si>
    <t>82 Activitats administratives d'oficina i altres activitats auxiliars a les empreses</t>
  </si>
  <si>
    <t>93 Activitats esportives, recreatives i d'entreteniment</t>
  </si>
  <si>
    <t>14 Confecció de peces de vestir</t>
  </si>
  <si>
    <t>63 Serveis d'informació</t>
  </si>
  <si>
    <t>66 Activitats auxiliars de la mediació financera i d'assegurances</t>
  </si>
  <si>
    <t>58 Edició</t>
  </si>
  <si>
    <t>3T 2023</t>
  </si>
  <si>
    <t>Font: OCBL a partir de dades d'IDESCAT, afiliats segons residència padronal i afiliacions segons compte de cotització. Les dades corresponen al tercer trimestre.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</si>
</sst>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00"/>
    <numFmt numFmtId="166" formatCode="0.0"/>
  </numFmts>
  <fonts count="6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rgb="FF009999"/>
      <name val="Calibri"/>
      <family val="2"/>
      <scheme val="minor"/>
    </font>
    <font>
      <b/>
      <sz val="20"/>
      <color theme="1"/>
      <name val="Calibri"/>
      <family val="2"/>
      <scheme val="minor"/>
    </font>
    <font>
      <i/>
      <sz val="11"/>
      <color rgb="FF0070C0"/>
      <name val="Calibri"/>
      <family val="2"/>
      <scheme val="minor"/>
    </font>
    <font>
      <b/>
      <sz val="12"/>
      <color rgb="FF009999"/>
      <name val="Calibri"/>
      <family val="2"/>
      <scheme val="minor"/>
    </font>
    <font>
      <b/>
      <sz val="14"/>
      <color rgb="FF009999"/>
      <name val="Calibri"/>
      <family val="2"/>
      <scheme val="minor"/>
    </font>
    <font>
      <i/>
      <sz val="9"/>
      <color theme="1" tint="0.34998626667073579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 Light"/>
      <family val="2"/>
      <scheme val="major"/>
    </font>
    <font>
      <b/>
      <sz val="10"/>
      <name val="Calibri Light"/>
      <family val="2"/>
      <scheme val="major"/>
    </font>
    <font>
      <b/>
      <sz val="9"/>
      <color theme="1"/>
      <name val="Arial"/>
      <family val="2"/>
    </font>
    <font>
      <sz val="9"/>
      <color rgb="FF363636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b/>
      <sz val="9"/>
      <color rgb="FF363636"/>
      <name val="Arial"/>
      <family val="2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 Light"/>
      <family val="2"/>
      <scheme val="maj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363636"/>
      <name val="Calibri"/>
      <family val="2"/>
      <scheme val="minor"/>
    </font>
    <font>
      <sz val="10"/>
      <name val="Arial Narrow"/>
      <family val="2"/>
    </font>
    <font>
      <sz val="8"/>
      <name val="Calibri Light"/>
      <family val="2"/>
      <scheme val="major"/>
    </font>
    <font>
      <sz val="10"/>
      <color indexed="8"/>
      <name val="Calibri Light"/>
      <family val="2"/>
      <scheme val="major"/>
    </font>
    <font>
      <sz val="10"/>
      <name val="Arial"/>
      <family val="2"/>
    </font>
    <font>
      <sz val="10"/>
      <name val="Calibri Light"/>
      <family val="2"/>
      <scheme val="major"/>
    </font>
    <font>
      <b/>
      <sz val="10"/>
      <color indexed="8"/>
      <name val="Calibri Light"/>
      <family val="2"/>
      <scheme val="major"/>
    </font>
    <font>
      <b/>
      <sz val="12"/>
      <name val="Calibri Light"/>
      <family val="2"/>
      <scheme val="major"/>
    </font>
    <font>
      <sz val="10"/>
      <color theme="1"/>
      <name val="Calibri Light"/>
      <family val="2"/>
      <scheme val="major"/>
    </font>
    <font>
      <b/>
      <sz val="10"/>
      <color rgb="FF363636"/>
      <name val="Calibri Light"/>
      <family val="2"/>
      <scheme val="major"/>
    </font>
    <font>
      <sz val="10"/>
      <color rgb="FF363636"/>
      <name val="Calibri Light"/>
      <family val="2"/>
      <scheme val="major"/>
    </font>
    <font>
      <sz val="10"/>
      <color theme="1" tint="0.499984740745262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sz val="10"/>
      <color theme="0"/>
      <name val="Calibri Light"/>
      <family val="2"/>
      <scheme val="major"/>
    </font>
    <font>
      <b/>
      <sz val="12"/>
      <name val="Calibri"/>
      <family val="2"/>
      <scheme val="minor"/>
    </font>
    <font>
      <sz val="9"/>
      <color theme="1" tint="0.499984740745262"/>
      <name val="Calibri Light"/>
      <family val="2"/>
      <scheme val="major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sz val="11"/>
      <name val="Calibri Light"/>
      <family val="2"/>
      <scheme val="major"/>
    </font>
    <font>
      <b/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rgb="FF363636"/>
      <name val="Calibri"/>
      <family val="2"/>
      <scheme val="minor"/>
    </font>
    <font>
      <b/>
      <sz val="9"/>
      <color rgb="FF000000"/>
      <name val="Arial"/>
      <family val="2"/>
    </font>
    <font>
      <sz val="9"/>
      <color rgb="FF595959"/>
      <name val="Calibri"/>
      <family val="2"/>
      <scheme val="minor"/>
    </font>
    <font>
      <sz val="11"/>
      <color theme="1" tint="0.499984740745262"/>
      <name val="Calibri Light"/>
      <family val="2"/>
      <scheme val="major"/>
    </font>
    <font>
      <b/>
      <sz val="11"/>
      <color theme="0"/>
      <name val="Calibri"/>
      <family val="2"/>
      <scheme val="minor"/>
    </font>
    <font>
      <b/>
      <sz val="9"/>
      <color rgb="FF000000"/>
      <name val="Open Sans"/>
      <family val="2"/>
    </font>
    <font>
      <sz val="9"/>
      <color rgb="FF000000"/>
      <name val="Open Sans"/>
      <family val="2"/>
    </font>
    <font>
      <b/>
      <sz val="9"/>
      <color rgb="FFFF0000"/>
      <name val="Arial"/>
      <family val="2"/>
    </font>
    <font>
      <b/>
      <sz val="11"/>
      <color rgb="FFFF0000"/>
      <name val="Calibri"/>
      <family val="2"/>
      <scheme val="minor"/>
    </font>
    <font>
      <sz val="9"/>
      <name val="Calibri Light"/>
      <family val="2"/>
      <scheme val="major"/>
    </font>
    <font>
      <sz val="9"/>
      <color theme="0"/>
      <name val="Calibri Light"/>
      <family val="2"/>
      <scheme val="major"/>
    </font>
    <font>
      <b/>
      <sz val="12"/>
      <color theme="0"/>
      <name val="Calibri Light"/>
      <family val="2"/>
      <scheme val="major"/>
    </font>
    <font>
      <sz val="10"/>
      <color theme="0"/>
      <name val="Arial Narrow"/>
      <family val="2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9"/>
      <name val="Arial"/>
      <family val="2"/>
    </font>
    <font>
      <i/>
      <sz val="9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rgb="FFFFFF00"/>
        <bgColor indexed="64"/>
      </patternFill>
    </fill>
  </fills>
  <borders count="59">
    <border>
      <left/>
      <right/>
      <top/>
      <bottom/>
      <diagonal/>
    </border>
    <border>
      <left/>
      <right/>
      <top/>
      <bottom style="thick">
        <color theme="1" tint="0.499984740745262"/>
      </bottom>
      <diagonal/>
    </border>
    <border>
      <left style="thin">
        <color rgb="FF009999"/>
      </left>
      <right style="thin">
        <color rgb="FF009999"/>
      </right>
      <top style="thin">
        <color rgb="FF009999"/>
      </top>
      <bottom style="thin">
        <color rgb="FF009999"/>
      </bottom>
      <diagonal/>
    </border>
    <border>
      <left/>
      <right/>
      <top/>
      <bottom style="medium">
        <color rgb="FF009999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indexed="64"/>
      </top>
      <bottom style="hair">
        <color theme="1" tint="0.499984740745262"/>
      </bottom>
      <diagonal/>
    </border>
    <border>
      <left/>
      <right/>
      <top style="hair">
        <color theme="1" tint="0.499984740745262"/>
      </top>
      <bottom style="hair">
        <color theme="1" tint="0.499984740745262"/>
      </bottom>
      <diagonal/>
    </border>
    <border>
      <left/>
      <right/>
      <top style="hair">
        <color theme="1" tint="0.499984740745262"/>
      </top>
      <bottom style="thin">
        <color indexed="64"/>
      </bottom>
      <diagonal/>
    </border>
    <border>
      <left/>
      <right/>
      <top/>
      <bottom style="thin">
        <color theme="1" tint="0.499984740745262"/>
      </bottom>
      <diagonal/>
    </border>
    <border>
      <left/>
      <right/>
      <top style="thin">
        <color theme="1" tint="0.499984740745262"/>
      </top>
      <bottom/>
      <diagonal/>
    </border>
    <border>
      <left/>
      <right/>
      <top style="thin">
        <color theme="1" tint="0.499984740745262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DCDCDC"/>
      </left>
      <right/>
      <top/>
      <bottom style="thin">
        <color auto="1"/>
      </bottom>
      <diagonal/>
    </border>
    <border>
      <left style="thin">
        <color rgb="FFDCDCDC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rgb="FFDCDCDC"/>
      </right>
      <top style="thin">
        <color rgb="FFDCDCDC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rgb="FFDCDCDC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hair">
        <color indexed="22"/>
      </top>
      <bottom style="medium">
        <color indexed="64"/>
      </bottom>
      <diagonal/>
    </border>
    <border>
      <left/>
      <right style="dotted">
        <color indexed="64"/>
      </right>
      <top style="hair">
        <color indexed="22"/>
      </top>
      <bottom style="medium">
        <color indexed="64"/>
      </bottom>
      <diagonal/>
    </border>
    <border>
      <left/>
      <right/>
      <top style="hair">
        <color indexed="22"/>
      </top>
      <bottom style="hair">
        <color indexed="22"/>
      </bottom>
      <diagonal/>
    </border>
    <border>
      <left/>
      <right style="dotted">
        <color indexed="64"/>
      </right>
      <top style="hair">
        <color indexed="22"/>
      </top>
      <bottom style="hair">
        <color indexed="22"/>
      </bottom>
      <diagonal/>
    </border>
    <border>
      <left/>
      <right/>
      <top style="thin">
        <color indexed="64"/>
      </top>
      <bottom style="hair">
        <color indexed="22"/>
      </bottom>
      <diagonal/>
    </border>
    <border>
      <left/>
      <right style="dotted">
        <color indexed="64"/>
      </right>
      <top style="thin">
        <color indexed="64"/>
      </top>
      <bottom style="hair">
        <color indexed="22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auto="1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auto="1"/>
      </top>
      <bottom style="hair">
        <color auto="1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dotted">
        <color indexed="64"/>
      </right>
      <top style="hair">
        <color indexed="64"/>
      </top>
      <bottom style="medium">
        <color indexed="64"/>
      </bottom>
      <diagonal/>
    </border>
    <border>
      <left/>
      <right style="dotted">
        <color indexed="64"/>
      </right>
      <top style="hair">
        <color indexed="64"/>
      </top>
      <bottom style="hair">
        <color indexed="64"/>
      </bottom>
      <diagonal/>
    </border>
    <border>
      <left/>
      <right style="dotted">
        <color indexed="64"/>
      </right>
      <top style="thin">
        <color indexed="64"/>
      </top>
      <bottom style="hair">
        <color indexed="64"/>
      </bottom>
      <diagonal/>
    </border>
    <border>
      <left style="dotted">
        <color indexed="64"/>
      </left>
      <right/>
      <top style="hair">
        <color indexed="64"/>
      </top>
      <bottom style="medium">
        <color indexed="64"/>
      </bottom>
      <diagonal/>
    </border>
    <border>
      <left style="dotted">
        <color indexed="64"/>
      </left>
      <right/>
      <top style="hair">
        <color indexed="64"/>
      </top>
      <bottom style="hair">
        <color indexed="64"/>
      </bottom>
      <diagonal/>
    </border>
    <border>
      <left style="dotted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auto="1"/>
      </bottom>
      <diagonal/>
    </border>
    <border>
      <left/>
      <right style="hair">
        <color indexed="64"/>
      </right>
      <top style="hair">
        <color auto="1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auto="1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auto="1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theme="1" tint="0.499984740745262"/>
      </bottom>
      <diagonal/>
    </border>
  </borders>
  <cellStyleXfs count="5">
    <xf numFmtId="0" fontId="0" fillId="0" borderId="0"/>
    <xf numFmtId="0" fontId="8" fillId="0" borderId="0" applyNumberFormat="0" applyFill="0" applyBorder="0" applyAlignment="0" applyProtection="0"/>
    <xf numFmtId="9" fontId="17" fillId="0" borderId="0" applyFont="0" applyFill="0" applyBorder="0" applyAlignment="0" applyProtection="0"/>
    <xf numFmtId="0" fontId="26" fillId="0" borderId="0"/>
    <xf numFmtId="0" fontId="29" fillId="0" borderId="0"/>
  </cellStyleXfs>
  <cellXfs count="320">
    <xf numFmtId="0" fontId="0" fillId="0" borderId="0" xfId="0"/>
    <xf numFmtId="0" fontId="0" fillId="2" borderId="0" xfId="0" applyFill="1"/>
    <xf numFmtId="0" fontId="8" fillId="2" borderId="0" xfId="1" applyFill="1"/>
    <xf numFmtId="0" fontId="2" fillId="2" borderId="0" xfId="0" applyFont="1" applyFill="1"/>
    <xf numFmtId="0" fontId="3" fillId="2" borderId="1" xfId="0" applyFont="1" applyFill="1" applyBorder="1"/>
    <xf numFmtId="0" fontId="0" fillId="2" borderId="1" xfId="0" applyFill="1" applyBorder="1"/>
    <xf numFmtId="0" fontId="4" fillId="2" borderId="0" xfId="0" applyFont="1" applyFill="1"/>
    <xf numFmtId="0" fontId="9" fillId="2" borderId="0" xfId="0" applyFont="1" applyFill="1"/>
    <xf numFmtId="0" fontId="5" fillId="2" borderId="0" xfId="0" applyFont="1" applyFill="1"/>
    <xf numFmtId="0" fontId="20" fillId="2" borderId="5" xfId="0" applyFont="1" applyFill="1" applyBorder="1"/>
    <xf numFmtId="0" fontId="1" fillId="2" borderId="5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vertical="center" wrapText="1"/>
    </xf>
    <xf numFmtId="3" fontId="10" fillId="2" borderId="10" xfId="0" applyNumberFormat="1" applyFont="1" applyFill="1" applyBorder="1" applyAlignment="1">
      <alignment horizontal="center" vertical="center"/>
    </xf>
    <xf numFmtId="164" fontId="10" fillId="2" borderId="10" xfId="2" applyNumberFormat="1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vertical="center" wrapText="1"/>
    </xf>
    <xf numFmtId="3" fontId="10" fillId="2" borderId="11" xfId="0" applyNumberFormat="1" applyFont="1" applyFill="1" applyBorder="1" applyAlignment="1">
      <alignment horizontal="center" vertical="center"/>
    </xf>
    <xf numFmtId="164" fontId="10" fillId="2" borderId="11" xfId="2" applyNumberFormat="1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vertical="center" wrapText="1"/>
    </xf>
    <xf numFmtId="3" fontId="10" fillId="2" borderId="12" xfId="0" applyNumberFormat="1" applyFont="1" applyFill="1" applyBorder="1" applyAlignment="1">
      <alignment horizontal="center" vertical="center"/>
    </xf>
    <xf numFmtId="164" fontId="10" fillId="2" borderId="12" xfId="2" applyNumberFormat="1" applyFont="1" applyFill="1" applyBorder="1" applyAlignment="1">
      <alignment horizontal="center" vertical="center"/>
    </xf>
    <xf numFmtId="9" fontId="0" fillId="0" borderId="0" xfId="2" applyFont="1"/>
    <xf numFmtId="3" fontId="0" fillId="0" borderId="0" xfId="0" applyNumberFormat="1"/>
    <xf numFmtId="9" fontId="0" fillId="0" borderId="0" xfId="0" applyNumberFormat="1"/>
    <xf numFmtId="164" fontId="0" fillId="0" borderId="0" xfId="0" applyNumberFormat="1"/>
    <xf numFmtId="10" fontId="0" fillId="0" borderId="0" xfId="0" applyNumberFormat="1"/>
    <xf numFmtId="10" fontId="18" fillId="0" borderId="0" xfId="0" applyNumberFormat="1" applyFont="1"/>
    <xf numFmtId="0" fontId="18" fillId="0" borderId="0" xfId="0" applyFont="1"/>
    <xf numFmtId="0" fontId="21" fillId="2" borderId="5" xfId="0" applyFont="1" applyFill="1" applyBorder="1" applyAlignment="1">
      <alignment horizontal="center"/>
    </xf>
    <xf numFmtId="164" fontId="0" fillId="0" borderId="0" xfId="2" applyNumberFormat="1" applyFont="1"/>
    <xf numFmtId="0" fontId="1" fillId="2" borderId="0" xfId="0" applyFont="1" applyFill="1"/>
    <xf numFmtId="0" fontId="6" fillId="2" borderId="0" xfId="0" applyFont="1" applyFill="1"/>
    <xf numFmtId="0" fontId="1" fillId="2" borderId="3" xfId="0" applyFont="1" applyFill="1" applyBorder="1"/>
    <xf numFmtId="0" fontId="0" fillId="2" borderId="3" xfId="0" applyFill="1" applyBorder="1"/>
    <xf numFmtId="0" fontId="11" fillId="2" borderId="5" xfId="0" applyFont="1" applyFill="1" applyBorder="1" applyAlignment="1">
      <alignment horizontal="center" wrapText="1"/>
    </xf>
    <xf numFmtId="0" fontId="10" fillId="2" borderId="0" xfId="0" applyFont="1" applyFill="1" applyAlignment="1">
      <alignment wrapText="1"/>
    </xf>
    <xf numFmtId="3" fontId="10" fillId="2" borderId="0" xfId="0" applyNumberFormat="1" applyFont="1" applyFill="1" applyAlignment="1">
      <alignment horizontal="center" vertical="center"/>
    </xf>
    <xf numFmtId="164" fontId="10" fillId="2" borderId="0" xfId="0" applyNumberFormat="1" applyFont="1" applyFill="1" applyAlignment="1">
      <alignment horizontal="center" vertical="center"/>
    </xf>
    <xf numFmtId="0" fontId="18" fillId="2" borderId="0" xfId="0" applyFont="1" applyFill="1"/>
    <xf numFmtId="3" fontId="10" fillId="2" borderId="0" xfId="0" applyNumberFormat="1" applyFont="1" applyFill="1" applyAlignment="1">
      <alignment horizontal="center"/>
    </xf>
    <xf numFmtId="164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vertical="center" wrapText="1"/>
    </xf>
    <xf numFmtId="0" fontId="10" fillId="2" borderId="5" xfId="0" applyFont="1" applyFill="1" applyBorder="1" applyAlignment="1">
      <alignment wrapText="1"/>
    </xf>
    <xf numFmtId="3" fontId="10" fillId="2" borderId="5" xfId="0" applyNumberFormat="1" applyFont="1" applyFill="1" applyBorder="1" applyAlignment="1">
      <alignment horizontal="center"/>
    </xf>
    <xf numFmtId="164" fontId="10" fillId="2" borderId="5" xfId="0" applyNumberFormat="1" applyFont="1" applyFill="1" applyBorder="1" applyAlignment="1">
      <alignment horizontal="center"/>
    </xf>
    <xf numFmtId="0" fontId="7" fillId="2" borderId="0" xfId="0" applyFont="1" applyFill="1"/>
    <xf numFmtId="0" fontId="10" fillId="2" borderId="0" xfId="0" applyFont="1" applyFill="1" applyAlignment="1">
      <alignment horizontal="center"/>
    </xf>
    <xf numFmtId="3" fontId="10" fillId="2" borderId="5" xfId="0" applyNumberFormat="1" applyFont="1" applyFill="1" applyBorder="1" applyAlignment="1">
      <alignment horizontal="center" vertical="center"/>
    </xf>
    <xf numFmtId="164" fontId="0" fillId="2" borderId="2" xfId="0" applyNumberFormat="1" applyFill="1" applyBorder="1" applyAlignment="1">
      <alignment horizontal="center"/>
    </xf>
    <xf numFmtId="0" fontId="23" fillId="2" borderId="0" xfId="0" applyFont="1" applyFill="1" applyAlignment="1">
      <alignment horizontal="right" vertical="top" wrapText="1"/>
    </xf>
    <xf numFmtId="0" fontId="0" fillId="2" borderId="5" xfId="0" applyFill="1" applyBorder="1"/>
    <xf numFmtId="0" fontId="23" fillId="2" borderId="5" xfId="0" applyFont="1" applyFill="1" applyBorder="1" applyAlignment="1">
      <alignment horizontal="right" vertical="top" wrapText="1"/>
    </xf>
    <xf numFmtId="0" fontId="24" fillId="2" borderId="8" xfId="0" applyFont="1" applyFill="1" applyBorder="1" applyAlignment="1">
      <alignment horizontal="right" vertical="top" wrapText="1"/>
    </xf>
    <xf numFmtId="3" fontId="10" fillId="2" borderId="0" xfId="0" applyNumberFormat="1" applyFont="1" applyFill="1" applyAlignment="1">
      <alignment horizontal="center" vertical="center" wrapText="1"/>
    </xf>
    <xf numFmtId="164" fontId="10" fillId="2" borderId="0" xfId="0" applyNumberFormat="1" applyFont="1" applyFill="1" applyAlignment="1">
      <alignment horizontal="center" vertical="center" wrapText="1"/>
    </xf>
    <xf numFmtId="0" fontId="21" fillId="2" borderId="4" xfId="0" applyFont="1" applyFill="1" applyBorder="1" applyAlignment="1">
      <alignment horizontal="center"/>
    </xf>
    <xf numFmtId="0" fontId="12" fillId="2" borderId="9" xfId="0" applyFont="1" applyFill="1" applyBorder="1" applyAlignment="1">
      <alignment horizontal="center"/>
    </xf>
    <xf numFmtId="0" fontId="13" fillId="2" borderId="9" xfId="0" applyFont="1" applyFill="1" applyBorder="1" applyAlignment="1">
      <alignment horizontal="left" vertical="center"/>
    </xf>
    <xf numFmtId="3" fontId="14" fillId="2" borderId="9" xfId="0" applyNumberFormat="1" applyFont="1" applyFill="1" applyBorder="1" applyAlignment="1">
      <alignment horizontal="center" vertical="center"/>
    </xf>
    <xf numFmtId="164" fontId="15" fillId="2" borderId="9" xfId="0" applyNumberFormat="1" applyFont="1" applyFill="1" applyBorder="1" applyAlignment="1">
      <alignment horizontal="center"/>
    </xf>
    <xf numFmtId="164" fontId="15" fillId="2" borderId="9" xfId="0" applyNumberFormat="1" applyFont="1" applyFill="1" applyBorder="1"/>
    <xf numFmtId="0" fontId="16" fillId="2" borderId="9" xfId="0" applyFont="1" applyFill="1" applyBorder="1" applyAlignment="1">
      <alignment horizontal="left" vertical="center"/>
    </xf>
    <xf numFmtId="3" fontId="12" fillId="2" borderId="9" xfId="0" applyNumberFormat="1" applyFont="1" applyFill="1" applyBorder="1" applyAlignment="1">
      <alignment horizontal="center"/>
    </xf>
    <xf numFmtId="164" fontId="12" fillId="2" borderId="9" xfId="0" applyNumberFormat="1" applyFont="1" applyFill="1" applyBorder="1" applyAlignment="1">
      <alignment horizontal="center"/>
    </xf>
    <xf numFmtId="0" fontId="22" fillId="2" borderId="0" xfId="0" applyFont="1" applyFill="1"/>
    <xf numFmtId="0" fontId="16" fillId="4" borderId="16" xfId="0" applyFont="1" applyFill="1" applyBorder="1" applyAlignment="1">
      <alignment horizontal="left" vertical="center"/>
    </xf>
    <xf numFmtId="0" fontId="16" fillId="4" borderId="17" xfId="0" applyFont="1" applyFill="1" applyBorder="1" applyAlignment="1">
      <alignment horizontal="center" vertical="center"/>
    </xf>
    <xf numFmtId="0" fontId="16" fillId="4" borderId="5" xfId="0" applyFont="1" applyFill="1" applyBorder="1" applyAlignment="1">
      <alignment horizontal="center" vertical="center"/>
    </xf>
    <xf numFmtId="0" fontId="16" fillId="4" borderId="18" xfId="0" applyFont="1" applyFill="1" applyBorder="1" applyAlignment="1">
      <alignment horizontal="center" vertical="center"/>
    </xf>
    <xf numFmtId="0" fontId="16" fillId="4" borderId="19" xfId="0" applyFont="1" applyFill="1" applyBorder="1" applyAlignment="1">
      <alignment horizontal="center" vertical="center"/>
    </xf>
    <xf numFmtId="0" fontId="25" fillId="3" borderId="20" xfId="0" applyFont="1" applyFill="1" applyBorder="1" applyAlignment="1">
      <alignment horizontal="left" vertical="center"/>
    </xf>
    <xf numFmtId="3" fontId="0" fillId="0" borderId="21" xfId="0" applyNumberFormat="1" applyBorder="1"/>
    <xf numFmtId="0" fontId="16" fillId="3" borderId="22" xfId="0" applyFont="1" applyFill="1" applyBorder="1" applyAlignment="1">
      <alignment horizontal="left" vertical="center"/>
    </xf>
    <xf numFmtId="3" fontId="1" fillId="0" borderId="7" xfId="0" applyNumberFormat="1" applyFont="1" applyBorder="1"/>
    <xf numFmtId="3" fontId="0" fillId="2" borderId="0" xfId="0" applyNumberFormat="1" applyFill="1"/>
    <xf numFmtId="0" fontId="12" fillId="2" borderId="13" xfId="0" applyFont="1" applyFill="1" applyBorder="1" applyAlignment="1">
      <alignment wrapText="1"/>
    </xf>
    <xf numFmtId="0" fontId="12" fillId="2" borderId="14" xfId="0" applyFont="1" applyFill="1" applyBorder="1" applyAlignment="1">
      <alignment wrapText="1"/>
    </xf>
    <xf numFmtId="0" fontId="1" fillId="2" borderId="5" xfId="0" applyFont="1" applyFill="1" applyBorder="1"/>
    <xf numFmtId="0" fontId="1" fillId="2" borderId="0" xfId="0" applyFont="1" applyFill="1" applyAlignment="1">
      <alignment horizontal="center"/>
    </xf>
    <xf numFmtId="0" fontId="10" fillId="2" borderId="0" xfId="0" applyFont="1" applyFill="1"/>
    <xf numFmtId="3" fontId="28" fillId="2" borderId="21" xfId="4" applyNumberFormat="1" applyFont="1" applyFill="1" applyBorder="1" applyAlignment="1">
      <alignment horizontal="center"/>
    </xf>
    <xf numFmtId="9" fontId="28" fillId="2" borderId="23" xfId="2" applyFont="1" applyFill="1" applyBorder="1" applyAlignment="1">
      <alignment horizontal="center"/>
    </xf>
    <xf numFmtId="0" fontId="30" fillId="2" borderId="21" xfId="0" applyFont="1" applyFill="1" applyBorder="1" applyAlignment="1">
      <alignment horizontal="left"/>
    </xf>
    <xf numFmtId="3" fontId="28" fillId="2" borderId="24" xfId="0" applyNumberFormat="1" applyFont="1" applyFill="1" applyBorder="1" applyAlignment="1">
      <alignment horizontal="center"/>
    </xf>
    <xf numFmtId="0" fontId="30" fillId="2" borderId="24" xfId="0" applyFont="1" applyFill="1" applyBorder="1" applyAlignment="1">
      <alignment horizontal="left"/>
    </xf>
    <xf numFmtId="3" fontId="28" fillId="2" borderId="26" xfId="0" applyNumberFormat="1" applyFont="1" applyFill="1" applyBorder="1" applyAlignment="1">
      <alignment horizontal="center"/>
    </xf>
    <xf numFmtId="0" fontId="30" fillId="2" borderId="26" xfId="0" applyFont="1" applyFill="1" applyBorder="1" applyAlignment="1">
      <alignment horizontal="left"/>
    </xf>
    <xf numFmtId="3" fontId="28" fillId="2" borderId="28" xfId="0" applyNumberFormat="1" applyFont="1" applyFill="1" applyBorder="1" applyAlignment="1">
      <alignment horizontal="center"/>
    </xf>
    <xf numFmtId="0" fontId="28" fillId="2" borderId="28" xfId="0" applyFont="1" applyFill="1" applyBorder="1" applyAlignment="1">
      <alignment horizontal="left"/>
    </xf>
    <xf numFmtId="0" fontId="31" fillId="2" borderId="5" xfId="0" applyFont="1" applyFill="1" applyBorder="1" applyAlignment="1">
      <alignment horizontal="center" wrapText="1"/>
    </xf>
    <xf numFmtId="0" fontId="31" fillId="2" borderId="30" xfId="0" applyFont="1" applyFill="1" applyBorder="1" applyAlignment="1">
      <alignment horizontal="center" wrapText="1"/>
    </xf>
    <xf numFmtId="0" fontId="31" fillId="2" borderId="5" xfId="0" applyFont="1" applyFill="1" applyBorder="1"/>
    <xf numFmtId="0" fontId="30" fillId="2" borderId="0" xfId="0" applyFont="1" applyFill="1"/>
    <xf numFmtId="0" fontId="27" fillId="2" borderId="0" xfId="0" applyFont="1" applyFill="1" applyAlignment="1">
      <alignment horizontal="left"/>
    </xf>
    <xf numFmtId="0" fontId="32" fillId="2" borderId="0" xfId="0" applyFont="1" applyFill="1"/>
    <xf numFmtId="0" fontId="16" fillId="2" borderId="16" xfId="0" applyFont="1" applyFill="1" applyBorder="1" applyAlignment="1">
      <alignment horizontal="left" vertical="center"/>
    </xf>
    <xf numFmtId="0" fontId="11" fillId="2" borderId="8" xfId="3" applyFont="1" applyFill="1" applyBorder="1" applyAlignment="1">
      <alignment horizontal="center" vertical="center" wrapText="1"/>
    </xf>
    <xf numFmtId="0" fontId="11" fillId="2" borderId="0" xfId="3" applyFont="1" applyFill="1" applyAlignment="1">
      <alignment horizontal="center" vertical="center" wrapText="1"/>
    </xf>
    <xf numFmtId="0" fontId="11" fillId="2" borderId="32" xfId="3" applyFont="1" applyFill="1" applyBorder="1" applyAlignment="1">
      <alignment horizontal="center" vertical="center" wrapText="1"/>
    </xf>
    <xf numFmtId="0" fontId="33" fillId="2" borderId="33" xfId="0" applyFont="1" applyFill="1" applyBorder="1" applyAlignment="1">
      <alignment vertical="center"/>
    </xf>
    <xf numFmtId="3" fontId="33" fillId="2" borderId="34" xfId="0" applyNumberFormat="1" applyFont="1" applyFill="1" applyBorder="1" applyAlignment="1">
      <alignment horizontal="center" vertical="center"/>
    </xf>
    <xf numFmtId="3" fontId="33" fillId="2" borderId="0" xfId="0" applyNumberFormat="1" applyFont="1" applyFill="1" applyAlignment="1">
      <alignment horizontal="center" vertical="center"/>
    </xf>
    <xf numFmtId="164" fontId="33" fillId="2" borderId="0" xfId="2" applyNumberFormat="1" applyFont="1" applyFill="1" applyAlignment="1">
      <alignment horizontal="center" vertical="center"/>
    </xf>
    <xf numFmtId="164" fontId="33" fillId="2" borderId="0" xfId="2" applyNumberFormat="1" applyFont="1" applyFill="1" applyBorder="1" applyAlignment="1">
      <alignment horizontal="center" vertical="center"/>
    </xf>
    <xf numFmtId="0" fontId="33" fillId="2" borderId="35" xfId="0" applyFont="1" applyFill="1" applyBorder="1" applyAlignment="1">
      <alignment vertical="center"/>
    </xf>
    <xf numFmtId="3" fontId="33" fillId="2" borderId="36" xfId="0" applyNumberFormat="1" applyFont="1" applyFill="1" applyBorder="1" applyAlignment="1">
      <alignment horizontal="center" vertical="center"/>
    </xf>
    <xf numFmtId="0" fontId="33" fillId="2" borderId="37" xfId="0" applyFont="1" applyFill="1" applyBorder="1" applyAlignment="1">
      <alignment vertical="center"/>
    </xf>
    <xf numFmtId="3" fontId="33" fillId="2" borderId="39" xfId="0" applyNumberFormat="1" applyFont="1" applyFill="1" applyBorder="1" applyAlignment="1">
      <alignment horizontal="center" vertical="center"/>
    </xf>
    <xf numFmtId="3" fontId="21" fillId="2" borderId="21" xfId="0" applyNumberFormat="1" applyFont="1" applyFill="1" applyBorder="1" applyAlignment="1">
      <alignment horizontal="center" vertical="center"/>
    </xf>
    <xf numFmtId="3" fontId="21" fillId="2" borderId="0" xfId="0" applyNumberFormat="1" applyFont="1" applyFill="1" applyAlignment="1">
      <alignment horizontal="center" vertical="center"/>
    </xf>
    <xf numFmtId="0" fontId="34" fillId="2" borderId="32" xfId="0" applyFont="1" applyFill="1" applyBorder="1" applyAlignment="1">
      <alignment horizontal="left" vertical="center"/>
    </xf>
    <xf numFmtId="0" fontId="16" fillId="2" borderId="32" xfId="0" applyFont="1" applyFill="1" applyBorder="1" applyAlignment="1">
      <alignment horizontal="left" vertical="center"/>
    </xf>
    <xf numFmtId="0" fontId="33" fillId="2" borderId="0" xfId="0" applyFont="1" applyFill="1"/>
    <xf numFmtId="3" fontId="33" fillId="2" borderId="0" xfId="0" applyNumberFormat="1" applyFont="1" applyFill="1"/>
    <xf numFmtId="0" fontId="33" fillId="2" borderId="33" xfId="0" applyFont="1" applyFill="1" applyBorder="1"/>
    <xf numFmtId="0" fontId="33" fillId="2" borderId="37" xfId="0" applyFont="1" applyFill="1" applyBorder="1"/>
    <xf numFmtId="0" fontId="35" fillId="2" borderId="21" xfId="0" applyFont="1" applyFill="1" applyBorder="1" applyAlignment="1">
      <alignment horizontal="left" vertical="center"/>
    </xf>
    <xf numFmtId="3" fontId="33" fillId="2" borderId="21" xfId="0" applyNumberFormat="1" applyFont="1" applyFill="1" applyBorder="1"/>
    <xf numFmtId="0" fontId="35" fillId="2" borderId="40" xfId="0" applyFont="1" applyFill="1" applyBorder="1" applyAlignment="1">
      <alignment horizontal="left" vertical="center"/>
    </xf>
    <xf numFmtId="0" fontId="34" fillId="2" borderId="21" xfId="0" applyFont="1" applyFill="1" applyBorder="1" applyAlignment="1">
      <alignment horizontal="left" vertical="center"/>
    </xf>
    <xf numFmtId="3" fontId="21" fillId="2" borderId="21" xfId="0" applyNumberFormat="1" applyFont="1" applyFill="1" applyBorder="1"/>
    <xf numFmtId="0" fontId="34" fillId="2" borderId="40" xfId="0" applyFont="1" applyFill="1" applyBorder="1" applyAlignment="1">
      <alignment horizontal="left" vertical="center"/>
    </xf>
    <xf numFmtId="0" fontId="1" fillId="2" borderId="8" xfId="0" applyFont="1" applyFill="1" applyBorder="1" applyAlignment="1">
      <alignment horizontal="center"/>
    </xf>
    <xf numFmtId="0" fontId="1" fillId="2" borderId="32" xfId="0" applyFont="1" applyFill="1" applyBorder="1" applyAlignment="1">
      <alignment horizontal="center"/>
    </xf>
    <xf numFmtId="164" fontId="0" fillId="2" borderId="0" xfId="2" applyNumberFormat="1" applyFont="1" applyFill="1" applyAlignment="1">
      <alignment horizontal="center"/>
    </xf>
    <xf numFmtId="0" fontId="0" fillId="2" borderId="0" xfId="0" applyFill="1" applyAlignment="1">
      <alignment horizontal="center"/>
    </xf>
    <xf numFmtId="0" fontId="26" fillId="2" borderId="0" xfId="3" applyFill="1"/>
    <xf numFmtId="0" fontId="0" fillId="5" borderId="0" xfId="0" applyFill="1"/>
    <xf numFmtId="165" fontId="0" fillId="2" borderId="0" xfId="0" applyNumberFormat="1" applyFill="1"/>
    <xf numFmtId="164" fontId="0" fillId="2" borderId="5" xfId="2" applyNumberFormat="1" applyFont="1" applyFill="1" applyBorder="1" applyAlignment="1">
      <alignment horizontal="center"/>
    </xf>
    <xf numFmtId="3" fontId="0" fillId="2" borderId="5" xfId="0" applyNumberFormat="1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164" fontId="0" fillId="2" borderId="0" xfId="2" applyNumberFormat="1" applyFont="1" applyFill="1" applyBorder="1" applyAlignment="1">
      <alignment horizontal="center"/>
    </xf>
    <xf numFmtId="3" fontId="0" fillId="2" borderId="0" xfId="0" applyNumberFormat="1" applyFill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left"/>
    </xf>
    <xf numFmtId="0" fontId="0" fillId="2" borderId="6" xfId="0" applyFill="1" applyBorder="1"/>
    <xf numFmtId="0" fontId="37" fillId="2" borderId="0" xfId="0" applyFont="1" applyFill="1"/>
    <xf numFmtId="0" fontId="1" fillId="2" borderId="4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left"/>
    </xf>
    <xf numFmtId="0" fontId="0" fillId="2" borderId="2" xfId="0" applyFill="1" applyBorder="1" applyAlignment="1">
      <alignment horizontal="center"/>
    </xf>
    <xf numFmtId="0" fontId="0" fillId="2" borderId="2" xfId="0" applyFill="1" applyBorder="1"/>
    <xf numFmtId="164" fontId="22" fillId="2" borderId="2" xfId="0" applyNumberFormat="1" applyFont="1" applyFill="1" applyBorder="1" applyAlignment="1">
      <alignment horizontal="center"/>
    </xf>
    <xf numFmtId="0" fontId="0" fillId="2" borderId="2" xfId="0" applyFill="1" applyBorder="1" applyAlignment="1">
      <alignment horizontal="center" wrapText="1"/>
    </xf>
    <xf numFmtId="3" fontId="0" fillId="2" borderId="2" xfId="0" applyNumberFormat="1" applyFill="1" applyBorder="1" applyAlignment="1">
      <alignment horizontal="center"/>
    </xf>
    <xf numFmtId="3" fontId="22" fillId="2" borderId="2" xfId="0" applyNumberFormat="1" applyFont="1" applyFill="1" applyBorder="1" applyAlignment="1">
      <alignment horizontal="center"/>
    </xf>
    <xf numFmtId="166" fontId="0" fillId="2" borderId="0" xfId="0" applyNumberFormat="1" applyFill="1"/>
    <xf numFmtId="0" fontId="0" fillId="2" borderId="2" xfId="0" applyFill="1" applyBorder="1" applyAlignment="1">
      <alignment horizontal="center" vertical="center"/>
    </xf>
    <xf numFmtId="3" fontId="38" fillId="2" borderId="0" xfId="0" applyNumberFormat="1" applyFont="1" applyFill="1"/>
    <xf numFmtId="0" fontId="0" fillId="2" borderId="2" xfId="0" applyFill="1" applyBorder="1" applyAlignment="1">
      <alignment horizontal="left" vertical="center"/>
    </xf>
    <xf numFmtId="0" fontId="32" fillId="2" borderId="0" xfId="0" applyFont="1" applyFill="1" applyAlignment="1">
      <alignment horizontal="left"/>
    </xf>
    <xf numFmtId="0" fontId="30" fillId="2" borderId="0" xfId="3" applyFont="1" applyFill="1"/>
    <xf numFmtId="0" fontId="39" fillId="2" borderId="0" xfId="1" applyFont="1" applyFill="1"/>
    <xf numFmtId="0" fontId="40" fillId="2" borderId="0" xfId="0" applyFont="1" applyFill="1"/>
    <xf numFmtId="0" fontId="36" fillId="2" borderId="0" xfId="0" applyFont="1" applyFill="1" applyAlignment="1">
      <alignment horizontal="left"/>
    </xf>
    <xf numFmtId="0" fontId="0" fillId="2" borderId="0" xfId="0" applyFill="1" applyAlignment="1">
      <alignment horizontal="left"/>
    </xf>
    <xf numFmtId="0" fontId="41" fillId="2" borderId="0" xfId="0" applyFont="1" applyFill="1" applyAlignment="1">
      <alignment horizontal="left"/>
    </xf>
    <xf numFmtId="0" fontId="42" fillId="2" borderId="0" xfId="0" applyFont="1" applyFill="1" applyAlignment="1">
      <alignment horizontal="left"/>
    </xf>
    <xf numFmtId="0" fontId="44" fillId="2" borderId="0" xfId="3" applyFont="1" applyFill="1"/>
    <xf numFmtId="0" fontId="43" fillId="2" borderId="0" xfId="3" applyFont="1" applyFill="1"/>
    <xf numFmtId="0" fontId="43" fillId="2" borderId="0" xfId="0" applyFont="1" applyFill="1" applyAlignment="1">
      <alignment horizontal="left"/>
    </xf>
    <xf numFmtId="0" fontId="45" fillId="2" borderId="0" xfId="0" applyFont="1" applyFill="1"/>
    <xf numFmtId="0" fontId="46" fillId="2" borderId="4" xfId="0" applyFont="1" applyFill="1" applyBorder="1" applyAlignment="1">
      <alignment horizontal="center"/>
    </xf>
    <xf numFmtId="0" fontId="47" fillId="2" borderId="4" xfId="0" applyFont="1" applyFill="1" applyBorder="1" applyAlignment="1">
      <alignment horizontal="center"/>
    </xf>
    <xf numFmtId="0" fontId="48" fillId="2" borderId="28" xfId="0" applyFont="1" applyFill="1" applyBorder="1" applyAlignment="1">
      <alignment horizontal="left"/>
    </xf>
    <xf numFmtId="164" fontId="48" fillId="2" borderId="29" xfId="2" applyNumberFormat="1" applyFont="1" applyFill="1" applyBorder="1" applyAlignment="1">
      <alignment horizontal="center"/>
    </xf>
    <xf numFmtId="0" fontId="22" fillId="2" borderId="26" xfId="0" applyFont="1" applyFill="1" applyBorder="1" applyAlignment="1">
      <alignment horizontal="left"/>
    </xf>
    <xf numFmtId="164" fontId="48" fillId="2" borderId="27" xfId="2" applyNumberFormat="1" applyFont="1" applyFill="1" applyBorder="1" applyAlignment="1">
      <alignment horizontal="center"/>
    </xf>
    <xf numFmtId="0" fontId="22" fillId="2" borderId="24" xfId="0" applyFont="1" applyFill="1" applyBorder="1" applyAlignment="1">
      <alignment horizontal="left"/>
    </xf>
    <xf numFmtId="164" fontId="48" fillId="2" borderId="25" xfId="2" applyNumberFormat="1" applyFont="1" applyFill="1" applyBorder="1" applyAlignment="1">
      <alignment horizontal="center"/>
    </xf>
    <xf numFmtId="0" fontId="22" fillId="2" borderId="21" xfId="0" applyFont="1" applyFill="1" applyBorder="1" applyAlignment="1">
      <alignment horizontal="left"/>
    </xf>
    <xf numFmtId="164" fontId="48" fillId="2" borderId="23" xfId="2" applyNumberFormat="1" applyFont="1" applyFill="1" applyBorder="1" applyAlignment="1">
      <alignment horizontal="center"/>
    </xf>
    <xf numFmtId="0" fontId="22" fillId="2" borderId="5" xfId="3" applyFont="1" applyFill="1" applyBorder="1"/>
    <xf numFmtId="0" fontId="47" fillId="2" borderId="8" xfId="3" applyFont="1" applyFill="1" applyBorder="1" applyAlignment="1">
      <alignment horizontal="center"/>
    </xf>
    <xf numFmtId="0" fontId="48" fillId="2" borderId="34" xfId="0" applyFont="1" applyFill="1" applyBorder="1" applyAlignment="1">
      <alignment horizontal="left"/>
    </xf>
    <xf numFmtId="164" fontId="48" fillId="2" borderId="45" xfId="2" applyNumberFormat="1" applyFont="1" applyFill="1" applyBorder="1" applyAlignment="1">
      <alignment horizontal="center"/>
    </xf>
    <xf numFmtId="3" fontId="22" fillId="2" borderId="48" xfId="3" applyNumberFormat="1" applyFont="1" applyFill="1" applyBorder="1"/>
    <xf numFmtId="0" fontId="22" fillId="2" borderId="36" xfId="0" applyFont="1" applyFill="1" applyBorder="1" applyAlignment="1">
      <alignment horizontal="left"/>
    </xf>
    <xf numFmtId="164" fontId="48" fillId="2" borderId="44" xfId="2" applyNumberFormat="1" applyFont="1" applyFill="1" applyBorder="1" applyAlignment="1">
      <alignment horizontal="center"/>
    </xf>
    <xf numFmtId="3" fontId="22" fillId="2" borderId="47" xfId="3" applyNumberFormat="1" applyFont="1" applyFill="1" applyBorder="1"/>
    <xf numFmtId="0" fontId="22" fillId="2" borderId="39" xfId="0" applyFont="1" applyFill="1" applyBorder="1" applyAlignment="1">
      <alignment horizontal="left"/>
    </xf>
    <xf numFmtId="164" fontId="48" fillId="2" borderId="43" xfId="2" applyNumberFormat="1" applyFont="1" applyFill="1" applyBorder="1" applyAlignment="1">
      <alignment horizontal="center"/>
    </xf>
    <xf numFmtId="3" fontId="22" fillId="2" borderId="46" xfId="3" applyNumberFormat="1" applyFont="1" applyFill="1" applyBorder="1"/>
    <xf numFmtId="0" fontId="47" fillId="2" borderId="8" xfId="3" applyFont="1" applyFill="1" applyBorder="1" applyAlignment="1">
      <alignment horizontal="center" vertical="center" wrapText="1"/>
    </xf>
    <xf numFmtId="0" fontId="1" fillId="2" borderId="37" xfId="0" applyFont="1" applyFill="1" applyBorder="1" applyAlignment="1">
      <alignment vertical="center"/>
    </xf>
    <xf numFmtId="164" fontId="0" fillId="2" borderId="42" xfId="2" applyNumberFormat="1" applyFont="1" applyFill="1" applyBorder="1" applyAlignment="1">
      <alignment horizontal="center" vertical="center"/>
    </xf>
    <xf numFmtId="3" fontId="1" fillId="2" borderId="0" xfId="0" applyNumberFormat="1" applyFont="1" applyFill="1" applyAlignment="1">
      <alignment horizontal="center"/>
    </xf>
    <xf numFmtId="164" fontId="1" fillId="2" borderId="0" xfId="2" applyNumberFormat="1" applyFont="1" applyFill="1" applyAlignment="1">
      <alignment horizontal="center"/>
    </xf>
    <xf numFmtId="3" fontId="18" fillId="2" borderId="0" xfId="0" applyNumberFormat="1" applyFont="1" applyFill="1"/>
    <xf numFmtId="164" fontId="0" fillId="2" borderId="0" xfId="0" applyNumberFormat="1" applyFill="1"/>
    <xf numFmtId="164" fontId="14" fillId="2" borderId="9" xfId="2" applyNumberFormat="1" applyFont="1" applyFill="1" applyBorder="1" applyAlignment="1">
      <alignment horizontal="center" vertical="center"/>
    </xf>
    <xf numFmtId="164" fontId="50" fillId="2" borderId="9" xfId="2" applyNumberFormat="1" applyFont="1" applyFill="1" applyBorder="1" applyAlignment="1">
      <alignment horizontal="center" vertical="center"/>
    </xf>
    <xf numFmtId="0" fontId="15" fillId="2" borderId="0" xfId="0" applyFont="1" applyFill="1" applyAlignment="1">
      <alignment vertical="center"/>
    </xf>
    <xf numFmtId="3" fontId="15" fillId="2" borderId="0" xfId="0" applyNumberFormat="1" applyFont="1" applyFill="1" applyAlignment="1">
      <alignment horizontal="center" vertical="center"/>
    </xf>
    <xf numFmtId="0" fontId="16" fillId="2" borderId="8" xfId="0" applyFont="1" applyFill="1" applyBorder="1" applyAlignment="1">
      <alignment horizontal="left" vertical="center"/>
    </xf>
    <xf numFmtId="3" fontId="16" fillId="2" borderId="8" xfId="0" applyNumberFormat="1" applyFont="1" applyFill="1" applyBorder="1" applyAlignment="1">
      <alignment horizontal="center" vertical="center"/>
    </xf>
    <xf numFmtId="0" fontId="51" fillId="0" borderId="0" xfId="0" applyFont="1" applyAlignment="1">
      <alignment horizontal="left" vertical="center"/>
    </xf>
    <xf numFmtId="0" fontId="47" fillId="2" borderId="32" xfId="3" applyFont="1" applyFill="1" applyBorder="1" applyAlignment="1">
      <alignment horizontal="center" vertical="center" wrapText="1"/>
    </xf>
    <xf numFmtId="0" fontId="1" fillId="2" borderId="49" xfId="0" applyFont="1" applyFill="1" applyBorder="1" applyAlignment="1">
      <alignment vertical="center"/>
    </xf>
    <xf numFmtId="0" fontId="49" fillId="2" borderId="0" xfId="0" applyFont="1" applyFill="1" applyAlignment="1">
      <alignment vertical="center"/>
    </xf>
    <xf numFmtId="0" fontId="49" fillId="2" borderId="5" xfId="0" applyFont="1" applyFill="1" applyBorder="1" applyAlignment="1">
      <alignment vertical="center"/>
    </xf>
    <xf numFmtId="0" fontId="1" fillId="2" borderId="50" xfId="0" applyFont="1" applyFill="1" applyBorder="1" applyAlignment="1">
      <alignment vertical="center"/>
    </xf>
    <xf numFmtId="164" fontId="0" fillId="2" borderId="51" xfId="2" applyNumberFormat="1" applyFont="1" applyFill="1" applyBorder="1" applyAlignment="1">
      <alignment horizontal="center" vertical="center"/>
    </xf>
    <xf numFmtId="3" fontId="50" fillId="2" borderId="9" xfId="0" applyNumberFormat="1" applyFont="1" applyFill="1" applyBorder="1" applyAlignment="1">
      <alignment horizontal="center" vertical="center"/>
    </xf>
    <xf numFmtId="0" fontId="18" fillId="2" borderId="0" xfId="0" applyFont="1" applyFill="1" applyAlignment="1">
      <alignment horizontal="center" vertical="center"/>
    </xf>
    <xf numFmtId="164" fontId="10" fillId="2" borderId="5" xfId="0" applyNumberFormat="1" applyFont="1" applyFill="1" applyBorder="1" applyAlignment="1">
      <alignment horizontal="center" vertical="center"/>
    </xf>
    <xf numFmtId="0" fontId="34" fillId="2" borderId="52" xfId="0" applyFont="1" applyFill="1" applyBorder="1" applyAlignment="1">
      <alignment horizontal="left" vertical="center"/>
    </xf>
    <xf numFmtId="164" fontId="21" fillId="2" borderId="41" xfId="2" applyNumberFormat="1" applyFont="1" applyFill="1" applyBorder="1" applyAlignment="1">
      <alignment horizontal="center"/>
    </xf>
    <xf numFmtId="164" fontId="15" fillId="2" borderId="0" xfId="2" applyNumberFormat="1" applyFont="1" applyFill="1" applyBorder="1" applyAlignment="1">
      <alignment horizontal="center" vertical="center"/>
    </xf>
    <xf numFmtId="3" fontId="12" fillId="2" borderId="8" xfId="0" applyNumberFormat="1" applyFont="1" applyFill="1" applyBorder="1" applyAlignment="1">
      <alignment horizontal="center" vertical="center"/>
    </xf>
    <xf numFmtId="164" fontId="12" fillId="2" borderId="8" xfId="2" applyNumberFormat="1" applyFont="1" applyFill="1" applyBorder="1" applyAlignment="1">
      <alignment horizontal="center" vertical="center"/>
    </xf>
    <xf numFmtId="0" fontId="53" fillId="0" borderId="0" xfId="0" applyFont="1"/>
    <xf numFmtId="0" fontId="38" fillId="2" borderId="0" xfId="0" applyFont="1" applyFill="1"/>
    <xf numFmtId="0" fontId="38" fillId="0" borderId="0" xfId="0" applyFont="1"/>
    <xf numFmtId="0" fontId="12" fillId="2" borderId="9" xfId="0" applyFont="1" applyFill="1" applyBorder="1" applyAlignment="1">
      <alignment horizontal="right"/>
    </xf>
    <xf numFmtId="0" fontId="53" fillId="2" borderId="0" xfId="0" applyFont="1" applyFill="1"/>
    <xf numFmtId="3" fontId="33" fillId="2" borderId="53" xfId="0" applyNumberFormat="1" applyFont="1" applyFill="1" applyBorder="1" applyAlignment="1">
      <alignment horizontal="center" vertical="center"/>
    </xf>
    <xf numFmtId="3" fontId="33" fillId="2" borderId="54" xfId="0" applyNumberFormat="1" applyFont="1" applyFill="1" applyBorder="1" applyAlignment="1">
      <alignment horizontal="center" vertical="center"/>
    </xf>
    <xf numFmtId="3" fontId="33" fillId="2" borderId="55" xfId="0" applyNumberFormat="1" applyFont="1" applyFill="1" applyBorder="1" applyAlignment="1">
      <alignment horizontal="center" vertical="center"/>
    </xf>
    <xf numFmtId="164" fontId="33" fillId="2" borderId="53" xfId="2" applyNumberFormat="1" applyFont="1" applyFill="1" applyBorder="1" applyAlignment="1">
      <alignment horizontal="center" vertical="center"/>
    </xf>
    <xf numFmtId="164" fontId="33" fillId="2" borderId="34" xfId="2" applyNumberFormat="1" applyFont="1" applyFill="1" applyBorder="1" applyAlignment="1">
      <alignment horizontal="center" vertical="center"/>
    </xf>
    <xf numFmtId="164" fontId="33" fillId="2" borderId="54" xfId="2" applyNumberFormat="1" applyFont="1" applyFill="1" applyBorder="1" applyAlignment="1">
      <alignment horizontal="center" vertical="center"/>
    </xf>
    <xf numFmtId="164" fontId="33" fillId="2" borderId="36" xfId="2" applyNumberFormat="1" applyFont="1" applyFill="1" applyBorder="1" applyAlignment="1">
      <alignment horizontal="center" vertical="center"/>
    </xf>
    <xf numFmtId="164" fontId="33" fillId="2" borderId="55" xfId="2" applyNumberFormat="1" applyFont="1" applyFill="1" applyBorder="1" applyAlignment="1">
      <alignment horizontal="center" vertical="center"/>
    </xf>
    <xf numFmtId="164" fontId="33" fillId="2" borderId="39" xfId="2" applyNumberFormat="1" applyFont="1" applyFill="1" applyBorder="1" applyAlignment="1">
      <alignment horizontal="center" vertical="center"/>
    </xf>
    <xf numFmtId="3" fontId="54" fillId="0" borderId="0" xfId="0" applyNumberFormat="1" applyFont="1"/>
    <xf numFmtId="3" fontId="55" fillId="0" borderId="0" xfId="0" applyNumberFormat="1" applyFont="1"/>
    <xf numFmtId="0" fontId="52" fillId="2" borderId="0" xfId="0" applyFont="1" applyFill="1" applyAlignment="1">
      <alignment horizontal="left"/>
    </xf>
    <xf numFmtId="0" fontId="10" fillId="2" borderId="4" xfId="0" applyFont="1" applyFill="1" applyBorder="1" applyAlignment="1">
      <alignment wrapText="1"/>
    </xf>
    <xf numFmtId="3" fontId="10" fillId="2" borderId="4" xfId="0" applyNumberFormat="1" applyFont="1" applyFill="1" applyBorder="1" applyAlignment="1">
      <alignment horizontal="center" vertical="center" wrapText="1"/>
    </xf>
    <xf numFmtId="164" fontId="10" fillId="2" borderId="4" xfId="0" applyNumberFormat="1" applyFont="1" applyFill="1" applyBorder="1" applyAlignment="1">
      <alignment horizontal="center" vertical="center" wrapText="1"/>
    </xf>
    <xf numFmtId="164" fontId="0" fillId="2" borderId="5" xfId="2" applyNumberFormat="1" applyFont="1" applyFill="1" applyBorder="1" applyAlignment="1">
      <alignment horizontal="center" vertical="center"/>
    </xf>
    <xf numFmtId="0" fontId="0" fillId="2" borderId="34" xfId="0" applyFill="1" applyBorder="1" applyAlignment="1">
      <alignment vertical="center"/>
    </xf>
    <xf numFmtId="164" fontId="0" fillId="2" borderId="34" xfId="2" applyNumberFormat="1" applyFont="1" applyFill="1" applyBorder="1" applyAlignment="1">
      <alignment horizontal="center" vertical="center"/>
    </xf>
    <xf numFmtId="0" fontId="0" fillId="2" borderId="36" xfId="0" applyFill="1" applyBorder="1" applyAlignment="1">
      <alignment vertical="center"/>
    </xf>
    <xf numFmtId="164" fontId="0" fillId="2" borderId="36" xfId="2" applyNumberFormat="1" applyFont="1" applyFill="1" applyBorder="1" applyAlignment="1">
      <alignment horizontal="center" vertical="center"/>
    </xf>
    <xf numFmtId="0" fontId="0" fillId="2" borderId="5" xfId="0" applyFill="1" applyBorder="1" applyAlignment="1">
      <alignment vertical="center"/>
    </xf>
    <xf numFmtId="164" fontId="0" fillId="2" borderId="57" xfId="2" applyNumberFormat="1" applyFont="1" applyFill="1" applyBorder="1" applyAlignment="1">
      <alignment horizontal="center" vertical="center"/>
    </xf>
    <xf numFmtId="164" fontId="0" fillId="2" borderId="37" xfId="2" applyNumberFormat="1" applyFont="1" applyFill="1" applyBorder="1" applyAlignment="1">
      <alignment horizontal="center" vertical="center"/>
    </xf>
    <xf numFmtId="164" fontId="0" fillId="2" borderId="38" xfId="2" applyNumberFormat="1" applyFont="1" applyFill="1" applyBorder="1" applyAlignment="1">
      <alignment horizontal="center" vertical="center"/>
    </xf>
    <xf numFmtId="3" fontId="30" fillId="2" borderId="28" xfId="0" applyNumberFormat="1" applyFont="1" applyFill="1" applyBorder="1" applyAlignment="1">
      <alignment horizontal="center"/>
    </xf>
    <xf numFmtId="164" fontId="30" fillId="2" borderId="29" xfId="2" applyNumberFormat="1" applyFont="1" applyFill="1" applyBorder="1" applyAlignment="1">
      <alignment horizontal="center"/>
    </xf>
    <xf numFmtId="3" fontId="30" fillId="2" borderId="26" xfId="0" applyNumberFormat="1" applyFont="1" applyFill="1" applyBorder="1" applyAlignment="1">
      <alignment horizontal="center"/>
    </xf>
    <xf numFmtId="164" fontId="30" fillId="2" borderId="27" xfId="2" applyNumberFormat="1" applyFont="1" applyFill="1" applyBorder="1" applyAlignment="1">
      <alignment horizontal="center"/>
    </xf>
    <xf numFmtId="3" fontId="30" fillId="2" borderId="24" xfId="0" applyNumberFormat="1" applyFont="1" applyFill="1" applyBorder="1" applyAlignment="1">
      <alignment horizontal="center"/>
    </xf>
    <xf numFmtId="164" fontId="30" fillId="2" borderId="25" xfId="2" applyNumberFormat="1" applyFont="1" applyFill="1" applyBorder="1" applyAlignment="1">
      <alignment horizontal="center"/>
    </xf>
    <xf numFmtId="3" fontId="30" fillId="2" borderId="21" xfId="4" applyNumberFormat="1" applyFont="1" applyFill="1" applyBorder="1" applyAlignment="1">
      <alignment horizontal="center"/>
    </xf>
    <xf numFmtId="9" fontId="30" fillId="2" borderId="23" xfId="2" applyFont="1" applyFill="1" applyBorder="1" applyAlignment="1">
      <alignment horizontal="center"/>
    </xf>
    <xf numFmtId="164" fontId="22" fillId="2" borderId="29" xfId="2" applyNumberFormat="1" applyFont="1" applyFill="1" applyBorder="1" applyAlignment="1">
      <alignment horizontal="center"/>
    </xf>
    <xf numFmtId="164" fontId="22" fillId="2" borderId="27" xfId="2" applyNumberFormat="1" applyFont="1" applyFill="1" applyBorder="1" applyAlignment="1">
      <alignment horizontal="center"/>
    </xf>
    <xf numFmtId="164" fontId="22" fillId="2" borderId="25" xfId="2" applyNumberFormat="1" applyFont="1" applyFill="1" applyBorder="1" applyAlignment="1">
      <alignment horizontal="center"/>
    </xf>
    <xf numFmtId="164" fontId="22" fillId="2" borderId="23" xfId="2" applyNumberFormat="1" applyFont="1" applyFill="1" applyBorder="1" applyAlignment="1">
      <alignment horizontal="center"/>
    </xf>
    <xf numFmtId="0" fontId="47" fillId="2" borderId="3" xfId="0" applyFont="1" applyFill="1" applyBorder="1"/>
    <xf numFmtId="3" fontId="22" fillId="2" borderId="0" xfId="0" applyNumberFormat="1" applyFont="1" applyFill="1"/>
    <xf numFmtId="0" fontId="56" fillId="2" borderId="0" xfId="0" applyFont="1" applyFill="1" applyAlignment="1">
      <alignment horizontal="left" vertical="center"/>
    </xf>
    <xf numFmtId="0" fontId="56" fillId="2" borderId="0" xfId="0" applyFont="1" applyFill="1" applyAlignment="1">
      <alignment horizontal="center" vertical="center"/>
    </xf>
    <xf numFmtId="164" fontId="18" fillId="2" borderId="0" xfId="2" applyNumberFormat="1" applyFont="1" applyFill="1" applyBorder="1"/>
    <xf numFmtId="0" fontId="18" fillId="2" borderId="0" xfId="0" applyFont="1" applyFill="1" applyAlignment="1">
      <alignment horizontal="left" vertical="center"/>
    </xf>
    <xf numFmtId="3" fontId="57" fillId="2" borderId="0" xfId="0" applyNumberFormat="1" applyFont="1" applyFill="1"/>
    <xf numFmtId="0" fontId="22" fillId="2" borderId="2" xfId="0" applyFont="1" applyFill="1" applyBorder="1" applyAlignment="1">
      <alignment horizontal="center" wrapText="1"/>
    </xf>
    <xf numFmtId="3" fontId="10" fillId="2" borderId="12" xfId="0" applyNumberFormat="1" applyFont="1" applyFill="1" applyBorder="1" applyAlignment="1">
      <alignment horizontal="left" vertical="center" wrapText="1"/>
    </xf>
    <xf numFmtId="3" fontId="14" fillId="2" borderId="0" xfId="0" applyNumberFormat="1" applyFont="1" applyFill="1" applyAlignment="1">
      <alignment horizontal="center" vertical="center"/>
    </xf>
    <xf numFmtId="164" fontId="27" fillId="2" borderId="0" xfId="2" applyNumberFormat="1" applyFont="1" applyFill="1" applyAlignment="1">
      <alignment horizontal="left"/>
    </xf>
    <xf numFmtId="0" fontId="58" fillId="2" borderId="0" xfId="0" applyFont="1" applyFill="1" applyAlignment="1">
      <alignment horizontal="left"/>
    </xf>
    <xf numFmtId="0" fontId="38" fillId="2" borderId="0" xfId="0" applyFont="1" applyFill="1" applyAlignment="1">
      <alignment horizontal="center"/>
    </xf>
    <xf numFmtId="164" fontId="38" fillId="2" borderId="0" xfId="2" applyNumberFormat="1" applyFont="1" applyFill="1" applyAlignment="1">
      <alignment horizontal="center"/>
    </xf>
    <xf numFmtId="9" fontId="38" fillId="2" borderId="0" xfId="2" applyFont="1" applyFill="1" applyAlignment="1">
      <alignment horizontal="center"/>
    </xf>
    <xf numFmtId="0" fontId="59" fillId="2" borderId="0" xfId="0" applyFont="1" applyFill="1" applyAlignment="1">
      <alignment horizontal="left"/>
    </xf>
    <xf numFmtId="0" fontId="8" fillId="2" borderId="0" xfId="1" applyFill="1" applyAlignment="1">
      <alignment vertical="center"/>
    </xf>
    <xf numFmtId="3" fontId="10" fillId="2" borderId="10" xfId="0" applyNumberFormat="1" applyFont="1" applyFill="1" applyBorder="1" applyAlignment="1">
      <alignment horizontal="center" vertical="center" wrapText="1"/>
    </xf>
    <xf numFmtId="164" fontId="10" fillId="2" borderId="10" xfId="2" applyNumberFormat="1" applyFont="1" applyFill="1" applyBorder="1" applyAlignment="1">
      <alignment horizontal="center" vertical="center" wrapText="1"/>
    </xf>
    <xf numFmtId="3" fontId="10" fillId="2" borderId="11" xfId="0" applyNumberFormat="1" applyFont="1" applyFill="1" applyBorder="1" applyAlignment="1">
      <alignment horizontal="center" vertical="center" wrapText="1"/>
    </xf>
    <xf numFmtId="164" fontId="10" fillId="2" borderId="11" xfId="2" applyNumberFormat="1" applyFont="1" applyFill="1" applyBorder="1" applyAlignment="1">
      <alignment horizontal="center" vertical="center" wrapText="1"/>
    </xf>
    <xf numFmtId="3" fontId="10" fillId="2" borderId="12" xfId="0" applyNumberFormat="1" applyFont="1" applyFill="1" applyBorder="1" applyAlignment="1">
      <alignment horizontal="center" vertical="center" wrapText="1"/>
    </xf>
    <xf numFmtId="164" fontId="10" fillId="2" borderId="12" xfId="2" applyNumberFormat="1" applyFont="1" applyFill="1" applyBorder="1" applyAlignment="1">
      <alignment horizontal="center" vertical="center" wrapText="1"/>
    </xf>
    <xf numFmtId="0" fontId="10" fillId="2" borderId="5" xfId="0" applyFont="1" applyFill="1" applyBorder="1"/>
    <xf numFmtId="0" fontId="38" fillId="2" borderId="0" xfId="0" applyFont="1" applyFill="1" applyAlignment="1">
      <alignment horizontal="center" wrapText="1"/>
    </xf>
    <xf numFmtId="3" fontId="38" fillId="2" borderId="0" xfId="0" applyNumberFormat="1" applyFont="1" applyFill="1" applyAlignment="1">
      <alignment horizontal="center"/>
    </xf>
    <xf numFmtId="0" fontId="60" fillId="2" borderId="0" xfId="0" applyFont="1" applyFill="1" applyAlignment="1">
      <alignment horizontal="left"/>
    </xf>
    <xf numFmtId="0" fontId="61" fillId="2" borderId="0" xfId="3" applyFont="1" applyFill="1"/>
    <xf numFmtId="0" fontId="62" fillId="2" borderId="0" xfId="3" applyFont="1" applyFill="1" applyAlignment="1">
      <alignment horizontal="center"/>
    </xf>
    <xf numFmtId="164" fontId="63" fillId="2" borderId="0" xfId="2" applyNumberFormat="1" applyFont="1" applyFill="1" applyBorder="1" applyAlignment="1">
      <alignment horizontal="center"/>
    </xf>
    <xf numFmtId="164" fontId="64" fillId="2" borderId="9" xfId="0" applyNumberFormat="1" applyFont="1" applyFill="1" applyBorder="1"/>
    <xf numFmtId="0" fontId="65" fillId="2" borderId="0" xfId="0" applyFont="1" applyFill="1"/>
    <xf numFmtId="0" fontId="1" fillId="2" borderId="0" xfId="0" applyFont="1" applyFill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left" vertical="center" wrapText="1"/>
    </xf>
    <xf numFmtId="0" fontId="11" fillId="2" borderId="5" xfId="0" applyFont="1" applyFill="1" applyBorder="1" applyAlignment="1">
      <alignment horizontal="left" vertical="center" wrapText="1"/>
    </xf>
    <xf numFmtId="0" fontId="11" fillId="2" borderId="6" xfId="0" applyFont="1" applyFill="1" applyBorder="1" applyAlignment="1">
      <alignment horizontal="center"/>
    </xf>
    <xf numFmtId="0" fontId="11" fillId="2" borderId="5" xfId="0" applyFont="1" applyFill="1" applyBorder="1" applyAlignment="1">
      <alignment horizontal="center"/>
    </xf>
    <xf numFmtId="0" fontId="11" fillId="2" borderId="7" xfId="0" applyFont="1" applyFill="1" applyBorder="1" applyAlignment="1">
      <alignment horizontal="center" wrapText="1"/>
    </xf>
    <xf numFmtId="0" fontId="11" fillId="2" borderId="4" xfId="0" applyFont="1" applyFill="1" applyBorder="1" applyAlignment="1">
      <alignment horizontal="left" vertical="center"/>
    </xf>
    <xf numFmtId="0" fontId="11" fillId="2" borderId="5" xfId="0" applyFont="1" applyFill="1" applyBorder="1" applyAlignment="1">
      <alignment horizontal="left" vertical="center"/>
    </xf>
    <xf numFmtId="0" fontId="11" fillId="2" borderId="4" xfId="0" applyFont="1" applyFill="1" applyBorder="1" applyAlignment="1">
      <alignment horizontal="center"/>
    </xf>
    <xf numFmtId="0" fontId="11" fillId="2" borderId="8" xfId="0" applyFont="1" applyFill="1" applyBorder="1" applyAlignment="1">
      <alignment horizontal="center" wrapText="1"/>
    </xf>
    <xf numFmtId="0" fontId="12" fillId="2" borderId="9" xfId="0" applyFont="1" applyFill="1" applyBorder="1" applyAlignment="1">
      <alignment horizontal="center" wrapText="1"/>
    </xf>
    <xf numFmtId="0" fontId="12" fillId="2" borderId="58" xfId="0" applyFont="1" applyFill="1" applyBorder="1" applyAlignment="1">
      <alignment horizontal="center" wrapText="1"/>
    </xf>
    <xf numFmtId="0" fontId="21" fillId="2" borderId="4" xfId="0" applyFont="1" applyFill="1" applyBorder="1" applyAlignment="1">
      <alignment horizontal="center"/>
    </xf>
    <xf numFmtId="0" fontId="12" fillId="2" borderId="58" xfId="0" applyFont="1" applyFill="1" applyBorder="1" applyAlignment="1">
      <alignment horizontal="center"/>
    </xf>
    <xf numFmtId="0" fontId="12" fillId="2" borderId="15" xfId="0" applyFont="1" applyFill="1" applyBorder="1" applyAlignment="1">
      <alignment horizontal="center" wrapText="1"/>
    </xf>
    <xf numFmtId="0" fontId="12" fillId="2" borderId="9" xfId="0" applyFont="1" applyFill="1" applyBorder="1" applyAlignment="1">
      <alignment horizontal="center"/>
    </xf>
    <xf numFmtId="0" fontId="12" fillId="2" borderId="14" xfId="0" applyFont="1" applyFill="1" applyBorder="1" applyAlignment="1">
      <alignment horizontal="center" wrapText="1"/>
    </xf>
    <xf numFmtId="0" fontId="12" fillId="2" borderId="13" xfId="0" applyFont="1" applyFill="1" applyBorder="1" applyAlignment="1">
      <alignment horizontal="center" wrapText="1"/>
    </xf>
    <xf numFmtId="0" fontId="16" fillId="2" borderId="0" xfId="0" applyFont="1" applyFill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 wrapText="1"/>
    </xf>
    <xf numFmtId="0" fontId="16" fillId="2" borderId="0" xfId="0" applyFont="1" applyFill="1" applyAlignment="1">
      <alignment horizontal="center" vertical="center"/>
    </xf>
    <xf numFmtId="0" fontId="16" fillId="2" borderId="5" xfId="0" applyFont="1" applyFill="1" applyBorder="1" applyAlignment="1">
      <alignment horizontal="center" vertical="center"/>
    </xf>
    <xf numFmtId="0" fontId="31" fillId="2" borderId="4" xfId="0" applyFont="1" applyFill="1" applyBorder="1" applyAlignment="1">
      <alignment horizontal="center"/>
    </xf>
    <xf numFmtId="0" fontId="31" fillId="2" borderId="31" xfId="0" applyFont="1" applyFill="1" applyBorder="1" applyAlignment="1">
      <alignment horizontal="center"/>
    </xf>
    <xf numFmtId="0" fontId="11" fillId="2" borderId="56" xfId="0" applyFont="1" applyFill="1" applyBorder="1" applyAlignment="1">
      <alignment horizontal="center"/>
    </xf>
    <xf numFmtId="0" fontId="11" fillId="2" borderId="31" xfId="0" applyFont="1" applyFill="1" applyBorder="1" applyAlignment="1">
      <alignment horizontal="center"/>
    </xf>
    <xf numFmtId="0" fontId="42" fillId="2" borderId="0" xfId="0" applyFont="1" applyFill="1" applyAlignment="1">
      <alignment horizontal="left"/>
    </xf>
    <xf numFmtId="0" fontId="41" fillId="2" borderId="0" xfId="0" applyFont="1" applyFill="1" applyAlignment="1">
      <alignment horizontal="left"/>
    </xf>
    <xf numFmtId="0" fontId="27" fillId="2" borderId="0" xfId="0" applyFont="1" applyFill="1" applyAlignment="1">
      <alignment horizontal="left"/>
    </xf>
    <xf numFmtId="0" fontId="32" fillId="2" borderId="0" xfId="0" applyFont="1" applyFill="1" applyAlignment="1">
      <alignment horizontal="left"/>
    </xf>
    <xf numFmtId="0" fontId="49" fillId="2" borderId="4" xfId="0" applyFont="1" applyFill="1" applyBorder="1" applyAlignment="1">
      <alignment horizontal="center" vertical="center"/>
    </xf>
    <xf numFmtId="0" fontId="49" fillId="2" borderId="5" xfId="0" applyFont="1" applyFill="1" applyBorder="1" applyAlignment="1">
      <alignment horizontal="center" vertical="center"/>
    </xf>
  </cellXfs>
  <cellStyles count="5">
    <cellStyle name="Hipervínculo" xfId="1" builtinId="8"/>
    <cellStyle name="Normal" xfId="0" builtinId="0"/>
    <cellStyle name="Normal 2" xfId="4" xr:uid="{B643CC6D-FB8C-4670-80A3-F37FD6170C5D}"/>
    <cellStyle name="Normal 3" xfId="3" xr:uid="{9C59B7F7-75E5-4BCD-881E-CD78615AEB0B}"/>
    <cellStyle name="Porcentaje" xfId="2" builtinId="5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990033"/>
      <color rgb="FF94346E"/>
      <color rgb="FF38A6A5"/>
      <color rgb="FFFBE5D6"/>
      <color rgb="FF0F8554"/>
      <color rgb="FFE17C05"/>
      <color rgb="FFEDAD08"/>
      <color rgb="FF73AF48"/>
      <color rgb="FF009999"/>
      <color rgb="FFF8CBA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externalLink" Target="externalLinks/externalLink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ca-ES" b="1">
                <a:solidFill>
                  <a:sysClr val="windowText" lastClr="000000"/>
                </a:solidFill>
              </a:rPr>
              <a:t>Variació interanual de l'estructura productiva. Baix</a:t>
            </a:r>
            <a:r>
              <a:rPr lang="ca-ES" b="1" baseline="0">
                <a:solidFill>
                  <a:sysClr val="windowText" lastClr="000000"/>
                </a:solidFill>
              </a:rPr>
              <a:t> Llobregat i àmbits territorials de referència</a:t>
            </a:r>
            <a:endParaRPr lang="ca-ES" b="1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GG!$A$33</c:f>
              <c:strCache>
                <c:ptCount val="1"/>
                <c:pt idx="0">
                  <c:v>Baix Llobregat</c:v>
                </c:pt>
              </c:strCache>
            </c:strRef>
          </c:tx>
          <c:spPr>
            <a:solidFill>
              <a:srgbClr val="009999"/>
            </a:solidFill>
            <a:ln>
              <a:noFill/>
            </a:ln>
            <a:effectLst/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rgbClr val="009999"/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GG!$B$32:$E$32</c:f>
              <c:strCache>
                <c:ptCount val="4"/>
                <c:pt idx="0">
                  <c:v>Empreses</c:v>
                </c:pt>
                <c:pt idx="1">
                  <c:v>Total llocs de treball</c:v>
                </c:pt>
                <c:pt idx="2">
                  <c:v>RGSS</c:v>
                </c:pt>
                <c:pt idx="3">
                  <c:v>RETA</c:v>
                </c:pt>
              </c:strCache>
            </c:strRef>
          </c:cat>
          <c:val>
            <c:numRef>
              <c:f>GG!$B$33:$E$33</c:f>
              <c:numCache>
                <c:formatCode>0.0%</c:formatCode>
                <c:ptCount val="4"/>
                <c:pt idx="0">
                  <c:v>1.4411990776325902E-3</c:v>
                </c:pt>
                <c:pt idx="1">
                  <c:v>3.564805275087575E-2</c:v>
                </c:pt>
                <c:pt idx="2">
                  <c:v>4.0909559303403981E-2</c:v>
                </c:pt>
                <c:pt idx="3">
                  <c:v>4.1169205434335113E-3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B5-4892-9113-2B83CB85B43A}"/>
            </c:ext>
          </c:extLst>
        </c:ser>
        <c:ser>
          <c:idx val="1"/>
          <c:order val="1"/>
          <c:tx>
            <c:strRef>
              <c:f>GG!$A$34</c:f>
              <c:strCache>
                <c:ptCount val="1"/>
                <c:pt idx="0">
                  <c:v>Àrea Metropolitana de Barcelona</c:v>
                </c:pt>
              </c:strCache>
            </c:strRef>
          </c:tx>
          <c:spPr>
            <a:solidFill>
              <a:srgbClr val="FF9999"/>
            </a:solidFill>
            <a:ln>
              <a:noFill/>
            </a:ln>
            <a:effectLst/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GG!$B$32:$E$32</c:f>
              <c:strCache>
                <c:ptCount val="4"/>
                <c:pt idx="0">
                  <c:v>Empreses</c:v>
                </c:pt>
                <c:pt idx="1">
                  <c:v>Total llocs de treball</c:v>
                </c:pt>
                <c:pt idx="2">
                  <c:v>RGSS</c:v>
                </c:pt>
                <c:pt idx="3">
                  <c:v>RETA</c:v>
                </c:pt>
              </c:strCache>
            </c:strRef>
          </c:cat>
          <c:val>
            <c:numRef>
              <c:f>GG!$B$34:$E$34</c:f>
              <c:numCache>
                <c:formatCode>0.0%</c:formatCode>
                <c:ptCount val="4"/>
                <c:pt idx="0">
                  <c:v>8.2109138628658918E-3</c:v>
                </c:pt>
                <c:pt idx="1">
                  <c:v>3.0175707707741087E-2</c:v>
                </c:pt>
                <c:pt idx="2">
                  <c:v>3.3103527592662406E-2</c:v>
                </c:pt>
                <c:pt idx="3">
                  <c:v>1.0610362716423646E-2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8B5-4892-9113-2B83CB85B43A}"/>
            </c:ext>
          </c:extLst>
        </c:ser>
        <c:ser>
          <c:idx val="2"/>
          <c:order val="2"/>
          <c:tx>
            <c:strRef>
              <c:f>GG!$A$35</c:f>
              <c:strCache>
                <c:ptCount val="1"/>
                <c:pt idx="0">
                  <c:v>Àmbit Territorial Metropolità</c:v>
                </c:pt>
              </c:strCache>
            </c:strRef>
          </c:tx>
          <c:spPr>
            <a:solidFill>
              <a:srgbClr val="A5A5A5"/>
            </a:solidFill>
            <a:ln>
              <a:noFill/>
            </a:ln>
            <a:effectLst/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GG!$B$32:$E$32</c:f>
              <c:strCache>
                <c:ptCount val="4"/>
                <c:pt idx="0">
                  <c:v>Empreses</c:v>
                </c:pt>
                <c:pt idx="1">
                  <c:v>Total llocs de treball</c:v>
                </c:pt>
                <c:pt idx="2">
                  <c:v>RGSS</c:v>
                </c:pt>
                <c:pt idx="3">
                  <c:v>RETA</c:v>
                </c:pt>
              </c:strCache>
            </c:strRef>
          </c:cat>
          <c:val>
            <c:numRef>
              <c:f>GG!$B$35:$E$35</c:f>
              <c:numCache>
                <c:formatCode>0.0%</c:formatCode>
                <c:ptCount val="4"/>
                <c:pt idx="0">
                  <c:v>6.721414373888482E-3</c:v>
                </c:pt>
                <c:pt idx="1">
                  <c:v>3.5015196544785604E-2</c:v>
                </c:pt>
                <c:pt idx="2">
                  <c:v>3.9303470342111742E-2</c:v>
                </c:pt>
                <c:pt idx="3">
                  <c:v>9.693640274386699E-3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8B5-4892-9113-2B83CB85B43A}"/>
            </c:ext>
          </c:extLst>
        </c:ser>
        <c:ser>
          <c:idx val="3"/>
          <c:order val="3"/>
          <c:tx>
            <c:strRef>
              <c:f>GG!$A$36</c:f>
              <c:strCache>
                <c:ptCount val="1"/>
                <c:pt idx="0">
                  <c:v>Catalunya</c:v>
                </c:pt>
              </c:strCache>
            </c:strRef>
          </c:tx>
          <c:spPr>
            <a:solidFill>
              <a:srgbClr val="F8CBAD"/>
            </a:solidFill>
            <a:ln>
              <a:noFill/>
            </a:ln>
            <a:effectLst/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accent2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GG!$B$32:$E$32</c:f>
              <c:strCache>
                <c:ptCount val="4"/>
                <c:pt idx="0">
                  <c:v>Empreses</c:v>
                </c:pt>
                <c:pt idx="1">
                  <c:v>Total llocs de treball</c:v>
                </c:pt>
                <c:pt idx="2">
                  <c:v>RGSS</c:v>
                </c:pt>
                <c:pt idx="3">
                  <c:v>RETA</c:v>
                </c:pt>
              </c:strCache>
            </c:strRef>
          </c:cat>
          <c:val>
            <c:numRef>
              <c:f>GG!$B$36:$E$36</c:f>
              <c:numCache>
                <c:formatCode>0.0%</c:formatCode>
                <c:ptCount val="4"/>
                <c:pt idx="0">
                  <c:v>8.1113297355551381E-3</c:v>
                </c:pt>
                <c:pt idx="1">
                  <c:v>3.6478409508076355E-2</c:v>
                </c:pt>
                <c:pt idx="2">
                  <c:v>4.1551109519179931E-2</c:v>
                </c:pt>
                <c:pt idx="3">
                  <c:v>9.6979847641687836E-3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8B5-4892-9113-2B83CB85B4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10"/>
        <c:axId val="476525680"/>
        <c:axId val="476528304"/>
      </c:barChart>
      <c:catAx>
        <c:axId val="476525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476528304"/>
        <c:crosses val="autoZero"/>
        <c:auto val="1"/>
        <c:lblAlgn val="ctr"/>
        <c:lblOffset val="100"/>
        <c:noMultiLvlLbl val="0"/>
      </c:catAx>
      <c:valAx>
        <c:axId val="476528304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4765256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ca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1047549109704414E-2"/>
          <c:y val="0.17267697885789748"/>
          <c:w val="0.90939689807217527"/>
          <c:h val="0.5721285918444876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999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rgbClr val="009999"/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G7S1!$A$28:$A$35</c:f>
              <c:strCache>
                <c:ptCount val="8"/>
                <c:pt idx="0">
                  <c:v>Agricultura</c:v>
                </c:pt>
                <c:pt idx="1">
                  <c:v>Construcció</c:v>
                </c:pt>
                <c:pt idx="2">
                  <c:v>Comerç</c:v>
                </c:pt>
                <c:pt idx="3">
                  <c:v>Indústria</c:v>
                </c:pt>
                <c:pt idx="4">
                  <c:v>Serveis a la ciutadania</c:v>
                </c:pt>
                <c:pt idx="5">
                  <c:v>Serveis al consumidor</c:v>
                </c:pt>
                <c:pt idx="6">
                  <c:v>Serveis relacionats amb l'empresa</c:v>
                </c:pt>
                <c:pt idx="7">
                  <c:v>Total llocs treball</c:v>
                </c:pt>
              </c:strCache>
            </c:strRef>
          </c:cat>
          <c:val>
            <c:numRef>
              <c:f>G7S1!$C$28:$C$35</c:f>
              <c:numCache>
                <c:formatCode>0.0%</c:formatCode>
                <c:ptCount val="8"/>
                <c:pt idx="0">
                  <c:v>-3.0612244897959218E-2</c:v>
                </c:pt>
                <c:pt idx="1">
                  <c:v>-1.2573823585444899E-2</c:v>
                </c:pt>
                <c:pt idx="2">
                  <c:v>-2.7645849578223913E-3</c:v>
                </c:pt>
                <c:pt idx="3">
                  <c:v>-7.793935937648544E-3</c:v>
                </c:pt>
                <c:pt idx="4">
                  <c:v>0.14343305750053048</c:v>
                </c:pt>
                <c:pt idx="5">
                  <c:v>2.6422280409426291E-2</c:v>
                </c:pt>
                <c:pt idx="6">
                  <c:v>3.8861629048086321E-2</c:v>
                </c:pt>
                <c:pt idx="7">
                  <c:v>3.1914113488699547E-2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6D-40DC-B192-6C29D1665D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558455600"/>
        <c:axId val="558451336"/>
      </c:barChart>
      <c:catAx>
        <c:axId val="5584556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558451336"/>
        <c:crosses val="autoZero"/>
        <c:auto val="1"/>
        <c:lblAlgn val="ctr"/>
        <c:lblOffset val="100"/>
        <c:noMultiLvlLbl val="0"/>
      </c:catAx>
      <c:valAx>
        <c:axId val="558451336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5584556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959150740200713"/>
          <c:y val="8.9101627433106331E-2"/>
          <c:w val="0.636668163341506"/>
          <c:h val="0.81647641964716611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F5C-4D31-8730-BA0A43C18588}"/>
              </c:ext>
            </c:extLst>
          </c:dPt>
          <c:dPt>
            <c:idx val="1"/>
            <c:bubble3D val="0"/>
            <c:spPr>
              <a:solidFill>
                <a:srgbClr val="73AF48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F5C-4D31-8730-BA0A43C18588}"/>
              </c:ext>
            </c:extLst>
          </c:dPt>
          <c:dPt>
            <c:idx val="2"/>
            <c:bubble3D val="0"/>
            <c:spPr>
              <a:solidFill>
                <a:srgbClr val="EDAD08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1F5C-4D31-8730-BA0A43C18588}"/>
              </c:ext>
            </c:extLst>
          </c:dPt>
          <c:dPt>
            <c:idx val="3"/>
            <c:bubble3D val="0"/>
            <c:spPr>
              <a:solidFill>
                <a:srgbClr val="E17C0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1F5C-4D31-8730-BA0A43C18588}"/>
              </c:ext>
            </c:extLst>
          </c:dPt>
          <c:dPt>
            <c:idx val="4"/>
            <c:bubble3D val="0"/>
            <c:spPr>
              <a:solidFill>
                <a:srgbClr val="38A6A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1F5C-4D31-8730-BA0A43C18588}"/>
              </c:ext>
            </c:extLst>
          </c:dPt>
          <c:dPt>
            <c:idx val="5"/>
            <c:bubble3D val="0"/>
            <c:spPr>
              <a:solidFill>
                <a:srgbClr val="94346E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1F5C-4D31-8730-BA0A43C18588}"/>
              </c:ext>
            </c:extLst>
          </c:dPt>
          <c:dPt>
            <c:idx val="6"/>
            <c:bubble3D val="0"/>
            <c:spPr>
              <a:solidFill>
                <a:srgbClr val="0F855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1F5C-4D31-8730-BA0A43C18588}"/>
              </c:ext>
            </c:extLst>
          </c:dPt>
          <c:dLbls>
            <c:dLbl>
              <c:idx val="0"/>
              <c:layout>
                <c:manualLayout>
                  <c:x val="-4.1486585214671025E-3"/>
                  <c:y val="0.11970732344897844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ca-E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F5C-4D31-8730-BA0A43C18588}"/>
                </c:ext>
              </c:extLst>
            </c:dLbl>
            <c:dLbl>
              <c:idx val="1"/>
              <c:layout>
                <c:manualLayout>
                  <c:x val="0"/>
                  <c:y val="2.6601627433106307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ca-E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F5C-4D31-8730-BA0A43C18588}"/>
                </c:ext>
              </c:extLst>
            </c:dLbl>
            <c:dLbl>
              <c:idx val="2"/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ca-E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1F5C-4D31-8730-BA0A43C18588}"/>
                </c:ext>
              </c:extLst>
            </c:dLbl>
            <c:dLbl>
              <c:idx val="3"/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ca-E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1F5C-4D31-8730-BA0A43C18588}"/>
                </c:ext>
              </c:extLst>
            </c:dLbl>
            <c:dLbl>
              <c:idx val="4"/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ca-E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1F5C-4D31-8730-BA0A43C18588}"/>
                </c:ext>
              </c:extLst>
            </c:dLbl>
            <c:dLbl>
              <c:idx val="5"/>
              <c:layout>
                <c:manualLayout>
                  <c:x val="6.2229877822006542E-3"/>
                  <c:y val="-7.980488229931899E-3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rgbClr val="FBE5D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ca-E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F5C-4D31-8730-BA0A43C18588}"/>
                </c:ext>
              </c:extLst>
            </c:dLbl>
            <c:dLbl>
              <c:idx val="6"/>
              <c:layout>
                <c:manualLayout>
                  <c:x val="0"/>
                  <c:y val="2.394146468979565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rgbClr val="FBE5D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ca-E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F5C-4D31-8730-BA0A43C18588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T7S2!$M$45:$S$45</c:f>
              <c:strCache>
                <c:ptCount val="7"/>
                <c:pt idx="0">
                  <c:v>Agricultura</c:v>
                </c:pt>
                <c:pt idx="1">
                  <c:v>Construcció</c:v>
                </c:pt>
                <c:pt idx="2">
                  <c:v>Comerç</c:v>
                </c:pt>
                <c:pt idx="3">
                  <c:v>Indústria</c:v>
                </c:pt>
                <c:pt idx="4">
                  <c:v>Serveis a la ciutadania</c:v>
                </c:pt>
                <c:pt idx="5">
                  <c:v>Serveis al consumidor</c:v>
                </c:pt>
                <c:pt idx="6">
                  <c:v>Serveis relacionats amb l'empresa</c:v>
                </c:pt>
              </c:strCache>
            </c:strRef>
          </c:cat>
          <c:val>
            <c:numRef>
              <c:f>T7S2!$M$50:$S$50</c:f>
              <c:numCache>
                <c:formatCode>0.0%</c:formatCode>
                <c:ptCount val="7"/>
                <c:pt idx="0">
                  <c:v>3.0581541659828217E-3</c:v>
                </c:pt>
                <c:pt idx="1">
                  <c:v>7.1880299797581926E-2</c:v>
                </c:pt>
                <c:pt idx="2">
                  <c:v>0.19394934077356529</c:v>
                </c:pt>
                <c:pt idx="3">
                  <c:v>0.14922588763061437</c:v>
                </c:pt>
                <c:pt idx="4">
                  <c:v>0.14875266699491219</c:v>
                </c:pt>
                <c:pt idx="5">
                  <c:v>0.13430986377810603</c:v>
                </c:pt>
                <c:pt idx="6">
                  <c:v>0.29882378685923738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1F5C-4D31-8730-BA0A43C185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47485492678058E-2"/>
          <c:y val="3.5383983339893427E-2"/>
          <c:w val="0.89953749038128428"/>
          <c:h val="0.7795109259763015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G7S2!$J$2</c:f>
              <c:strCache>
                <c:ptCount val="1"/>
                <c:pt idx="0">
                  <c:v>Dones</c:v>
                </c:pt>
              </c:strCache>
            </c:strRef>
          </c:tx>
          <c:spPr>
            <a:solidFill>
              <a:srgbClr val="94346E"/>
            </a:solidFill>
            <a:ln>
              <a:noFill/>
            </a:ln>
            <a:effectLst/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G7S2!$I$3:$I$9</c:f>
              <c:strCache>
                <c:ptCount val="7"/>
                <c:pt idx="0">
                  <c:v>AGRICULTURA</c:v>
                </c:pt>
                <c:pt idx="1">
                  <c:v>CONSTRUCCIÓ</c:v>
                </c:pt>
                <c:pt idx="2">
                  <c:v>COMERÇ</c:v>
                </c:pt>
                <c:pt idx="3">
                  <c:v>INDÚSTRIA</c:v>
                </c:pt>
                <c:pt idx="4">
                  <c:v>SERVEIS A LA CIUTADANIA</c:v>
                </c:pt>
                <c:pt idx="5">
                  <c:v>SERVEIS AL CONSUMIDOR</c:v>
                </c:pt>
                <c:pt idx="6">
                  <c:v>SERVEIS RELACIONATS AMB L’EMPRESA</c:v>
                </c:pt>
              </c:strCache>
            </c:strRef>
          </c:cat>
          <c:val>
            <c:numRef>
              <c:f>G7S2!$J$3:$J$9</c:f>
              <c:numCache>
                <c:formatCode>0.0%</c:formatCode>
                <c:ptCount val="7"/>
                <c:pt idx="0">
                  <c:v>0.23166368515205724</c:v>
                </c:pt>
                <c:pt idx="1">
                  <c:v>0.1267980820458178</c:v>
                </c:pt>
                <c:pt idx="2">
                  <c:v>0.46383842942570236</c:v>
                </c:pt>
                <c:pt idx="3">
                  <c:v>0.3287018367122484</c:v>
                </c:pt>
                <c:pt idx="4">
                  <c:v>0.70610946663970142</c:v>
                </c:pt>
                <c:pt idx="5">
                  <c:v>0.55630231563511945</c:v>
                </c:pt>
                <c:pt idx="6">
                  <c:v>0.40757387133389478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46-45B6-AE7B-AA80C2BB0C9F}"/>
            </c:ext>
          </c:extLst>
        </c:ser>
        <c:ser>
          <c:idx val="1"/>
          <c:order val="1"/>
          <c:tx>
            <c:strRef>
              <c:f>G7S2!$K$2</c:f>
              <c:strCache>
                <c:ptCount val="1"/>
                <c:pt idx="0">
                  <c:v>Homes</c:v>
                </c:pt>
              </c:strCache>
            </c:strRef>
          </c:tx>
          <c:spPr>
            <a:solidFill>
              <a:schemeClr val="bg2"/>
            </a:solidFill>
            <a:ln>
              <a:noFill/>
            </a:ln>
            <a:effectLst/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G7S2!$I$3:$I$9</c:f>
              <c:strCache>
                <c:ptCount val="7"/>
                <c:pt idx="0">
                  <c:v>AGRICULTURA</c:v>
                </c:pt>
                <c:pt idx="1">
                  <c:v>CONSTRUCCIÓ</c:v>
                </c:pt>
                <c:pt idx="2">
                  <c:v>COMERÇ</c:v>
                </c:pt>
                <c:pt idx="3">
                  <c:v>INDÚSTRIA</c:v>
                </c:pt>
                <c:pt idx="4">
                  <c:v>SERVEIS A LA CIUTADANIA</c:v>
                </c:pt>
                <c:pt idx="5">
                  <c:v>SERVEIS AL CONSUMIDOR</c:v>
                </c:pt>
                <c:pt idx="6">
                  <c:v>SERVEIS RELACIONATS AMB L’EMPRESA</c:v>
                </c:pt>
              </c:strCache>
            </c:strRef>
          </c:cat>
          <c:val>
            <c:numRef>
              <c:f>G7S2!$K$3:$K$9</c:f>
              <c:numCache>
                <c:formatCode>0.0%</c:formatCode>
                <c:ptCount val="7"/>
                <c:pt idx="0">
                  <c:v>0.76833631484794274</c:v>
                </c:pt>
                <c:pt idx="1">
                  <c:v>0.87320191795418223</c:v>
                </c:pt>
                <c:pt idx="2">
                  <c:v>0.5361615705742977</c:v>
                </c:pt>
                <c:pt idx="3">
                  <c:v>0.6712981632877516</c:v>
                </c:pt>
                <c:pt idx="4">
                  <c:v>0.29389053336029858</c:v>
                </c:pt>
                <c:pt idx="5">
                  <c:v>0.44369768436488055</c:v>
                </c:pt>
                <c:pt idx="6">
                  <c:v>0.59242612866610522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546-45B6-AE7B-AA80C2BB0C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832249432"/>
        <c:axId val="832250088"/>
      </c:barChart>
      <c:catAx>
        <c:axId val="8322494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832250088"/>
        <c:crosses val="autoZero"/>
        <c:auto val="1"/>
        <c:lblAlgn val="ctr"/>
        <c:lblOffset val="100"/>
        <c:noMultiLvlLbl val="0"/>
      </c:catAx>
      <c:valAx>
        <c:axId val="832250088"/>
        <c:scaling>
          <c:orientation val="minMax"/>
          <c:max val="1"/>
        </c:scaling>
        <c:delete val="0"/>
        <c:axPos val="l"/>
        <c:majorGridlines>
          <c:spPr>
            <a:ln w="3175" cap="flat" cmpd="sng" algn="ctr">
              <a:noFill/>
              <a:round/>
            </a:ln>
            <a:effectLst/>
          </c:spPr>
        </c:majorGridlines>
        <c:numFmt formatCode="0.0%" sourceLinked="0"/>
        <c:majorTickMark val="out"/>
        <c:minorTickMark val="none"/>
        <c:tickLblPos val="nextTo"/>
        <c:spPr>
          <a:noFill/>
          <a:ln>
            <a:solidFill>
              <a:srgbClr val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8322494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9649201192134844"/>
          <c:y val="0.9217565652866152"/>
          <c:w val="0.17376634787604339"/>
          <c:h val="5.816777327098457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ca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'TTC1'!$A$11</c:f>
              <c:strCache>
                <c:ptCount val="1"/>
                <c:pt idx="0">
                  <c:v>Baix Llobregat</c:v>
                </c:pt>
              </c:strCache>
            </c:strRef>
          </c:tx>
          <c:spPr>
            <a:solidFill>
              <a:srgbClr val="00999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rgbClr val="009999"/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'TTC1'!$B$10:$C$10</c:f>
              <c:strCache>
                <c:ptCount val="2"/>
                <c:pt idx="0">
                  <c:v>Activitats de tecnologia alta i mitjana-alta</c:v>
                </c:pt>
                <c:pt idx="1">
                  <c:v>Activitats basades en el coneixement</c:v>
                </c:pt>
              </c:strCache>
            </c:strRef>
          </c:cat>
          <c:val>
            <c:numRef>
              <c:f>'TTC1'!$B$11:$C$11</c:f>
              <c:numCache>
                <c:formatCode>0.0%</c:formatCode>
                <c:ptCount val="2"/>
                <c:pt idx="0">
                  <c:v>0.38081422554983624</c:v>
                </c:pt>
                <c:pt idx="1">
                  <c:v>0.41770378155133947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EE-4678-8DFA-7B72C4CF3BBF}"/>
            </c:ext>
          </c:extLst>
        </c:ser>
        <c:ser>
          <c:idx val="1"/>
          <c:order val="1"/>
          <c:tx>
            <c:strRef>
              <c:f>'TTC1'!$A$12</c:f>
              <c:strCache>
                <c:ptCount val="1"/>
                <c:pt idx="0">
                  <c:v>Àmbit Territorial Metropolità</c:v>
                </c:pt>
              </c:strCache>
            </c:strRef>
          </c:tx>
          <c:spPr>
            <a:solidFill>
              <a:srgbClr val="E17C05"/>
            </a:solidFill>
            <a:ln>
              <a:noFill/>
            </a:ln>
            <a:effectLst/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'TTC1'!$B$10:$C$10</c:f>
              <c:strCache>
                <c:ptCount val="2"/>
                <c:pt idx="0">
                  <c:v>Activitats de tecnologia alta i mitjana-alta</c:v>
                </c:pt>
                <c:pt idx="1">
                  <c:v>Activitats basades en el coneixement</c:v>
                </c:pt>
              </c:strCache>
            </c:strRef>
          </c:cat>
          <c:val>
            <c:numRef>
              <c:f>'TTC1'!$B$12:$C$12</c:f>
              <c:numCache>
                <c:formatCode>0.0%</c:formatCode>
                <c:ptCount val="2"/>
                <c:pt idx="0">
                  <c:v>0.40326286355459773</c:v>
                </c:pt>
                <c:pt idx="1">
                  <c:v>0.50527879358724337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FEE-4678-8DFA-7B72C4CF3BBF}"/>
            </c:ext>
          </c:extLst>
        </c:ser>
        <c:ser>
          <c:idx val="2"/>
          <c:order val="2"/>
          <c:tx>
            <c:strRef>
              <c:f>'TTC1'!$A$13</c:f>
              <c:strCache>
                <c:ptCount val="1"/>
                <c:pt idx="0">
                  <c:v>Catalunya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'TTC1'!$B$10:$C$10</c:f>
              <c:strCache>
                <c:ptCount val="2"/>
                <c:pt idx="0">
                  <c:v>Activitats de tecnologia alta i mitjana-alta</c:v>
                </c:pt>
                <c:pt idx="1">
                  <c:v>Activitats basades en el coneixement</c:v>
                </c:pt>
              </c:strCache>
            </c:strRef>
          </c:cat>
          <c:val>
            <c:numRef>
              <c:f>'TTC1'!$B$13:$C$13</c:f>
              <c:numCache>
                <c:formatCode>0.0%</c:formatCode>
                <c:ptCount val="2"/>
                <c:pt idx="0">
                  <c:v>0.32399448378835166</c:v>
                </c:pt>
                <c:pt idx="1">
                  <c:v>0.48517587632075587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FEE-4678-8DFA-7B72C4CF3B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10510392"/>
        <c:axId val="710519248"/>
      </c:barChart>
      <c:catAx>
        <c:axId val="7105103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710519248"/>
        <c:crosses val="autoZero"/>
        <c:auto val="1"/>
        <c:lblAlgn val="ctr"/>
        <c:lblOffset val="100"/>
        <c:noMultiLvlLbl val="0"/>
      </c:catAx>
      <c:valAx>
        <c:axId val="710519248"/>
        <c:scaling>
          <c:orientation val="minMax"/>
        </c:scaling>
        <c:delete val="0"/>
        <c:axPos val="l"/>
        <c:majorGridlines>
          <c:spPr>
            <a:ln w="3175" cap="flat" cmpd="sng" algn="ctr">
              <a:noFill/>
              <a:prstDash val="sysDash"/>
              <a:round/>
            </a:ln>
            <a:effectLst/>
          </c:spPr>
        </c:majorGridlines>
        <c:numFmt formatCode="0.0%" sourceLinked="1"/>
        <c:majorTickMark val="out"/>
        <c:minorTickMark val="none"/>
        <c:tickLblPos val="nextTo"/>
        <c:spPr>
          <a:noFill/>
          <a:ln w="3175">
            <a:solidFill>
              <a:srgbClr val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j-lt"/>
                <a:ea typeface="+mn-ea"/>
                <a:cs typeface="+mn-cs"/>
              </a:defRPr>
            </a:pPr>
            <a:endParaRPr lang="ca-ES"/>
          </a:p>
        </c:txPr>
        <c:crossAx val="7105103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ca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ca-ES" b="1">
                <a:solidFill>
                  <a:sysClr val="windowText" lastClr="000000"/>
                </a:solidFill>
              </a:rPr>
              <a:t>Evolució</a:t>
            </a:r>
            <a:r>
              <a:rPr lang="ca-ES" b="1" baseline="0">
                <a:solidFill>
                  <a:sysClr val="windowText" lastClr="000000"/>
                </a:solidFill>
              </a:rPr>
              <a:t> recent </a:t>
            </a:r>
            <a:r>
              <a:rPr lang="ca-ES" b="1">
                <a:solidFill>
                  <a:sysClr val="windowText" lastClr="000000"/>
                </a:solidFill>
              </a:rPr>
              <a:t>de l'estructura productiva</a:t>
            </a:r>
            <a:r>
              <a:rPr lang="ca-ES" b="1" baseline="0">
                <a:solidFill>
                  <a:sysClr val="windowText" lastClr="000000"/>
                </a:solidFill>
              </a:rPr>
              <a:t> del</a:t>
            </a:r>
            <a:r>
              <a:rPr lang="ca-ES" b="1">
                <a:solidFill>
                  <a:sysClr val="windowText" lastClr="000000"/>
                </a:solidFill>
              </a:rPr>
              <a:t> Baix</a:t>
            </a:r>
            <a:r>
              <a:rPr lang="ca-ES" b="1" baseline="0">
                <a:solidFill>
                  <a:sysClr val="windowText" lastClr="000000"/>
                </a:solidFill>
              </a:rPr>
              <a:t> Llobregat.</a:t>
            </a:r>
            <a:endParaRPr lang="ca-ES" b="1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>
        <c:manualLayout>
          <c:layoutTarget val="inner"/>
          <c:xMode val="edge"/>
          <c:yMode val="edge"/>
          <c:x val="6.4932135452980044E-2"/>
          <c:y val="0.12378798709148438"/>
          <c:w val="0.91856167710951386"/>
          <c:h val="0.6645578202688923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GG!$A$65</c:f>
              <c:strCache>
                <c:ptCount val="1"/>
                <c:pt idx="0">
                  <c:v>Variació anual</c:v>
                </c:pt>
              </c:strCache>
            </c:strRef>
          </c:tx>
          <c:spPr>
            <a:solidFill>
              <a:srgbClr val="009999"/>
            </a:solidFill>
            <a:ln>
              <a:noFill/>
            </a:ln>
            <a:effectLst/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rgbClr val="009999"/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GG!$B$32:$E$32</c:f>
              <c:strCache>
                <c:ptCount val="4"/>
                <c:pt idx="0">
                  <c:v>Empreses</c:v>
                </c:pt>
                <c:pt idx="1">
                  <c:v>Total llocs de treball</c:v>
                </c:pt>
                <c:pt idx="2">
                  <c:v>RGSS</c:v>
                </c:pt>
                <c:pt idx="3">
                  <c:v>RETA</c:v>
                </c:pt>
              </c:strCache>
            </c:strRef>
          </c:cat>
          <c:val>
            <c:numRef>
              <c:f>GG!$B$65:$E$65</c:f>
              <c:numCache>
                <c:formatCode>0.0%</c:formatCode>
                <c:ptCount val="4"/>
                <c:pt idx="0">
                  <c:v>1.4411990776325902E-3</c:v>
                </c:pt>
                <c:pt idx="1">
                  <c:v>2.4677256947053607E-2</c:v>
                </c:pt>
                <c:pt idx="2">
                  <c:v>4.0909559303403981E-2</c:v>
                </c:pt>
                <c:pt idx="3">
                  <c:v>4.1169205434335113E-3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56-4E0D-BC53-19A6F0D7CFE4}"/>
            </c:ext>
          </c:extLst>
        </c:ser>
        <c:ser>
          <c:idx val="1"/>
          <c:order val="1"/>
          <c:tx>
            <c:strRef>
              <c:f>GG!$A$66</c:f>
              <c:strCache>
                <c:ptCount val="1"/>
                <c:pt idx="0">
                  <c:v>Variació 2019</c:v>
                </c:pt>
              </c:strCache>
            </c:strRef>
          </c:tx>
          <c:spPr>
            <a:solidFill>
              <a:srgbClr val="A5A5A5"/>
            </a:solidFill>
            <a:ln>
              <a:noFill/>
            </a:ln>
            <a:effectLst/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GG!$B$32:$E$32</c:f>
              <c:strCache>
                <c:ptCount val="4"/>
                <c:pt idx="0">
                  <c:v>Empreses</c:v>
                </c:pt>
                <c:pt idx="1">
                  <c:v>Total llocs de treball</c:v>
                </c:pt>
                <c:pt idx="2">
                  <c:v>RGSS</c:v>
                </c:pt>
                <c:pt idx="3">
                  <c:v>RETA</c:v>
                </c:pt>
              </c:strCache>
            </c:strRef>
          </c:cat>
          <c:val>
            <c:numRef>
              <c:f>GG!$B$66:$E$66</c:f>
              <c:numCache>
                <c:formatCode>0.0%</c:formatCode>
                <c:ptCount val="4"/>
                <c:pt idx="0">
                  <c:v>-5.4345853747051351E-2</c:v>
                </c:pt>
                <c:pt idx="1">
                  <c:v>9.1329039362819164E-2</c:v>
                </c:pt>
                <c:pt idx="2">
                  <c:v>0.13008424169423136</c:v>
                </c:pt>
                <c:pt idx="3">
                  <c:v>-2.6561034503402445E-2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956-4E0D-BC53-19A6F0D7CF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10"/>
        <c:axId val="476525680"/>
        <c:axId val="476528304"/>
      </c:barChart>
      <c:catAx>
        <c:axId val="476525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476528304"/>
        <c:crosses val="autoZero"/>
        <c:auto val="1"/>
        <c:lblAlgn val="ctr"/>
        <c:lblOffset val="100"/>
        <c:noMultiLvlLbl val="0"/>
      </c:catAx>
      <c:valAx>
        <c:axId val="476528304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4765256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8110744820407485"/>
          <c:y val="0.88400836740915145"/>
          <c:w val="0.38421393289736588"/>
          <c:h val="9.262920879555747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ca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ca-ES" b="1">
                <a:solidFill>
                  <a:sysClr val="windowText" lastClr="000000"/>
                </a:solidFill>
              </a:rPr>
              <a:t>Comptes</a:t>
            </a:r>
            <a:r>
              <a:rPr lang="ca-ES" b="1" baseline="0">
                <a:solidFill>
                  <a:sysClr val="windowText" lastClr="000000"/>
                </a:solidFill>
              </a:rPr>
              <a:t> de cotització segons àmbit territorial</a:t>
            </a:r>
            <a:endParaRPr lang="ca-ES" b="1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'GE1'!$A$32</c:f>
              <c:strCache>
                <c:ptCount val="1"/>
                <c:pt idx="0">
                  <c:v>Baix Llobregat</c:v>
                </c:pt>
              </c:strCache>
            </c:strRef>
          </c:tx>
          <c:spPr>
            <a:solidFill>
              <a:srgbClr val="009999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6551724137931035E-2"/>
                  <c:y val="1.74748726467056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5C3B-4E66-838F-9E8C8FDF6408}"/>
                </c:ext>
              </c:extLst>
            </c:dLbl>
            <c:dLbl>
              <c:idx val="1"/>
              <c:layout>
                <c:manualLayout>
                  <c:x val="-1.1034482758620689E-2"/>
                  <c:y val="2.09698471760468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C3B-4E66-838F-9E8C8FDF6408}"/>
                </c:ext>
              </c:extLst>
            </c:dLbl>
            <c:dLbl>
              <c:idx val="2"/>
              <c:layout>
                <c:manualLayout>
                  <c:x val="-1.1034482758620689E-2"/>
                  <c:y val="6.989949058682273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5C3B-4E66-838F-9E8C8FDF640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rgbClr val="009999"/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'GE1'!$C$31:$G$31</c:f>
              <c:strCache>
                <c:ptCount val="5"/>
                <c:pt idx="0">
                  <c:v>variació 2023-2022</c:v>
                </c:pt>
                <c:pt idx="1">
                  <c:v>variació 2023-2021</c:v>
                </c:pt>
                <c:pt idx="2">
                  <c:v>variació 2023-2020</c:v>
                </c:pt>
                <c:pt idx="3">
                  <c:v>variació 2023-2019</c:v>
                </c:pt>
                <c:pt idx="4">
                  <c:v>variació 2023-2008</c:v>
                </c:pt>
              </c:strCache>
            </c:strRef>
          </c:cat>
          <c:val>
            <c:numRef>
              <c:f>'GE1'!$C$32:$G$32</c:f>
              <c:numCache>
                <c:formatCode>0.0%</c:formatCode>
                <c:ptCount val="5"/>
                <c:pt idx="0">
                  <c:v>1.4411990776325902E-3</c:v>
                </c:pt>
                <c:pt idx="1">
                  <c:v>-2.1062709430349448E-3</c:v>
                </c:pt>
                <c:pt idx="2">
                  <c:v>1.5392109108621529E-2</c:v>
                </c:pt>
                <c:pt idx="3">
                  <c:v>-5.4345853747051351E-2</c:v>
                </c:pt>
                <c:pt idx="4">
                  <c:v>-0.10746703202603186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A0-4798-810F-ADC702694F41}"/>
            </c:ext>
          </c:extLst>
        </c:ser>
        <c:ser>
          <c:idx val="1"/>
          <c:order val="1"/>
          <c:tx>
            <c:strRef>
              <c:f>'GE1'!$A$33</c:f>
              <c:strCache>
                <c:ptCount val="1"/>
                <c:pt idx="0">
                  <c:v>Àrea Metropolitana de Barcelona</c:v>
                </c:pt>
              </c:strCache>
            </c:strRef>
          </c:tx>
          <c:spPr>
            <a:solidFill>
              <a:srgbClr val="FF9999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5.5172413793103444E-3"/>
                  <c:y val="6.989949058682273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C3B-4E66-838F-9E8C8FDF6408}"/>
                </c:ext>
              </c:extLst>
            </c:dLbl>
            <c:dLbl>
              <c:idx val="1"/>
              <c:layout>
                <c:manualLayout>
                  <c:x val="-1.2873563218390838E-2"/>
                  <c:y val="1.0484923588023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C3B-4E66-838F-9E8C8FDF6408}"/>
                </c:ext>
              </c:extLst>
            </c:dLbl>
            <c:dLbl>
              <c:idx val="2"/>
              <c:layout>
                <c:manualLayout>
                  <c:x val="5.5172413793103444E-3"/>
                  <c:y val="2.09698471760467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5C3B-4E66-838F-9E8C8FDF6408}"/>
                </c:ext>
              </c:extLst>
            </c:dLbl>
            <c:dLbl>
              <c:idx val="3"/>
              <c:layout>
                <c:manualLayout>
                  <c:x val="1.1034482758620689E-2"/>
                  <c:y val="8.2558453455410608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C3B-4E66-838F-9E8C8FDF6408}"/>
                </c:ext>
              </c:extLst>
            </c:dLbl>
            <c:dLbl>
              <c:idx val="4"/>
              <c:layout>
                <c:manualLayout>
                  <c:x val="1.1034482758620555E-2"/>
                  <c:y val="6.989949058682209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C3B-4E66-838F-9E8C8FDF640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'GE1'!$C$31:$G$31</c:f>
              <c:strCache>
                <c:ptCount val="5"/>
                <c:pt idx="0">
                  <c:v>variació 2023-2022</c:v>
                </c:pt>
                <c:pt idx="1">
                  <c:v>variació 2023-2021</c:v>
                </c:pt>
                <c:pt idx="2">
                  <c:v>variació 2023-2020</c:v>
                </c:pt>
                <c:pt idx="3">
                  <c:v>variació 2023-2019</c:v>
                </c:pt>
                <c:pt idx="4">
                  <c:v>variació 2023-2008</c:v>
                </c:pt>
              </c:strCache>
            </c:strRef>
          </c:cat>
          <c:val>
            <c:numRef>
              <c:f>'GE1'!$C$33:$G$33</c:f>
              <c:numCache>
                <c:formatCode>0.0%</c:formatCode>
                <c:ptCount val="5"/>
                <c:pt idx="0">
                  <c:v>8.2109138628658918E-3</c:v>
                </c:pt>
                <c:pt idx="1">
                  <c:v>1.6464383825947941E-2</c:v>
                </c:pt>
                <c:pt idx="2">
                  <c:v>2.872312727813732E-2</c:v>
                </c:pt>
                <c:pt idx="3">
                  <c:v>-5.4467292275609799E-2</c:v>
                </c:pt>
                <c:pt idx="4">
                  <c:v>-8.7623084662455261E-2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6A0-4798-810F-ADC702694F41}"/>
            </c:ext>
          </c:extLst>
        </c:ser>
        <c:ser>
          <c:idx val="2"/>
          <c:order val="2"/>
          <c:tx>
            <c:strRef>
              <c:f>'GE1'!$A$34</c:f>
              <c:strCache>
                <c:ptCount val="1"/>
                <c:pt idx="0">
                  <c:v>Àmbit Territorial Metropolità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5.5172413793103444E-3"/>
                  <c:y val="1.0484923588023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C3B-4E66-838F-9E8C8FDF6408}"/>
                </c:ext>
              </c:extLst>
            </c:dLbl>
            <c:dLbl>
              <c:idx val="1"/>
              <c:layout>
                <c:manualLayout>
                  <c:x val="1.8390804597701149E-3"/>
                  <c:y val="6.989949058682209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C3B-4E66-838F-9E8C8FDF6408}"/>
                </c:ext>
              </c:extLst>
            </c:dLbl>
            <c:dLbl>
              <c:idx val="2"/>
              <c:layout>
                <c:manualLayout>
                  <c:x val="1.4712643678160919E-2"/>
                  <c:y val="1.74748726467056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5C3B-4E66-838F-9E8C8FDF6408}"/>
                </c:ext>
              </c:extLst>
            </c:dLbl>
            <c:dLbl>
              <c:idx val="3"/>
              <c:layout>
                <c:manualLayout>
                  <c:x val="0"/>
                  <c:y val="2.09698471760468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C3B-4E66-838F-9E8C8FDF6408}"/>
                </c:ext>
              </c:extLst>
            </c:dLbl>
            <c:dLbl>
              <c:idx val="4"/>
              <c:layout>
                <c:manualLayout>
                  <c:x val="3.6781609195402297E-3"/>
                  <c:y val="1.04849235880232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C3B-4E66-838F-9E8C8FDF640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'GE1'!$C$31:$G$31</c:f>
              <c:strCache>
                <c:ptCount val="5"/>
                <c:pt idx="0">
                  <c:v>variació 2023-2022</c:v>
                </c:pt>
                <c:pt idx="1">
                  <c:v>variació 2023-2021</c:v>
                </c:pt>
                <c:pt idx="2">
                  <c:v>variació 2023-2020</c:v>
                </c:pt>
                <c:pt idx="3">
                  <c:v>variació 2023-2019</c:v>
                </c:pt>
                <c:pt idx="4">
                  <c:v>variació 2023-2008</c:v>
                </c:pt>
              </c:strCache>
            </c:strRef>
          </c:cat>
          <c:val>
            <c:numRef>
              <c:f>'GE1'!$C$34:$G$34</c:f>
              <c:numCache>
                <c:formatCode>0.0%</c:formatCode>
                <c:ptCount val="5"/>
                <c:pt idx="0">
                  <c:v>6.721414373888482E-3</c:v>
                </c:pt>
                <c:pt idx="1">
                  <c:v>1.3433729785231453E-2</c:v>
                </c:pt>
                <c:pt idx="2">
                  <c:v>2.7678958785249459E-2</c:v>
                </c:pt>
                <c:pt idx="3">
                  <c:v>-5.2270041363009653E-2</c:v>
                </c:pt>
                <c:pt idx="4">
                  <c:v>-0.14364849833147941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6A0-4798-810F-ADC702694F41}"/>
            </c:ext>
          </c:extLst>
        </c:ser>
        <c:ser>
          <c:idx val="3"/>
          <c:order val="3"/>
          <c:tx>
            <c:strRef>
              <c:f>'GE1'!$A$35</c:f>
              <c:strCache>
                <c:ptCount val="1"/>
                <c:pt idx="0">
                  <c:v>Catalunya</c:v>
                </c:pt>
              </c:strCache>
            </c:strRef>
          </c:tx>
          <c:spPr>
            <a:solidFill>
              <a:srgbClr val="F8CBAD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8390804597701149E-2"/>
                  <c:y val="2.09698471760468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C3B-4E66-838F-9E8C8FDF6408}"/>
                </c:ext>
              </c:extLst>
            </c:dLbl>
            <c:dLbl>
              <c:idx val="1"/>
              <c:layout>
                <c:manualLayout>
                  <c:x val="1.6551724137930966E-2"/>
                  <c:y val="1.0484923588023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C3B-4E66-838F-9E8C8FDF6408}"/>
                </c:ext>
              </c:extLst>
            </c:dLbl>
            <c:dLbl>
              <c:idx val="2"/>
              <c:layout>
                <c:manualLayout>
                  <c:x val="2.7586206896551724E-2"/>
                  <c:y val="1.74748726467056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5C3B-4E66-838F-9E8C8FDF6408}"/>
                </c:ext>
              </c:extLst>
            </c:dLbl>
            <c:dLbl>
              <c:idx val="3"/>
              <c:layout>
                <c:manualLayout>
                  <c:x val="1.6551724137931035E-2"/>
                  <c:y val="6.989949058682273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04D-4543-A2EB-41EA7A97D7EF}"/>
                </c:ext>
              </c:extLst>
            </c:dLbl>
            <c:dLbl>
              <c:idx val="4"/>
              <c:layout>
                <c:manualLayout>
                  <c:x val="1.1034482758620689E-2"/>
                  <c:y val="2.7519484483001077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8A7-4632-9045-D313EC3B183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accent2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'GE1'!$C$31:$G$31</c:f>
              <c:strCache>
                <c:ptCount val="5"/>
                <c:pt idx="0">
                  <c:v>variació 2023-2022</c:v>
                </c:pt>
                <c:pt idx="1">
                  <c:v>variació 2023-2021</c:v>
                </c:pt>
                <c:pt idx="2">
                  <c:v>variació 2023-2020</c:v>
                </c:pt>
                <c:pt idx="3">
                  <c:v>variació 2023-2019</c:v>
                </c:pt>
                <c:pt idx="4">
                  <c:v>variació 2023-2008</c:v>
                </c:pt>
              </c:strCache>
            </c:strRef>
          </c:cat>
          <c:val>
            <c:numRef>
              <c:f>'GE1'!$C$35:$G$35</c:f>
              <c:numCache>
                <c:formatCode>0.0%</c:formatCode>
                <c:ptCount val="5"/>
                <c:pt idx="0">
                  <c:v>8.1113297355551381E-3</c:v>
                </c:pt>
                <c:pt idx="1">
                  <c:v>1.7159073591254886E-2</c:v>
                </c:pt>
                <c:pt idx="2">
                  <c:v>3.1782440483651281E-2</c:v>
                </c:pt>
                <c:pt idx="3">
                  <c:v>-4.3607409386824059E-2</c:v>
                </c:pt>
                <c:pt idx="4">
                  <c:v>-0.10944706692679128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B03-4DE0-9224-684CD4C48F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10"/>
        <c:axId val="476525680"/>
        <c:axId val="476528304"/>
      </c:barChart>
      <c:catAx>
        <c:axId val="476525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476528304"/>
        <c:crosses val="autoZero"/>
        <c:auto val="1"/>
        <c:lblAlgn val="ctr"/>
        <c:lblOffset val="100"/>
        <c:noMultiLvlLbl val="0"/>
      </c:catAx>
      <c:valAx>
        <c:axId val="476528304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4765256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ca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>
        <c:manualLayout>
          <c:layoutTarget val="inner"/>
          <c:xMode val="edge"/>
          <c:yMode val="edge"/>
          <c:x val="9.1684269433332216E-2"/>
          <c:y val="0.1568632589463658"/>
          <c:w val="0.88921695587713101"/>
          <c:h val="0.7530971922413927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'GE2'!$C$31</c:f>
              <c:strCache>
                <c:ptCount val="1"/>
                <c:pt idx="0">
                  <c:v>Variació interanual</c:v>
                </c:pt>
              </c:strCache>
            </c:strRef>
          </c:tx>
          <c:spPr>
            <a:solidFill>
              <a:srgbClr val="00999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rgbClr val="009999"/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'GE2'!$A$32:$A$39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'GE2'!$C$32:$C$39</c:f>
              <c:numCache>
                <c:formatCode>0.0%</c:formatCode>
                <c:ptCount val="8"/>
                <c:pt idx="0">
                  <c:v>3.0865975422427035E-2</c:v>
                </c:pt>
                <c:pt idx="1">
                  <c:v>1.8207217694994178E-2</c:v>
                </c:pt>
                <c:pt idx="2">
                  <c:v>3.6129150278971919E-3</c:v>
                </c:pt>
                <c:pt idx="3">
                  <c:v>4.5112781954887221E-3</c:v>
                </c:pt>
                <c:pt idx="4">
                  <c:v>-6.868082017782616E-2</c:v>
                </c:pt>
                <c:pt idx="5">
                  <c:v>1.7535314174378959E-2</c:v>
                </c:pt>
                <c:pt idx="6">
                  <c:v>-3.5423647678314981E-3</c:v>
                </c:pt>
                <c:pt idx="7">
                  <c:v>1.4411990776325902E-3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F0-47AA-AAF3-6ED4ED0A8A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8"/>
        <c:overlap val="32"/>
        <c:axId val="623514808"/>
        <c:axId val="623511528"/>
      </c:barChart>
      <c:catAx>
        <c:axId val="623514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623511528"/>
        <c:crosses val="autoZero"/>
        <c:auto val="1"/>
        <c:lblAlgn val="ctr"/>
        <c:lblOffset val="100"/>
        <c:noMultiLvlLbl val="0"/>
      </c:catAx>
      <c:valAx>
        <c:axId val="623511528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6235148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 sz="1600" b="1">
                <a:solidFill>
                  <a:sysClr val="windowText" lastClr="000000"/>
                </a:solidFill>
              </a:rPr>
              <a:t>Afiliacions</a:t>
            </a:r>
            <a:r>
              <a:rPr lang="es-ES" sz="1600" b="1" baseline="0">
                <a:solidFill>
                  <a:sysClr val="windowText" lastClr="000000"/>
                </a:solidFill>
              </a:rPr>
              <a:t> al RGSS segons àmbit territorial</a:t>
            </a:r>
            <a:endParaRPr lang="es-ES" sz="1600" b="1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GRGSS1!$A$32</c:f>
              <c:strCache>
                <c:ptCount val="1"/>
                <c:pt idx="0">
                  <c:v>Baix Llobregat</c:v>
                </c:pt>
              </c:strCache>
            </c:strRef>
          </c:tx>
          <c:spPr>
            <a:solidFill>
              <a:srgbClr val="00999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rgbClr val="009999"/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GRGSS1!$C$31:$G$31</c:f>
              <c:strCache>
                <c:ptCount val="5"/>
                <c:pt idx="0">
                  <c:v>variació 2023-2022</c:v>
                </c:pt>
                <c:pt idx="1">
                  <c:v>variació 2023-2021</c:v>
                </c:pt>
                <c:pt idx="2">
                  <c:v>variació 2023-2020</c:v>
                </c:pt>
                <c:pt idx="3">
                  <c:v>variació 2023-2019</c:v>
                </c:pt>
                <c:pt idx="4">
                  <c:v>variació 2023-2008</c:v>
                </c:pt>
              </c:strCache>
            </c:strRef>
          </c:cat>
          <c:val>
            <c:numRef>
              <c:f>GRGSS1!$C$32:$G$32</c:f>
              <c:numCache>
                <c:formatCode>0.0%</c:formatCode>
                <c:ptCount val="5"/>
                <c:pt idx="0">
                  <c:v>4.0909559303403981E-2</c:v>
                </c:pt>
                <c:pt idx="1">
                  <c:v>9.4303511781168192E-2</c:v>
                </c:pt>
                <c:pt idx="2">
                  <c:v>0.11942255763526417</c:v>
                </c:pt>
                <c:pt idx="3">
                  <c:v>0.13008424169423136</c:v>
                </c:pt>
                <c:pt idx="4">
                  <c:v>0.23996497459021088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C6-469D-A568-9A0D3294980B}"/>
            </c:ext>
          </c:extLst>
        </c:ser>
        <c:ser>
          <c:idx val="1"/>
          <c:order val="1"/>
          <c:tx>
            <c:strRef>
              <c:f>GRGSS1!$A$33</c:f>
              <c:strCache>
                <c:ptCount val="1"/>
                <c:pt idx="0">
                  <c:v>Àrea Metropolitana de Barcelona</c:v>
                </c:pt>
              </c:strCache>
            </c:strRef>
          </c:tx>
          <c:spPr>
            <a:solidFill>
              <a:srgbClr val="FF9999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7.2760345611641488E-3"/>
                  <c:y val="3.354297250955191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C94-4362-9556-0DD06AC60BAD}"/>
                </c:ext>
              </c:extLst>
            </c:dLbl>
            <c:dLbl>
              <c:idx val="2"/>
              <c:layout>
                <c:manualLayout>
                  <c:x val="9.0950432014552073E-3"/>
                  <c:y val="2.01257835057318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C94-4362-9556-0DD06AC60BA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GRGSS1!$C$31:$G$31</c:f>
              <c:strCache>
                <c:ptCount val="5"/>
                <c:pt idx="0">
                  <c:v>variació 2023-2022</c:v>
                </c:pt>
                <c:pt idx="1">
                  <c:v>variació 2023-2021</c:v>
                </c:pt>
                <c:pt idx="2">
                  <c:v>variació 2023-2020</c:v>
                </c:pt>
                <c:pt idx="3">
                  <c:v>variació 2023-2019</c:v>
                </c:pt>
                <c:pt idx="4">
                  <c:v>variació 2023-2008</c:v>
                </c:pt>
              </c:strCache>
            </c:strRef>
          </c:cat>
          <c:val>
            <c:numRef>
              <c:f>GRGSS1!$C$33:$G$33</c:f>
              <c:numCache>
                <c:formatCode>0.0%</c:formatCode>
                <c:ptCount val="5"/>
                <c:pt idx="0">
                  <c:v>3.3103527592662406E-2</c:v>
                </c:pt>
                <c:pt idx="1">
                  <c:v>8.3059816464599104E-2</c:v>
                </c:pt>
                <c:pt idx="2">
                  <c:v>0.11641157466576355</c:v>
                </c:pt>
                <c:pt idx="3">
                  <c:v>8.4213822603065355E-2</c:v>
                </c:pt>
                <c:pt idx="4">
                  <c:v>0.15289371402332028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3C6-469D-A568-9A0D3294980B}"/>
            </c:ext>
          </c:extLst>
        </c:ser>
        <c:ser>
          <c:idx val="2"/>
          <c:order val="2"/>
          <c:tx>
            <c:strRef>
              <c:f>GRGSS1!$A$34</c:f>
              <c:strCache>
                <c:ptCount val="1"/>
                <c:pt idx="0">
                  <c:v>Àmbit Territorial Metropolità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3.6380172805820826E-3"/>
                  <c:y val="2.34800807566871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C94-4362-9556-0DD06AC60BAD}"/>
                </c:ext>
              </c:extLst>
            </c:dLbl>
            <c:dLbl>
              <c:idx val="1"/>
              <c:layout>
                <c:manualLayout>
                  <c:x val="0"/>
                  <c:y val="1.67714862547765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C94-4362-9556-0DD06AC60BAD}"/>
                </c:ext>
              </c:extLst>
            </c:dLbl>
            <c:dLbl>
              <c:idx val="2"/>
              <c:layout>
                <c:manualLayout>
                  <c:x val="2.7285129604365552E-2"/>
                  <c:y val="2.34800807566871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C94-4362-9556-0DD06AC60BAD}"/>
                </c:ext>
              </c:extLst>
            </c:dLbl>
            <c:dLbl>
              <c:idx val="3"/>
              <c:layout>
                <c:manualLayout>
                  <c:x val="5.4570259208731242E-3"/>
                  <c:y val="1.00628917528659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C94-4362-9556-0DD06AC60BA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GRGSS1!$C$31:$G$31</c:f>
              <c:strCache>
                <c:ptCount val="5"/>
                <c:pt idx="0">
                  <c:v>variació 2023-2022</c:v>
                </c:pt>
                <c:pt idx="1">
                  <c:v>variació 2023-2021</c:v>
                </c:pt>
                <c:pt idx="2">
                  <c:v>variació 2023-2020</c:v>
                </c:pt>
                <c:pt idx="3">
                  <c:v>variació 2023-2019</c:v>
                </c:pt>
                <c:pt idx="4">
                  <c:v>variació 2023-2008</c:v>
                </c:pt>
              </c:strCache>
            </c:strRef>
          </c:cat>
          <c:val>
            <c:numRef>
              <c:f>GRGSS1!$C$34:$G$34</c:f>
              <c:numCache>
                <c:formatCode>0.0%</c:formatCode>
                <c:ptCount val="5"/>
                <c:pt idx="0">
                  <c:v>3.9303470342111742E-2</c:v>
                </c:pt>
                <c:pt idx="1">
                  <c:v>8.5647219736936828E-2</c:v>
                </c:pt>
                <c:pt idx="2">
                  <c:v>0.12137081247593377</c:v>
                </c:pt>
                <c:pt idx="3">
                  <c:v>8.9492527023875126E-2</c:v>
                </c:pt>
                <c:pt idx="4">
                  <c:v>0.10511651813801283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3C6-469D-A568-9A0D3294980B}"/>
            </c:ext>
          </c:extLst>
        </c:ser>
        <c:ser>
          <c:idx val="3"/>
          <c:order val="3"/>
          <c:tx>
            <c:strRef>
              <c:f>GRGSS1!$A$35</c:f>
              <c:strCache>
                <c:ptCount val="1"/>
                <c:pt idx="0">
                  <c:v>Catalunya</c:v>
                </c:pt>
              </c:strCache>
            </c:strRef>
          </c:tx>
          <c:spPr>
            <a:solidFill>
              <a:srgbClr val="F8CBAD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9.0950432014552073E-3"/>
                  <c:y val="1.67714862547765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C94-4362-9556-0DD06AC60BA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accent2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GRGSS1!$C$31:$G$31</c:f>
              <c:strCache>
                <c:ptCount val="5"/>
                <c:pt idx="0">
                  <c:v>variació 2023-2022</c:v>
                </c:pt>
                <c:pt idx="1">
                  <c:v>variació 2023-2021</c:v>
                </c:pt>
                <c:pt idx="2">
                  <c:v>variació 2023-2020</c:v>
                </c:pt>
                <c:pt idx="3">
                  <c:v>variació 2023-2019</c:v>
                </c:pt>
                <c:pt idx="4">
                  <c:v>variació 2023-2008</c:v>
                </c:pt>
              </c:strCache>
            </c:strRef>
          </c:cat>
          <c:val>
            <c:numRef>
              <c:f>GRGSS1!$C$35:$G$35</c:f>
              <c:numCache>
                <c:formatCode>0.0%</c:formatCode>
                <c:ptCount val="5"/>
                <c:pt idx="0">
                  <c:v>4.1551109519179931E-2</c:v>
                </c:pt>
                <c:pt idx="1">
                  <c:v>8.7091818296723147E-2</c:v>
                </c:pt>
                <c:pt idx="2">
                  <c:v>0.12915567067650488</c:v>
                </c:pt>
                <c:pt idx="3">
                  <c:v>9.4360553263631769E-2</c:v>
                </c:pt>
                <c:pt idx="4">
                  <c:v>0.14010550976346187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3C6-469D-A568-9A0D329498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9"/>
        <c:overlap val="-9"/>
        <c:axId val="487717136"/>
        <c:axId val="487720744"/>
      </c:barChart>
      <c:catAx>
        <c:axId val="487717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487720744"/>
        <c:crosses val="autoZero"/>
        <c:auto val="1"/>
        <c:lblAlgn val="ctr"/>
        <c:lblOffset val="100"/>
        <c:noMultiLvlLbl val="0"/>
      </c:catAx>
      <c:valAx>
        <c:axId val="487720744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4877171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ca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GRGSS2!$C$31</c:f>
              <c:strCache>
                <c:ptCount val="1"/>
                <c:pt idx="0">
                  <c:v>Variació interanual</c:v>
                </c:pt>
              </c:strCache>
            </c:strRef>
          </c:tx>
          <c:spPr>
            <a:solidFill>
              <a:srgbClr val="00999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rgbClr val="009999"/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GRGSS2!$A$32:$A$39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GRGSS2!$C$32:$C$39</c:f>
              <c:numCache>
                <c:formatCode>0.0%</c:formatCode>
                <c:ptCount val="8"/>
                <c:pt idx="0">
                  <c:v>5.7782756790834583E-2</c:v>
                </c:pt>
                <c:pt idx="1">
                  <c:v>7.1623052812568339E-2</c:v>
                </c:pt>
                <c:pt idx="2">
                  <c:v>4.406922076622987E-2</c:v>
                </c:pt>
                <c:pt idx="3">
                  <c:v>2.766163739418025E-2</c:v>
                </c:pt>
                <c:pt idx="4">
                  <c:v>9.5242712291679875E-3</c:v>
                </c:pt>
                <c:pt idx="5">
                  <c:v>2.2954368311594284E-2</c:v>
                </c:pt>
                <c:pt idx="6">
                  <c:v>5.1277421684571632E-2</c:v>
                </c:pt>
                <c:pt idx="7">
                  <c:v>4.0961786174323743E-2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38-4E78-ADBB-4268E68436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520711304"/>
        <c:axId val="520707040"/>
      </c:barChart>
      <c:catAx>
        <c:axId val="520711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520707040"/>
        <c:crosses val="autoZero"/>
        <c:auto val="1"/>
        <c:lblAlgn val="ctr"/>
        <c:lblOffset val="100"/>
        <c:noMultiLvlLbl val="0"/>
      </c:catAx>
      <c:valAx>
        <c:axId val="520707040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5207113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 sz="1600" b="1">
                <a:solidFill>
                  <a:sysClr val="windowText" lastClr="000000"/>
                </a:solidFill>
              </a:rPr>
              <a:t>Variació dels llocs de treball al </a:t>
            </a:r>
            <a:r>
              <a:rPr lang="es-ES" sz="1600" b="1" baseline="0">
                <a:solidFill>
                  <a:sysClr val="windowText" lastClr="000000"/>
                </a:solidFill>
              </a:rPr>
              <a:t>RGSS segons grandària del compte de cotització</a:t>
            </a:r>
            <a:endParaRPr lang="es-ES" sz="1600" b="1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GRGSS3!$A$32</c:f>
              <c:strCache>
                <c:ptCount val="1"/>
                <c:pt idx="0">
                  <c:v>Fins a 50 treballadors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accent2"/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GRGSS3!$B$31:$F$31</c:f>
              <c:strCache>
                <c:ptCount val="5"/>
                <c:pt idx="0">
                  <c:v>variació 2023-2022</c:v>
                </c:pt>
                <c:pt idx="1">
                  <c:v>variació 2023-2021</c:v>
                </c:pt>
                <c:pt idx="2">
                  <c:v>variació 2023-2020</c:v>
                </c:pt>
                <c:pt idx="3">
                  <c:v>variació 2023-2019</c:v>
                </c:pt>
                <c:pt idx="4">
                  <c:v>variació 2023-2008</c:v>
                </c:pt>
              </c:strCache>
            </c:strRef>
          </c:cat>
          <c:val>
            <c:numRef>
              <c:f>GRGSS3!$B$32:$F$32</c:f>
              <c:numCache>
                <c:formatCode>0.0%</c:formatCode>
                <c:ptCount val="5"/>
                <c:pt idx="0">
                  <c:v>9.7128920456976599E-3</c:v>
                </c:pt>
                <c:pt idx="1">
                  <c:v>1.9308021251781781E-2</c:v>
                </c:pt>
                <c:pt idx="2">
                  <c:v>3.7019458946369245E-2</c:v>
                </c:pt>
                <c:pt idx="3">
                  <c:v>2.1829053876143479E-3</c:v>
                </c:pt>
                <c:pt idx="4">
                  <c:v>-6.178435114503817E-2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E2-4808-9A68-FAAFEBC3DE1D}"/>
            </c:ext>
          </c:extLst>
        </c:ser>
        <c:ser>
          <c:idx val="1"/>
          <c:order val="1"/>
          <c:tx>
            <c:strRef>
              <c:f>GRGSS3!$A$33</c:f>
              <c:strCache>
                <c:ptCount val="1"/>
                <c:pt idx="0">
                  <c:v>De 51 a 250 treballadors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accent4"/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GRGSS3!$B$31:$F$31</c:f>
              <c:strCache>
                <c:ptCount val="5"/>
                <c:pt idx="0">
                  <c:v>variació 2023-2022</c:v>
                </c:pt>
                <c:pt idx="1">
                  <c:v>variació 2023-2021</c:v>
                </c:pt>
                <c:pt idx="2">
                  <c:v>variació 2023-2020</c:v>
                </c:pt>
                <c:pt idx="3">
                  <c:v>variació 2023-2019</c:v>
                </c:pt>
                <c:pt idx="4">
                  <c:v>variació 2023-2008</c:v>
                </c:pt>
              </c:strCache>
            </c:strRef>
          </c:cat>
          <c:val>
            <c:numRef>
              <c:f>GRGSS3!$B$33:$F$33</c:f>
              <c:numCache>
                <c:formatCode>0.0%</c:formatCode>
                <c:ptCount val="5"/>
                <c:pt idx="0">
                  <c:v>9.3615427822505148E-3</c:v>
                </c:pt>
                <c:pt idx="1">
                  <c:v>9.6103015926804466E-2</c:v>
                </c:pt>
                <c:pt idx="2">
                  <c:v>0.1226416404048257</c:v>
                </c:pt>
                <c:pt idx="3">
                  <c:v>0.15402728621988812</c:v>
                </c:pt>
                <c:pt idx="4">
                  <c:v>0.19085487077534791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4E2-4808-9A68-FAAFEBC3DE1D}"/>
            </c:ext>
          </c:extLst>
        </c:ser>
        <c:ser>
          <c:idx val="2"/>
          <c:order val="2"/>
          <c:tx>
            <c:strRef>
              <c:f>GRGSS3!$A$34</c:f>
              <c:strCache>
                <c:ptCount val="1"/>
                <c:pt idx="0">
                  <c:v>251 i més treballadors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GRGSS3!$B$31:$F$31</c:f>
              <c:strCache>
                <c:ptCount val="5"/>
                <c:pt idx="0">
                  <c:v>variació 2023-2022</c:v>
                </c:pt>
                <c:pt idx="1">
                  <c:v>variació 2023-2021</c:v>
                </c:pt>
                <c:pt idx="2">
                  <c:v>variació 2023-2020</c:v>
                </c:pt>
                <c:pt idx="3">
                  <c:v>variació 2023-2019</c:v>
                </c:pt>
                <c:pt idx="4">
                  <c:v>variació 2023-2008</c:v>
                </c:pt>
              </c:strCache>
            </c:strRef>
          </c:cat>
          <c:val>
            <c:numRef>
              <c:f>GRGSS3!$B$34:$F$34</c:f>
              <c:numCache>
                <c:formatCode>0.0%</c:formatCode>
                <c:ptCount val="5"/>
                <c:pt idx="0">
                  <c:v>0.10646206127542081</c:v>
                </c:pt>
                <c:pt idx="1">
                  <c:v>0.19217346530121859</c:v>
                </c:pt>
                <c:pt idx="2">
                  <c:v>0.2271795717415373</c:v>
                </c:pt>
                <c:pt idx="3">
                  <c:v>0.29666965352449226</c:v>
                </c:pt>
                <c:pt idx="4">
                  <c:v>1.0538547970588814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4E2-4808-9A68-FAAFEBC3DE1D}"/>
            </c:ext>
          </c:extLst>
        </c:ser>
        <c:ser>
          <c:idx val="3"/>
          <c:order val="3"/>
          <c:tx>
            <c:strRef>
              <c:f>GRGSS3!$A$35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rgbClr val="009999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rgbClr val="009999"/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GRGSS3!$B$31:$F$31</c:f>
              <c:strCache>
                <c:ptCount val="5"/>
                <c:pt idx="0">
                  <c:v>variació 2023-2022</c:v>
                </c:pt>
                <c:pt idx="1">
                  <c:v>variació 2023-2021</c:v>
                </c:pt>
                <c:pt idx="2">
                  <c:v>variació 2023-2020</c:v>
                </c:pt>
                <c:pt idx="3">
                  <c:v>variació 2023-2019</c:v>
                </c:pt>
                <c:pt idx="4">
                  <c:v>variació 2023-2008</c:v>
                </c:pt>
              </c:strCache>
            </c:strRef>
          </c:cat>
          <c:val>
            <c:numRef>
              <c:f>GRGSS3!$B$35:$F$35</c:f>
              <c:numCache>
                <c:formatCode>0.0%</c:formatCode>
                <c:ptCount val="5"/>
                <c:pt idx="0">
                  <c:v>4.0909559303403981E-2</c:v>
                </c:pt>
                <c:pt idx="1">
                  <c:v>9.4303511781168192E-2</c:v>
                </c:pt>
                <c:pt idx="2">
                  <c:v>0.11942255763526417</c:v>
                </c:pt>
                <c:pt idx="3">
                  <c:v>0.13008424169423136</c:v>
                </c:pt>
                <c:pt idx="4">
                  <c:v>0.23996497459021088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4E2-4808-9A68-FAAFEBC3DE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9"/>
        <c:overlap val="-9"/>
        <c:axId val="487717136"/>
        <c:axId val="487720744"/>
      </c:barChart>
      <c:catAx>
        <c:axId val="487717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487720744"/>
        <c:crosses val="autoZero"/>
        <c:auto val="1"/>
        <c:lblAlgn val="ctr"/>
        <c:lblOffset val="100"/>
        <c:noMultiLvlLbl val="0"/>
      </c:catAx>
      <c:valAx>
        <c:axId val="487720744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4877171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ca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 b="1">
                <a:solidFill>
                  <a:sysClr val="windowText" lastClr="000000"/>
                </a:solidFill>
              </a:rPr>
              <a:t>Afiliacions</a:t>
            </a:r>
            <a:r>
              <a:rPr lang="es-ES" b="1" baseline="0">
                <a:solidFill>
                  <a:sysClr val="windowText" lastClr="000000"/>
                </a:solidFill>
              </a:rPr>
              <a:t> Règim Autònoms. Variació.</a:t>
            </a:r>
            <a:endParaRPr lang="es-ES" b="1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GRETA1!$A$32</c:f>
              <c:strCache>
                <c:ptCount val="1"/>
                <c:pt idx="0">
                  <c:v>Baix Llobregat</c:v>
                </c:pt>
              </c:strCache>
            </c:strRef>
          </c:tx>
          <c:spPr>
            <a:solidFill>
              <a:srgbClr val="00999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rgbClr val="009999"/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GRETA1!$C$31:$G$31</c:f>
              <c:strCache>
                <c:ptCount val="5"/>
                <c:pt idx="0">
                  <c:v>variació 2023-2022</c:v>
                </c:pt>
                <c:pt idx="1">
                  <c:v>variació 2023-2021</c:v>
                </c:pt>
                <c:pt idx="2">
                  <c:v>variació 2023-2020</c:v>
                </c:pt>
                <c:pt idx="3">
                  <c:v>variació 2023-2019</c:v>
                </c:pt>
                <c:pt idx="4">
                  <c:v>variació 2023-2008</c:v>
                </c:pt>
              </c:strCache>
            </c:strRef>
          </c:cat>
          <c:val>
            <c:numRef>
              <c:f>GRETA1!$C$32:$G$32</c:f>
              <c:numCache>
                <c:formatCode>0.0%</c:formatCode>
                <c:ptCount val="5"/>
                <c:pt idx="0">
                  <c:v>4.1169205434335113E-3</c:v>
                </c:pt>
                <c:pt idx="1">
                  <c:v>-1.5351550506601166E-3</c:v>
                </c:pt>
                <c:pt idx="2">
                  <c:v>-2.344297411463234E-2</c:v>
                </c:pt>
                <c:pt idx="3">
                  <c:v>-2.6561034503402445E-2</c:v>
                </c:pt>
                <c:pt idx="4">
                  <c:v>-0.10664249217075984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14-41BB-8704-B5A64E18BA01}"/>
            </c:ext>
          </c:extLst>
        </c:ser>
        <c:ser>
          <c:idx val="1"/>
          <c:order val="1"/>
          <c:tx>
            <c:strRef>
              <c:f>GRETA1!$A$33</c:f>
              <c:strCache>
                <c:ptCount val="1"/>
                <c:pt idx="0">
                  <c:v>Àrea Metropolitana de Barcelona</c:v>
                </c:pt>
              </c:strCache>
            </c:strRef>
          </c:tx>
          <c:spPr>
            <a:solidFill>
              <a:srgbClr val="FF9999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1.1118830088954951E-2"/>
                  <c:y val="6.81140637038121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07F-4C0D-8882-96A9B575124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GRETA1!$C$31:$G$31</c:f>
              <c:strCache>
                <c:ptCount val="5"/>
                <c:pt idx="0">
                  <c:v>variació 2023-2022</c:v>
                </c:pt>
                <c:pt idx="1">
                  <c:v>variació 2023-2021</c:v>
                </c:pt>
                <c:pt idx="2">
                  <c:v>variació 2023-2020</c:v>
                </c:pt>
                <c:pt idx="3">
                  <c:v>variació 2023-2019</c:v>
                </c:pt>
                <c:pt idx="4">
                  <c:v>variació 2023-2008</c:v>
                </c:pt>
              </c:strCache>
            </c:strRef>
          </c:cat>
          <c:val>
            <c:numRef>
              <c:f>GRETA1!$C$33:$G$33</c:f>
              <c:numCache>
                <c:formatCode>0.0%</c:formatCode>
                <c:ptCount val="5"/>
                <c:pt idx="0">
                  <c:v>1.0610362716423646E-2</c:v>
                </c:pt>
                <c:pt idx="1">
                  <c:v>1.2122896666737937E-2</c:v>
                </c:pt>
                <c:pt idx="2">
                  <c:v>6.729615901445668E-2</c:v>
                </c:pt>
                <c:pt idx="3">
                  <c:v>6.4904797897995178E-2</c:v>
                </c:pt>
                <c:pt idx="4">
                  <c:v>4.3671126083620684E-2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B14-41BB-8704-B5A64E18BA01}"/>
            </c:ext>
          </c:extLst>
        </c:ser>
        <c:ser>
          <c:idx val="2"/>
          <c:order val="2"/>
          <c:tx>
            <c:strRef>
              <c:f>GRETA1!$A$34</c:f>
              <c:strCache>
                <c:ptCount val="1"/>
                <c:pt idx="0">
                  <c:v>Àmbit Territorial Metropolità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5.5594150444775092E-3"/>
                  <c:y val="1.36230809063675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07F-4C0D-8882-96A9B575124F}"/>
                </c:ext>
              </c:extLst>
            </c:dLbl>
            <c:dLbl>
              <c:idx val="1"/>
              <c:layout>
                <c:manualLayout>
                  <c:x val="1.8531383481591697E-3"/>
                  <c:y val="-3.06513286667154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74B-4E6E-A606-18A6A16A721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GRETA1!$C$31:$G$31</c:f>
              <c:strCache>
                <c:ptCount val="5"/>
                <c:pt idx="0">
                  <c:v>variació 2023-2022</c:v>
                </c:pt>
                <c:pt idx="1">
                  <c:v>variació 2023-2021</c:v>
                </c:pt>
                <c:pt idx="2">
                  <c:v>variació 2023-2020</c:v>
                </c:pt>
                <c:pt idx="3">
                  <c:v>variació 2023-2019</c:v>
                </c:pt>
                <c:pt idx="4">
                  <c:v>variació 2023-2008</c:v>
                </c:pt>
              </c:strCache>
            </c:strRef>
          </c:cat>
          <c:val>
            <c:numRef>
              <c:f>GRETA1!$C$34:$G$34</c:f>
              <c:numCache>
                <c:formatCode>0.0%</c:formatCode>
                <c:ptCount val="5"/>
                <c:pt idx="0">
                  <c:v>9.693640274386699E-3</c:v>
                </c:pt>
                <c:pt idx="1">
                  <c:v>9.6496199735507399E-3</c:v>
                </c:pt>
                <c:pt idx="2">
                  <c:v>4.3290355326900148E-2</c:v>
                </c:pt>
                <c:pt idx="3">
                  <c:v>4.0253583802738871E-2</c:v>
                </c:pt>
                <c:pt idx="4">
                  <c:v>-5.0226250529740668E-2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B14-41BB-8704-B5A64E18BA01}"/>
            </c:ext>
          </c:extLst>
        </c:ser>
        <c:ser>
          <c:idx val="3"/>
          <c:order val="3"/>
          <c:tx>
            <c:strRef>
              <c:f>GRETA1!$A$35</c:f>
              <c:strCache>
                <c:ptCount val="1"/>
                <c:pt idx="0">
                  <c:v>Catalunya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6678245133432527E-2"/>
                  <c:y val="6.81140637038121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07F-4C0D-8882-96A9B575124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accent2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GRETA1!$C$31:$G$31</c:f>
              <c:strCache>
                <c:ptCount val="5"/>
                <c:pt idx="0">
                  <c:v>variació 2023-2022</c:v>
                </c:pt>
                <c:pt idx="1">
                  <c:v>variació 2023-2021</c:v>
                </c:pt>
                <c:pt idx="2">
                  <c:v>variació 2023-2020</c:v>
                </c:pt>
                <c:pt idx="3">
                  <c:v>variació 2023-2019</c:v>
                </c:pt>
                <c:pt idx="4">
                  <c:v>variació 2023-2008</c:v>
                </c:pt>
              </c:strCache>
            </c:strRef>
          </c:cat>
          <c:val>
            <c:numRef>
              <c:f>GRETA1!$C$35:$G$35</c:f>
              <c:numCache>
                <c:formatCode>0.0%</c:formatCode>
                <c:ptCount val="5"/>
                <c:pt idx="0">
                  <c:v>9.6979847641687836E-3</c:v>
                </c:pt>
                <c:pt idx="1">
                  <c:v>8.8985262097136999E-3</c:v>
                </c:pt>
                <c:pt idx="2">
                  <c:v>2.7318569444393547E-2</c:v>
                </c:pt>
                <c:pt idx="3">
                  <c:v>2.1860493091362426E-2</c:v>
                </c:pt>
                <c:pt idx="4">
                  <c:v>-4.4369560548572828E-2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B14-41BB-8704-B5A64E18BA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87708608"/>
        <c:axId val="487707952"/>
      </c:barChart>
      <c:catAx>
        <c:axId val="487708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487707952"/>
        <c:crosses val="autoZero"/>
        <c:auto val="1"/>
        <c:lblAlgn val="ctr"/>
        <c:lblOffset val="100"/>
        <c:noMultiLvlLbl val="0"/>
      </c:catAx>
      <c:valAx>
        <c:axId val="487707952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4877086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ca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GRETA2!$C$31</c:f>
              <c:strCache>
                <c:ptCount val="1"/>
                <c:pt idx="0">
                  <c:v>Variació interanual</c:v>
                </c:pt>
              </c:strCache>
            </c:strRef>
          </c:tx>
          <c:spPr>
            <a:solidFill>
              <a:srgbClr val="00999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rgbClr val="009999"/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GRETA2!$A$32:$A$40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GRETA2!$C$32:$C$40</c:f>
              <c:numCache>
                <c:formatCode>0.0%</c:formatCode>
                <c:ptCount val="8"/>
                <c:pt idx="0">
                  <c:v>0</c:v>
                </c:pt>
                <c:pt idx="1">
                  <c:v>2.5888678681668825E-3</c:v>
                </c:pt>
                <c:pt idx="2">
                  <c:v>-1.6486244910120171E-3</c:v>
                </c:pt>
                <c:pt idx="3">
                  <c:v>-3.004257689705941E-3</c:v>
                </c:pt>
                <c:pt idx="4">
                  <c:v>-3.1929117359461995E-3</c:v>
                </c:pt>
                <c:pt idx="5">
                  <c:v>-2.214169886488759E-2</c:v>
                </c:pt>
                <c:pt idx="6">
                  <c:v>-5.220595762104617E-3</c:v>
                </c:pt>
                <c:pt idx="7">
                  <c:v>3.9102696027989298E-3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3D-474E-B112-CBD79A1A03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6"/>
        <c:axId val="511089296"/>
        <c:axId val="511088968"/>
      </c:barChart>
      <c:catAx>
        <c:axId val="5110892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511088968"/>
        <c:crosses val="autoZero"/>
        <c:auto val="1"/>
        <c:lblAlgn val="ctr"/>
        <c:lblOffset val="100"/>
        <c:noMultiLvlLbl val="0"/>
      </c:catAx>
      <c:valAx>
        <c:axId val="511088968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5110892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28575</xdr:rowOff>
    </xdr:from>
    <xdr:to>
      <xdr:col>2</xdr:col>
      <xdr:colOff>554684</xdr:colOff>
      <xdr:row>3</xdr:row>
      <xdr:rowOff>161925</xdr:rowOff>
    </xdr:to>
    <xdr:pic>
      <xdr:nvPicPr>
        <xdr:cNvPr id="2" name="Imagen 1" descr="Texto&#10;&#10;Descripción generada automáticamente con confianza baja">
          <a:extLst>
            <a:ext uri="{FF2B5EF4-FFF2-40B4-BE49-F238E27FC236}">
              <a16:creationId xmlns:a16="http://schemas.microsoft.com/office/drawing/2014/main" id="{CF133859-8630-4E8D-971F-D2FF6D7C87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28575"/>
          <a:ext cx="1811984" cy="704850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</xdr:colOff>
      <xdr:row>60</xdr:row>
      <xdr:rowOff>19050</xdr:rowOff>
    </xdr:from>
    <xdr:to>
      <xdr:col>9</xdr:col>
      <xdr:colOff>592226</xdr:colOff>
      <xdr:row>63</xdr:row>
      <xdr:rowOff>148651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7E5D49DF-F352-4F0D-B06A-F1EC5FFD62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050" y="7820025"/>
          <a:ext cx="6145301" cy="701101"/>
        </a:xfrm>
        <a:prstGeom prst="rect">
          <a:avLst/>
        </a:prstGeom>
      </xdr:spPr>
    </xdr:pic>
    <xdr:clientData/>
  </xdr:twoCellAnchor>
  <xdr:twoCellAnchor editAs="oneCell">
    <xdr:from>
      <xdr:col>8</xdr:col>
      <xdr:colOff>123826</xdr:colOff>
      <xdr:row>0</xdr:row>
      <xdr:rowOff>142875</xdr:rowOff>
    </xdr:from>
    <xdr:to>
      <xdr:col>10</xdr:col>
      <xdr:colOff>542926</xdr:colOff>
      <xdr:row>3</xdr:row>
      <xdr:rowOff>117475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4E5F2F27-8C37-4510-850E-22228225C8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86351" y="142875"/>
          <a:ext cx="1638300" cy="54610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27</xdr:row>
      <xdr:rowOff>0</xdr:rowOff>
    </xdr:from>
    <xdr:to>
      <xdr:col>10</xdr:col>
      <xdr:colOff>293384</xdr:colOff>
      <xdr:row>28</xdr:row>
      <xdr:rowOff>42705</xdr:rowOff>
    </xdr:to>
    <xdr:sp macro="" textlink="">
      <xdr:nvSpPr>
        <xdr:cNvPr id="2" name="CuadroTexto 15">
          <a:extLst>
            <a:ext uri="{FF2B5EF4-FFF2-40B4-BE49-F238E27FC236}">
              <a16:creationId xmlns:a16="http://schemas.microsoft.com/office/drawing/2014/main" id="{4C46F9EF-17F9-4F8E-936B-D5EE61BA85DA}"/>
            </a:ext>
          </a:extLst>
        </xdr:cNvPr>
        <xdr:cNvSpPr txBox="1"/>
      </xdr:nvSpPr>
      <xdr:spPr>
        <a:xfrm>
          <a:off x="0" y="5200650"/>
          <a:ext cx="9218309" cy="233205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ca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ca-ES" sz="900">
              <a:solidFill>
                <a:schemeClr val="tx1">
                  <a:lumMod val="65000"/>
                  <a:lumOff val="35000"/>
                </a:schemeClr>
              </a:solidFill>
            </a:rPr>
            <a:t>Font: OCBL a partir de dades de l'Hermes Intern, DIBA i Idescat i Diputació de Barcelona. Les dades corresponen al tercer trimestre de cada any.</a:t>
          </a:r>
        </a:p>
      </xdr:txBody>
    </xdr:sp>
    <xdr:clientData/>
  </xdr:twoCellAnchor>
  <xdr:twoCellAnchor>
    <xdr:from>
      <xdr:col>0</xdr:col>
      <xdr:colOff>85724</xdr:colOff>
      <xdr:row>7</xdr:row>
      <xdr:rowOff>4762</xdr:rowOff>
    </xdr:from>
    <xdr:to>
      <xdr:col>7</xdr:col>
      <xdr:colOff>428624</xdr:colOff>
      <xdr:row>26</xdr:row>
      <xdr:rowOff>171450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BC6BD544-4C58-4963-ACC2-78979779A3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21</xdr:row>
      <xdr:rowOff>0</xdr:rowOff>
    </xdr:from>
    <xdr:to>
      <xdr:col>8</xdr:col>
      <xdr:colOff>293384</xdr:colOff>
      <xdr:row>22</xdr:row>
      <xdr:rowOff>42705</xdr:rowOff>
    </xdr:to>
    <xdr:sp macro="" textlink="">
      <xdr:nvSpPr>
        <xdr:cNvPr id="2" name="CuadroTexto 15">
          <a:extLst>
            <a:ext uri="{FF2B5EF4-FFF2-40B4-BE49-F238E27FC236}">
              <a16:creationId xmlns:a16="http://schemas.microsoft.com/office/drawing/2014/main" id="{D144B7CE-F995-4108-A53A-3A96A718F222}"/>
            </a:ext>
          </a:extLst>
        </xdr:cNvPr>
        <xdr:cNvSpPr txBox="1"/>
      </xdr:nvSpPr>
      <xdr:spPr>
        <a:xfrm>
          <a:off x="0" y="5010150"/>
          <a:ext cx="7694309" cy="233205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ca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ca-ES" sz="900">
              <a:solidFill>
                <a:schemeClr val="tx1">
                  <a:lumMod val="65000"/>
                  <a:lumOff val="35000"/>
                </a:schemeClr>
              </a:solidFill>
            </a:rPr>
            <a:t>Font: OCBL a partir de dades de l'Hermes Intern, DIBA i Idescat i Diputació de Barcelona. Les dades corresponen al tercer trimestre de cada any.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31</xdr:row>
      <xdr:rowOff>19050</xdr:rowOff>
    </xdr:from>
    <xdr:to>
      <xdr:col>10</xdr:col>
      <xdr:colOff>321959</xdr:colOff>
      <xdr:row>32</xdr:row>
      <xdr:rowOff>61755</xdr:rowOff>
    </xdr:to>
    <xdr:sp macro="" textlink="">
      <xdr:nvSpPr>
        <xdr:cNvPr id="2" name="CuadroTexto 15">
          <a:extLst>
            <a:ext uri="{FF2B5EF4-FFF2-40B4-BE49-F238E27FC236}">
              <a16:creationId xmlns:a16="http://schemas.microsoft.com/office/drawing/2014/main" id="{41AACEE6-E7F9-4049-9961-7CCFC764F069}"/>
            </a:ext>
          </a:extLst>
        </xdr:cNvPr>
        <xdr:cNvSpPr txBox="1"/>
      </xdr:nvSpPr>
      <xdr:spPr>
        <a:xfrm>
          <a:off x="28575" y="6362700"/>
          <a:ext cx="11180459" cy="233205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ca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ca-ES" sz="900">
              <a:solidFill>
                <a:schemeClr val="tx1">
                  <a:lumMod val="65000"/>
                  <a:lumOff val="35000"/>
                </a:schemeClr>
              </a:solidFill>
            </a:rPr>
            <a:t>Font: OCBL a partir de dades de l'Hermes Intern, DIBA i Idescat i Diputació de Barcelona. Les dades corresponen al tercer trimestre de cada any.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40</xdr:row>
      <xdr:rowOff>47625</xdr:rowOff>
    </xdr:from>
    <xdr:to>
      <xdr:col>10</xdr:col>
      <xdr:colOff>293384</xdr:colOff>
      <xdr:row>41</xdr:row>
      <xdr:rowOff>61755</xdr:rowOff>
    </xdr:to>
    <xdr:sp macro="" textlink="">
      <xdr:nvSpPr>
        <xdr:cNvPr id="2" name="CuadroTexto 15">
          <a:extLst>
            <a:ext uri="{FF2B5EF4-FFF2-40B4-BE49-F238E27FC236}">
              <a16:creationId xmlns:a16="http://schemas.microsoft.com/office/drawing/2014/main" id="{B9E4C498-EC94-422E-9CD9-6F56319FB3CB}"/>
            </a:ext>
          </a:extLst>
        </xdr:cNvPr>
        <xdr:cNvSpPr txBox="1"/>
      </xdr:nvSpPr>
      <xdr:spPr>
        <a:xfrm>
          <a:off x="0" y="7820025"/>
          <a:ext cx="8618234" cy="233205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ca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ca-ES" sz="900">
              <a:solidFill>
                <a:schemeClr val="tx1">
                  <a:lumMod val="65000"/>
                  <a:lumOff val="35000"/>
                </a:schemeClr>
              </a:solidFill>
            </a:rPr>
            <a:t>Font: OCBL a partir de dades de l'Hermes Intern, DIBA i Idescat i Diputació de Barcelona. Les dades corresponen al tercer</a:t>
          </a:r>
          <a:r>
            <a:rPr lang="ca-ES" sz="900" baseline="0">
              <a:solidFill>
                <a:schemeClr val="tx1">
                  <a:lumMod val="65000"/>
                  <a:lumOff val="35000"/>
                </a:schemeClr>
              </a:solidFill>
            </a:rPr>
            <a:t> </a:t>
          </a:r>
          <a:r>
            <a:rPr lang="ca-ES" sz="900">
              <a:solidFill>
                <a:schemeClr val="tx1">
                  <a:lumMod val="65000"/>
                  <a:lumOff val="35000"/>
                </a:schemeClr>
              </a:solidFill>
            </a:rPr>
            <a:t>trimestre de cada any.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40</xdr:row>
      <xdr:rowOff>47625</xdr:rowOff>
    </xdr:from>
    <xdr:to>
      <xdr:col>14</xdr:col>
      <xdr:colOff>293384</xdr:colOff>
      <xdr:row>41</xdr:row>
      <xdr:rowOff>61755</xdr:rowOff>
    </xdr:to>
    <xdr:sp macro="" textlink="">
      <xdr:nvSpPr>
        <xdr:cNvPr id="2" name="CuadroTexto 15">
          <a:extLst>
            <a:ext uri="{FF2B5EF4-FFF2-40B4-BE49-F238E27FC236}">
              <a16:creationId xmlns:a16="http://schemas.microsoft.com/office/drawing/2014/main" id="{0F873F77-EFCB-4F9C-B6FA-4017BB50561B}"/>
            </a:ext>
          </a:extLst>
        </xdr:cNvPr>
        <xdr:cNvSpPr txBox="1"/>
      </xdr:nvSpPr>
      <xdr:spPr>
        <a:xfrm>
          <a:off x="0" y="7953375"/>
          <a:ext cx="11666234" cy="233205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ca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ca-ES" sz="900">
              <a:solidFill>
                <a:schemeClr val="tx1">
                  <a:lumMod val="65000"/>
                  <a:lumOff val="35000"/>
                </a:schemeClr>
              </a:solidFill>
            </a:rPr>
            <a:t>Font: OCBL a partir de dades de l'Hermes Intern, DIBA i Idescat i Diputació de Barcelona. Les dades corresponen al tercer trimestre de cada any.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40</xdr:row>
      <xdr:rowOff>47625</xdr:rowOff>
    </xdr:from>
    <xdr:to>
      <xdr:col>9</xdr:col>
      <xdr:colOff>714374</xdr:colOff>
      <xdr:row>41</xdr:row>
      <xdr:rowOff>61755</xdr:rowOff>
    </xdr:to>
    <xdr:sp macro="" textlink="">
      <xdr:nvSpPr>
        <xdr:cNvPr id="2" name="CuadroTexto 15">
          <a:extLst>
            <a:ext uri="{FF2B5EF4-FFF2-40B4-BE49-F238E27FC236}">
              <a16:creationId xmlns:a16="http://schemas.microsoft.com/office/drawing/2014/main" id="{E7B70A7F-B929-449D-9900-8FEF0B14F048}"/>
            </a:ext>
          </a:extLst>
        </xdr:cNvPr>
        <xdr:cNvSpPr txBox="1"/>
      </xdr:nvSpPr>
      <xdr:spPr>
        <a:xfrm>
          <a:off x="0" y="7905750"/>
          <a:ext cx="8601074" cy="233205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ca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ca-ES" sz="900">
              <a:solidFill>
                <a:schemeClr val="tx1">
                  <a:lumMod val="65000"/>
                  <a:lumOff val="35000"/>
                </a:schemeClr>
              </a:solidFill>
            </a:rPr>
            <a:t>Font: OCBL a partir de dades de</a:t>
          </a:r>
          <a:r>
            <a:rPr lang="ca-ES" sz="900" baseline="0">
              <a:solidFill>
                <a:schemeClr val="tx1">
                  <a:lumMod val="65000"/>
                  <a:lumOff val="35000"/>
                </a:schemeClr>
              </a:solidFill>
            </a:rPr>
            <a:t> l'INSS</a:t>
          </a:r>
          <a:r>
            <a:rPr lang="ca-ES" sz="900">
              <a:solidFill>
                <a:schemeClr val="tx1">
                  <a:lumMod val="65000"/>
                  <a:lumOff val="35000"/>
                </a:schemeClr>
              </a:solidFill>
            </a:rPr>
            <a:t>. Les dades corresponen al tercer trimestre de cada any.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27</xdr:row>
      <xdr:rowOff>0</xdr:rowOff>
    </xdr:from>
    <xdr:to>
      <xdr:col>10</xdr:col>
      <xdr:colOff>293384</xdr:colOff>
      <xdr:row>28</xdr:row>
      <xdr:rowOff>42705</xdr:rowOff>
    </xdr:to>
    <xdr:sp macro="" textlink="">
      <xdr:nvSpPr>
        <xdr:cNvPr id="2" name="CuadroTexto 15">
          <a:extLst>
            <a:ext uri="{FF2B5EF4-FFF2-40B4-BE49-F238E27FC236}">
              <a16:creationId xmlns:a16="http://schemas.microsoft.com/office/drawing/2014/main" id="{734C4DED-E64C-4E52-BF86-84530251B147}"/>
            </a:ext>
          </a:extLst>
        </xdr:cNvPr>
        <xdr:cNvSpPr txBox="1"/>
      </xdr:nvSpPr>
      <xdr:spPr>
        <a:xfrm>
          <a:off x="0" y="5200650"/>
          <a:ext cx="9218309" cy="233205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ca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ca-ES" sz="900">
              <a:solidFill>
                <a:schemeClr val="tx1">
                  <a:lumMod val="65000"/>
                  <a:lumOff val="35000"/>
                </a:schemeClr>
              </a:solidFill>
            </a:rPr>
            <a:t>Font: OCBL a partir de dades de l'Hermes Intern, DIBA i Idescat i Diputació de Barcelona. Les dades corresponen al tercer trimestre de cada any.</a:t>
          </a:r>
        </a:p>
      </xdr:txBody>
    </xdr:sp>
    <xdr:clientData/>
  </xdr:twoCellAnchor>
  <xdr:twoCellAnchor>
    <xdr:from>
      <xdr:col>0</xdr:col>
      <xdr:colOff>80961</xdr:colOff>
      <xdr:row>6</xdr:row>
      <xdr:rowOff>166686</xdr:rowOff>
    </xdr:from>
    <xdr:to>
      <xdr:col>7</xdr:col>
      <xdr:colOff>295275</xdr:colOff>
      <xdr:row>26</xdr:row>
      <xdr:rowOff>85725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75BB3136-606C-4FD0-AFCB-D6F6C358BC8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27</xdr:row>
      <xdr:rowOff>0</xdr:rowOff>
    </xdr:from>
    <xdr:to>
      <xdr:col>10</xdr:col>
      <xdr:colOff>293384</xdr:colOff>
      <xdr:row>28</xdr:row>
      <xdr:rowOff>42705</xdr:rowOff>
    </xdr:to>
    <xdr:sp macro="" textlink="">
      <xdr:nvSpPr>
        <xdr:cNvPr id="2" name="CuadroTexto 15">
          <a:extLst>
            <a:ext uri="{FF2B5EF4-FFF2-40B4-BE49-F238E27FC236}">
              <a16:creationId xmlns:a16="http://schemas.microsoft.com/office/drawing/2014/main" id="{362138BD-86E8-412B-938E-02E5FCCF3589}"/>
            </a:ext>
          </a:extLst>
        </xdr:cNvPr>
        <xdr:cNvSpPr txBox="1"/>
      </xdr:nvSpPr>
      <xdr:spPr>
        <a:xfrm>
          <a:off x="0" y="5200650"/>
          <a:ext cx="8046734" cy="233205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ca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ca-ES" sz="900">
              <a:solidFill>
                <a:schemeClr val="tx1">
                  <a:lumMod val="65000"/>
                  <a:lumOff val="35000"/>
                </a:schemeClr>
              </a:solidFill>
            </a:rPr>
            <a:t>Font: OCBL a partir de dades de l'Hermes Intern, DIBA i Idescat i Diputació de Barcelona. Les dades corresponen al tercer trimestre de cada any.</a:t>
          </a:r>
        </a:p>
      </xdr:txBody>
    </xdr:sp>
    <xdr:clientData/>
  </xdr:twoCellAnchor>
  <xdr:twoCellAnchor>
    <xdr:from>
      <xdr:col>0</xdr:col>
      <xdr:colOff>85724</xdr:colOff>
      <xdr:row>8</xdr:row>
      <xdr:rowOff>33336</xdr:rowOff>
    </xdr:from>
    <xdr:to>
      <xdr:col>7</xdr:col>
      <xdr:colOff>57149</xdr:colOff>
      <xdr:row>24</xdr:row>
      <xdr:rowOff>76199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A65AD927-F2AD-43BE-A573-4C0DA009B1F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21</xdr:row>
      <xdr:rowOff>0</xdr:rowOff>
    </xdr:from>
    <xdr:to>
      <xdr:col>10</xdr:col>
      <xdr:colOff>293384</xdr:colOff>
      <xdr:row>22</xdr:row>
      <xdr:rowOff>42705</xdr:rowOff>
    </xdr:to>
    <xdr:sp macro="" textlink="">
      <xdr:nvSpPr>
        <xdr:cNvPr id="2" name="CuadroTexto 15">
          <a:extLst>
            <a:ext uri="{FF2B5EF4-FFF2-40B4-BE49-F238E27FC236}">
              <a16:creationId xmlns:a16="http://schemas.microsoft.com/office/drawing/2014/main" id="{6FCD76F4-4EFA-41AA-BDDB-F0C3888B297C}"/>
            </a:ext>
          </a:extLst>
        </xdr:cNvPr>
        <xdr:cNvSpPr txBox="1"/>
      </xdr:nvSpPr>
      <xdr:spPr>
        <a:xfrm>
          <a:off x="0" y="4752975"/>
          <a:ext cx="9999359" cy="233205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ca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ca-ES" sz="900">
              <a:solidFill>
                <a:schemeClr val="tx1">
                  <a:lumMod val="65000"/>
                  <a:lumOff val="35000"/>
                </a:schemeClr>
              </a:solidFill>
            </a:rPr>
            <a:t>Font: OCBL a partir de dades de l'Hermes Intern, DIBA i Idescat i Diputació de Barcelona. Les dades corresponen al tercer trimestre de cada any.</a:t>
          </a: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30</xdr:row>
      <xdr:rowOff>0</xdr:rowOff>
    </xdr:from>
    <xdr:to>
      <xdr:col>10</xdr:col>
      <xdr:colOff>293384</xdr:colOff>
      <xdr:row>31</xdr:row>
      <xdr:rowOff>42705</xdr:rowOff>
    </xdr:to>
    <xdr:sp macro="" textlink="">
      <xdr:nvSpPr>
        <xdr:cNvPr id="5" name="CuadroTexto 15">
          <a:extLst>
            <a:ext uri="{FF2B5EF4-FFF2-40B4-BE49-F238E27FC236}">
              <a16:creationId xmlns:a16="http://schemas.microsoft.com/office/drawing/2014/main" id="{D97CAF8B-EFF1-4B36-9D3C-561513145CBD}"/>
            </a:ext>
          </a:extLst>
        </xdr:cNvPr>
        <xdr:cNvSpPr txBox="1"/>
      </xdr:nvSpPr>
      <xdr:spPr>
        <a:xfrm>
          <a:off x="0" y="6534150"/>
          <a:ext cx="11180459" cy="233205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ca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ca-ES" sz="900">
              <a:solidFill>
                <a:schemeClr val="tx1">
                  <a:lumMod val="65000"/>
                  <a:lumOff val="35000"/>
                </a:schemeClr>
              </a:solidFill>
            </a:rPr>
            <a:t>Font: OCBL a partir de dades de l'Hermes Intern, DIBA i Idescat i Diputació de Barcelona. Les dades corresponen al tercer trimestre de cada any.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0</xdr:rowOff>
    </xdr:from>
    <xdr:to>
      <xdr:col>10</xdr:col>
      <xdr:colOff>293384</xdr:colOff>
      <xdr:row>29</xdr:row>
      <xdr:rowOff>42705</xdr:rowOff>
    </xdr:to>
    <xdr:sp macro="" textlink="">
      <xdr:nvSpPr>
        <xdr:cNvPr id="2" name="CuadroTexto 15">
          <a:extLst>
            <a:ext uri="{FF2B5EF4-FFF2-40B4-BE49-F238E27FC236}">
              <a16:creationId xmlns:a16="http://schemas.microsoft.com/office/drawing/2014/main" id="{718C734B-E580-47C0-B7B2-1552278BDF04}"/>
            </a:ext>
          </a:extLst>
        </xdr:cNvPr>
        <xdr:cNvSpPr txBox="1"/>
      </xdr:nvSpPr>
      <xdr:spPr>
        <a:xfrm>
          <a:off x="0" y="5476875"/>
          <a:ext cx="9218309" cy="233205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ca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ca-ES" sz="900">
              <a:solidFill>
                <a:schemeClr val="tx1">
                  <a:lumMod val="65000"/>
                  <a:lumOff val="35000"/>
                </a:schemeClr>
              </a:solidFill>
            </a:rPr>
            <a:t>Font: OCBL a partir de dades de l'Hermes Intern, DIBA i Idescat i Diputació de Barcelona. Les dades corresponen al segon trimestre de cada any.</a:t>
          </a:r>
        </a:p>
      </xdr:txBody>
    </xdr:sp>
    <xdr:clientData/>
  </xdr:twoCellAnchor>
  <xdr:twoCellAnchor>
    <xdr:from>
      <xdr:col>0</xdr:col>
      <xdr:colOff>47624</xdr:colOff>
      <xdr:row>8</xdr:row>
      <xdr:rowOff>33335</xdr:rowOff>
    </xdr:from>
    <xdr:to>
      <xdr:col>7</xdr:col>
      <xdr:colOff>314324</xdr:colOff>
      <xdr:row>27</xdr:row>
      <xdr:rowOff>47624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684120A7-F605-4B35-BBFB-725A6549A43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19049</xdr:colOff>
      <xdr:row>40</xdr:row>
      <xdr:rowOff>33335</xdr:rowOff>
    </xdr:from>
    <xdr:to>
      <xdr:col>7</xdr:col>
      <xdr:colOff>304800</xdr:colOff>
      <xdr:row>60</xdr:row>
      <xdr:rowOff>28575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1707DDFF-6092-4725-B54E-E1640A5D6E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40</xdr:row>
      <xdr:rowOff>47625</xdr:rowOff>
    </xdr:from>
    <xdr:to>
      <xdr:col>10</xdr:col>
      <xdr:colOff>293384</xdr:colOff>
      <xdr:row>40</xdr:row>
      <xdr:rowOff>280830</xdr:rowOff>
    </xdr:to>
    <xdr:sp macro="" textlink="">
      <xdr:nvSpPr>
        <xdr:cNvPr id="2" name="CuadroTexto 15">
          <a:extLst>
            <a:ext uri="{FF2B5EF4-FFF2-40B4-BE49-F238E27FC236}">
              <a16:creationId xmlns:a16="http://schemas.microsoft.com/office/drawing/2014/main" id="{4103DFB8-9568-47DB-A680-FCACE4343332}"/>
            </a:ext>
          </a:extLst>
        </xdr:cNvPr>
        <xdr:cNvSpPr txBox="1"/>
      </xdr:nvSpPr>
      <xdr:spPr>
        <a:xfrm>
          <a:off x="0" y="7824507"/>
          <a:ext cx="8619355" cy="233205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ca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ca-ES" sz="900">
              <a:solidFill>
                <a:schemeClr val="tx1">
                  <a:lumMod val="65000"/>
                  <a:lumOff val="35000"/>
                </a:schemeClr>
              </a:solidFill>
            </a:rPr>
            <a:t>Font: OCBL a partir de dades de l'Hermes Intern, DIBA i Idescat i Diputació de Barcelona. Les dades corresponen al tercer trimestre de cada any.</a:t>
          </a:r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57148</xdr:colOff>
      <xdr:row>7</xdr:row>
      <xdr:rowOff>57151</xdr:rowOff>
    </xdr:from>
    <xdr:to>
      <xdr:col>7</xdr:col>
      <xdr:colOff>666750</xdr:colOff>
      <xdr:row>23</xdr:row>
      <xdr:rowOff>104775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5C92831-4596-2983-8478-7901A753B77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238125</xdr:colOff>
      <xdr:row>55</xdr:row>
      <xdr:rowOff>19050</xdr:rowOff>
    </xdr:from>
    <xdr:to>
      <xdr:col>12</xdr:col>
      <xdr:colOff>245536</xdr:colOff>
      <xdr:row>80</xdr:row>
      <xdr:rowOff>30694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499223D2-7F22-400B-8BA8-490D0BA6BB5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22</xdr:row>
      <xdr:rowOff>85725</xdr:rowOff>
    </xdr:from>
    <xdr:to>
      <xdr:col>6</xdr:col>
      <xdr:colOff>169769</xdr:colOff>
      <xdr:row>43</xdr:row>
      <xdr:rowOff>33339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26E5760C-1CAD-463E-93F4-791D94DF02E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31752</xdr:colOff>
      <xdr:row>19</xdr:row>
      <xdr:rowOff>127532</xdr:rowOff>
    </xdr:from>
    <xdr:to>
      <xdr:col>3</xdr:col>
      <xdr:colOff>494393</xdr:colOff>
      <xdr:row>32</xdr:row>
      <xdr:rowOff>160868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E6C07306-E01D-475D-BF53-6DDF3A0D0C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27</xdr:row>
      <xdr:rowOff>0</xdr:rowOff>
    </xdr:from>
    <xdr:to>
      <xdr:col>10</xdr:col>
      <xdr:colOff>293384</xdr:colOff>
      <xdr:row>28</xdr:row>
      <xdr:rowOff>42705</xdr:rowOff>
    </xdr:to>
    <xdr:sp macro="" textlink="">
      <xdr:nvSpPr>
        <xdr:cNvPr id="3" name="CuadroTexto 15">
          <a:extLst>
            <a:ext uri="{FF2B5EF4-FFF2-40B4-BE49-F238E27FC236}">
              <a16:creationId xmlns:a16="http://schemas.microsoft.com/office/drawing/2014/main" id="{C05FBCC5-6FE5-4768-9ED7-E982679890FE}"/>
            </a:ext>
          </a:extLst>
        </xdr:cNvPr>
        <xdr:cNvSpPr txBox="1"/>
      </xdr:nvSpPr>
      <xdr:spPr>
        <a:xfrm>
          <a:off x="0" y="5191125"/>
          <a:ext cx="9218309" cy="233205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ca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ca-ES" sz="900">
              <a:solidFill>
                <a:schemeClr val="tx1">
                  <a:lumMod val="65000"/>
                  <a:lumOff val="35000"/>
                </a:schemeClr>
              </a:solidFill>
            </a:rPr>
            <a:t>Font: OCBL a partir de dades de l'Hermes Intern, DIBA i Idescat i Diputació de Barcelona. Les dades corresponen al</a:t>
          </a:r>
          <a:r>
            <a:rPr lang="ca-ES" sz="900" baseline="0">
              <a:solidFill>
                <a:schemeClr val="tx1">
                  <a:lumMod val="65000"/>
                  <a:lumOff val="35000"/>
                </a:schemeClr>
              </a:solidFill>
            </a:rPr>
            <a:t> tercer</a:t>
          </a:r>
          <a:r>
            <a:rPr lang="ca-ES" sz="900">
              <a:solidFill>
                <a:schemeClr val="tx1">
                  <a:lumMod val="65000"/>
                  <a:lumOff val="35000"/>
                </a:schemeClr>
              </a:solidFill>
            </a:rPr>
            <a:t> trimestre de cada any.</a:t>
          </a:r>
        </a:p>
      </xdr:txBody>
    </xdr:sp>
    <xdr:clientData/>
  </xdr:twoCellAnchor>
  <xdr:twoCellAnchor>
    <xdr:from>
      <xdr:col>0</xdr:col>
      <xdr:colOff>47624</xdr:colOff>
      <xdr:row>7</xdr:row>
      <xdr:rowOff>33335</xdr:rowOff>
    </xdr:from>
    <xdr:to>
      <xdr:col>7</xdr:col>
      <xdr:colOff>314324</xdr:colOff>
      <xdr:row>26</xdr:row>
      <xdr:rowOff>47624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8EB1F6C9-6399-4C56-8D47-58B74984003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27</xdr:row>
      <xdr:rowOff>0</xdr:rowOff>
    </xdr:from>
    <xdr:to>
      <xdr:col>10</xdr:col>
      <xdr:colOff>293384</xdr:colOff>
      <xdr:row>28</xdr:row>
      <xdr:rowOff>42705</xdr:rowOff>
    </xdr:to>
    <xdr:sp macro="" textlink="">
      <xdr:nvSpPr>
        <xdr:cNvPr id="2" name="CuadroTexto 15">
          <a:extLst>
            <a:ext uri="{FF2B5EF4-FFF2-40B4-BE49-F238E27FC236}">
              <a16:creationId xmlns:a16="http://schemas.microsoft.com/office/drawing/2014/main" id="{DAB486A5-1691-4904-A892-B8B8A4842447}"/>
            </a:ext>
          </a:extLst>
        </xdr:cNvPr>
        <xdr:cNvSpPr txBox="1"/>
      </xdr:nvSpPr>
      <xdr:spPr>
        <a:xfrm>
          <a:off x="0" y="5200650"/>
          <a:ext cx="7789559" cy="233205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ca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ca-ES" sz="900">
              <a:solidFill>
                <a:schemeClr val="tx1">
                  <a:lumMod val="65000"/>
                  <a:lumOff val="35000"/>
                </a:schemeClr>
              </a:solidFill>
            </a:rPr>
            <a:t>Font: OCBL a partir de dades de l'Hermes Intern, DIBA i Idescat i Diputació de Barcelona. Les dades corresponen al tercer trimestre de cada any.</a:t>
          </a:r>
        </a:p>
      </xdr:txBody>
    </xdr:sp>
    <xdr:clientData/>
  </xdr:twoCellAnchor>
  <xdr:twoCellAnchor>
    <xdr:from>
      <xdr:col>0</xdr:col>
      <xdr:colOff>128587</xdr:colOff>
      <xdr:row>7</xdr:row>
      <xdr:rowOff>119062</xdr:rowOff>
    </xdr:from>
    <xdr:to>
      <xdr:col>7</xdr:col>
      <xdr:colOff>333375</xdr:colOff>
      <xdr:row>24</xdr:row>
      <xdr:rowOff>66675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F8DF99E2-4014-4596-AE9D-9A84E79FDD1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20</xdr:row>
      <xdr:rowOff>0</xdr:rowOff>
    </xdr:from>
    <xdr:to>
      <xdr:col>9</xdr:col>
      <xdr:colOff>293384</xdr:colOff>
      <xdr:row>20</xdr:row>
      <xdr:rowOff>233205</xdr:rowOff>
    </xdr:to>
    <xdr:sp macro="" textlink="">
      <xdr:nvSpPr>
        <xdr:cNvPr id="2" name="CuadroTexto 15">
          <a:extLst>
            <a:ext uri="{FF2B5EF4-FFF2-40B4-BE49-F238E27FC236}">
              <a16:creationId xmlns:a16="http://schemas.microsoft.com/office/drawing/2014/main" id="{4618C638-B1EF-4FF1-9F09-71A2182AD538}"/>
            </a:ext>
          </a:extLst>
        </xdr:cNvPr>
        <xdr:cNvSpPr txBox="1"/>
      </xdr:nvSpPr>
      <xdr:spPr>
        <a:xfrm>
          <a:off x="0" y="5810250"/>
          <a:ext cx="9151634" cy="233205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ca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ca-ES" sz="900">
              <a:solidFill>
                <a:schemeClr val="tx1">
                  <a:lumMod val="65000"/>
                  <a:lumOff val="35000"/>
                </a:schemeClr>
              </a:solidFill>
            </a:rPr>
            <a:t>Font: OCBL a partir de dades de l'Hermes Intern, DIBA i Idescat i Diputació de Barcelona. Les dades corresponen al tercer trimestre de cada any.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30</xdr:row>
      <xdr:rowOff>0</xdr:rowOff>
    </xdr:from>
    <xdr:to>
      <xdr:col>10</xdr:col>
      <xdr:colOff>293384</xdr:colOff>
      <xdr:row>31</xdr:row>
      <xdr:rowOff>42705</xdr:rowOff>
    </xdr:to>
    <xdr:sp macro="" textlink="">
      <xdr:nvSpPr>
        <xdr:cNvPr id="2" name="CuadroTexto 15">
          <a:extLst>
            <a:ext uri="{FF2B5EF4-FFF2-40B4-BE49-F238E27FC236}">
              <a16:creationId xmlns:a16="http://schemas.microsoft.com/office/drawing/2014/main" id="{AD37C5F2-316C-41DD-9177-C2D4E2802B44}"/>
            </a:ext>
          </a:extLst>
        </xdr:cNvPr>
        <xdr:cNvSpPr txBox="1"/>
      </xdr:nvSpPr>
      <xdr:spPr>
        <a:xfrm>
          <a:off x="0" y="6534150"/>
          <a:ext cx="11180459" cy="233205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ca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ca-ES" sz="900">
              <a:solidFill>
                <a:schemeClr val="tx1">
                  <a:lumMod val="65000"/>
                  <a:lumOff val="35000"/>
                </a:schemeClr>
              </a:solidFill>
            </a:rPr>
            <a:t>Font: OCBL a partir de dades de l'Hermes Intern, DIBA i Idescat i Diputació de Barcelona. Les dades corresponen al tercer</a:t>
          </a:r>
          <a:r>
            <a:rPr lang="ca-ES" sz="900" baseline="0">
              <a:solidFill>
                <a:schemeClr val="tx1">
                  <a:lumMod val="65000"/>
                  <a:lumOff val="35000"/>
                </a:schemeClr>
              </a:solidFill>
            </a:rPr>
            <a:t> trimestre</a:t>
          </a:r>
          <a:r>
            <a:rPr lang="ca-ES" sz="900">
              <a:solidFill>
                <a:schemeClr val="tx1">
                  <a:lumMod val="65000"/>
                  <a:lumOff val="35000"/>
                </a:schemeClr>
              </a:solidFill>
            </a:rPr>
            <a:t> de cada any.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40</xdr:row>
      <xdr:rowOff>47625</xdr:rowOff>
    </xdr:from>
    <xdr:to>
      <xdr:col>10</xdr:col>
      <xdr:colOff>293384</xdr:colOff>
      <xdr:row>41</xdr:row>
      <xdr:rowOff>90330</xdr:rowOff>
    </xdr:to>
    <xdr:sp macro="" textlink="">
      <xdr:nvSpPr>
        <xdr:cNvPr id="2" name="CuadroTexto 15">
          <a:extLst>
            <a:ext uri="{FF2B5EF4-FFF2-40B4-BE49-F238E27FC236}">
              <a16:creationId xmlns:a16="http://schemas.microsoft.com/office/drawing/2014/main" id="{5B7A2869-3975-4963-93A7-6EF3666DDC84}"/>
            </a:ext>
          </a:extLst>
        </xdr:cNvPr>
        <xdr:cNvSpPr txBox="1"/>
      </xdr:nvSpPr>
      <xdr:spPr>
        <a:xfrm>
          <a:off x="0" y="7724775"/>
          <a:ext cx="8618234" cy="233205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ca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ca-ES" sz="900">
              <a:solidFill>
                <a:schemeClr val="tx1">
                  <a:lumMod val="65000"/>
                  <a:lumOff val="35000"/>
                </a:schemeClr>
              </a:solidFill>
            </a:rPr>
            <a:t>Font: OCBL a partir de dades de l'Hermes Intern, DIBA i Idescat i Diputació de Barcelona. Les dades corresponen al tercer trimestre de cada any.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27</xdr:row>
      <xdr:rowOff>0</xdr:rowOff>
    </xdr:from>
    <xdr:to>
      <xdr:col>10</xdr:col>
      <xdr:colOff>293384</xdr:colOff>
      <xdr:row>28</xdr:row>
      <xdr:rowOff>42705</xdr:rowOff>
    </xdr:to>
    <xdr:sp macro="" textlink="">
      <xdr:nvSpPr>
        <xdr:cNvPr id="3" name="CuadroTexto 15">
          <a:extLst>
            <a:ext uri="{FF2B5EF4-FFF2-40B4-BE49-F238E27FC236}">
              <a16:creationId xmlns:a16="http://schemas.microsoft.com/office/drawing/2014/main" id="{EBEEFF9B-7084-474E-A9FF-BADE36B67731}"/>
            </a:ext>
          </a:extLst>
        </xdr:cNvPr>
        <xdr:cNvSpPr txBox="1"/>
      </xdr:nvSpPr>
      <xdr:spPr>
        <a:xfrm>
          <a:off x="0" y="5200650"/>
          <a:ext cx="9218309" cy="233205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ca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ca-ES" sz="900">
              <a:solidFill>
                <a:schemeClr val="tx1">
                  <a:lumMod val="65000"/>
                  <a:lumOff val="35000"/>
                </a:schemeClr>
              </a:solidFill>
            </a:rPr>
            <a:t>Font: OCBL a partir de dades de l'Hermes Intern, DIBA i Idescat i Diputació de Barcelona. Les dades corresponen al tercer trimestre de cada any.</a:t>
          </a:r>
        </a:p>
      </xdr:txBody>
    </xdr:sp>
    <xdr:clientData/>
  </xdr:twoCellAnchor>
  <xdr:twoCellAnchor>
    <xdr:from>
      <xdr:col>0</xdr:col>
      <xdr:colOff>85724</xdr:colOff>
      <xdr:row>7</xdr:row>
      <xdr:rowOff>4762</xdr:rowOff>
    </xdr:from>
    <xdr:to>
      <xdr:col>7</xdr:col>
      <xdr:colOff>428624</xdr:colOff>
      <xdr:row>26</xdr:row>
      <xdr:rowOff>171450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B4282A8-AFC6-401D-AA19-6CED7EF0EAC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27</xdr:row>
      <xdr:rowOff>0</xdr:rowOff>
    </xdr:from>
    <xdr:to>
      <xdr:col>10</xdr:col>
      <xdr:colOff>293384</xdr:colOff>
      <xdr:row>28</xdr:row>
      <xdr:rowOff>42705</xdr:rowOff>
    </xdr:to>
    <xdr:sp macro="" textlink="">
      <xdr:nvSpPr>
        <xdr:cNvPr id="2" name="CuadroTexto 15">
          <a:extLst>
            <a:ext uri="{FF2B5EF4-FFF2-40B4-BE49-F238E27FC236}">
              <a16:creationId xmlns:a16="http://schemas.microsoft.com/office/drawing/2014/main" id="{A8B9A09B-B2B5-46AF-9816-7D1B14EBB9CF}"/>
            </a:ext>
          </a:extLst>
        </xdr:cNvPr>
        <xdr:cNvSpPr txBox="1"/>
      </xdr:nvSpPr>
      <xdr:spPr>
        <a:xfrm>
          <a:off x="0" y="5200650"/>
          <a:ext cx="8046734" cy="233205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ca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ca-ES" sz="900">
              <a:solidFill>
                <a:schemeClr val="tx1">
                  <a:lumMod val="65000"/>
                  <a:lumOff val="35000"/>
                </a:schemeClr>
              </a:solidFill>
            </a:rPr>
            <a:t>Font: OCBL a partir de dades de l'Hermes Intern, DIBA i Idescat i Diputació de Barcelona. Les dades corresponen al tercer trimestre de cada any.</a:t>
          </a:r>
        </a:p>
      </xdr:txBody>
    </xdr:sp>
    <xdr:clientData/>
  </xdr:twoCellAnchor>
  <xdr:twoCellAnchor>
    <xdr:from>
      <xdr:col>0</xdr:col>
      <xdr:colOff>100011</xdr:colOff>
      <xdr:row>7</xdr:row>
      <xdr:rowOff>42861</xdr:rowOff>
    </xdr:from>
    <xdr:to>
      <xdr:col>8</xdr:col>
      <xdr:colOff>47624</xdr:colOff>
      <xdr:row>26</xdr:row>
      <xdr:rowOff>104775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B53EAD70-BD06-483A-87DB-6BF7740BB1B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Mercat%20de%20treball\Notes%20informatives\Nota%20estructura%20productiva\Nota%20estructura%20productiva%202022\3T%202022\EP_BLl_2T2022%20-%20TREBAL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Mercat%20de%20treball\Notes%20informatives\Nota%20estructura%20productiva\Nota%20estructura%20productiva%202022\2T%202022\EP_BLl_2T2022%20-%20TREBALL%20-%20c&#242;pi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Mercat%20de%20treball/Notes%20informatives/Nota%20estructura%20productiva/Nota%20estructura%20productiva%202021/4T%202021/dadesdetreball/empreses_RGSS_RETA_4T_08-19-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Índex"/>
      <sheetName val="Grafic general"/>
      <sheetName val="TG"/>
      <sheetName val="GE1"/>
      <sheetName val="GE2"/>
      <sheetName val="TE1"/>
      <sheetName val="TE2"/>
      <sheetName val="DIN_Empreses"/>
      <sheetName val="TE3"/>
      <sheetName val="GRGSS1"/>
      <sheetName val="GRGSS2"/>
      <sheetName val="GRGSS3"/>
      <sheetName val="TRGSS1"/>
      <sheetName val="TRGSS2"/>
      <sheetName val="TRGSS4"/>
      <sheetName val="TRGSS5"/>
      <sheetName val="DIN_RGSS"/>
      <sheetName val="TRGSS3"/>
      <sheetName val="GRETA1"/>
      <sheetName val="GRETA2"/>
      <sheetName val="TRETA1"/>
      <sheetName val="TRETA2"/>
      <sheetName val="DIN_RETA"/>
      <sheetName val="TRETA3"/>
      <sheetName val="T7S1"/>
      <sheetName val="G7S1"/>
      <sheetName val="T7S2"/>
      <sheetName val="G7S2"/>
      <sheetName val="T7S3"/>
      <sheetName val="TTC1"/>
      <sheetName val="TTC2"/>
      <sheetName val="Instamaps dones"/>
      <sheetName val="SaldoRGSS"/>
    </sheetNames>
    <sheetDataSet>
      <sheetData sheetId="0">
        <row r="27">
          <cell r="B27" t="str">
            <v>Activitats econòmiques més rellevants. Baix Llobregat.</v>
          </cell>
        </row>
        <row r="36">
          <cell r="A36" t="str">
            <v>TRETA1</v>
          </cell>
        </row>
      </sheetData>
      <sheetData sheetId="1"/>
      <sheetData sheetId="2">
        <row r="7">
          <cell r="A7" t="str">
            <v>Posicionament comarcal en el context de l'àmbit territorial metropolità i Catalunya. Estructura productiva.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3">
          <cell r="A3" t="str">
            <v>LLOCS DE TREBALL. RÈGIM ESPECIAL TREBALLADORS AUTÒNOMS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>
        <row r="39">
          <cell r="M39" t="str">
            <v>Agricultura</v>
          </cell>
        </row>
      </sheetData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Índex"/>
      <sheetName val="Grafic general"/>
      <sheetName val="GE1"/>
      <sheetName val="GE2"/>
      <sheetName val="TE1"/>
      <sheetName val="TE2"/>
      <sheetName val="DIN_Empreses"/>
      <sheetName val="TE3"/>
      <sheetName val="GRGSS1"/>
      <sheetName val="GRGSS2"/>
      <sheetName val="GRGSS3"/>
      <sheetName val="TRGSS1"/>
      <sheetName val="TRGSS2"/>
      <sheetName val="TRGSS4"/>
      <sheetName val="DIN_RGSS"/>
      <sheetName val="TRGSS3"/>
      <sheetName val="GRETA1"/>
      <sheetName val="GRETA2"/>
      <sheetName val="TRETA1"/>
      <sheetName val="TRETA2"/>
      <sheetName val="DIN_RETA"/>
      <sheetName val="TRETA3"/>
    </sheetNames>
    <sheetDataSet>
      <sheetData sheetId="0" refreshError="1">
        <row r="7">
          <cell r="A7" t="str">
            <v>2n trimestre 2022</v>
          </cell>
        </row>
        <row r="18">
          <cell r="A18" t="str">
            <v>TE3</v>
          </cell>
          <cell r="B18" t="str">
            <v>Dades municipals.</v>
          </cell>
        </row>
        <row r="28">
          <cell r="B28" t="str">
            <v>Dinamisme llocs de treball.</v>
          </cell>
        </row>
        <row r="37">
          <cell r="A37" t="str">
            <v>TRETA2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3">
          <cell r="A3" t="str">
            <v>LLOCS DE TREBALL. RÈGIM ESPECIAL TREBALLADORS AUTÒNOMS</v>
          </cell>
        </row>
      </sheetData>
      <sheetData sheetId="19" refreshError="1"/>
      <sheetData sheetId="20" refreshError="1"/>
      <sheetData sheetId="2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a_Instamaps"/>
      <sheetName val="Empreses"/>
      <sheetName val="Assalariats"/>
      <sheetName val="Autònoms"/>
      <sheetName val="BL_muni_4T21"/>
      <sheetName val="Var_3T2015-2021"/>
    </sheetNames>
    <sheetDataSet>
      <sheetData sheetId="0"/>
      <sheetData sheetId="1">
        <row r="4">
          <cell r="A4" t="str">
            <v>08001</v>
          </cell>
          <cell r="B4" t="str">
            <v>Abrera</v>
          </cell>
        </row>
        <row r="5">
          <cell r="A5" t="str">
            <v>08020</v>
          </cell>
          <cell r="B5" t="str">
            <v>Begues</v>
          </cell>
        </row>
        <row r="6">
          <cell r="A6" t="str">
            <v>08056</v>
          </cell>
          <cell r="B6" t="str">
            <v>Castelldefels</v>
          </cell>
        </row>
        <row r="7">
          <cell r="A7" t="str">
            <v>08066</v>
          </cell>
          <cell r="B7" t="str">
            <v>Castellví de Rosanes</v>
          </cell>
        </row>
        <row r="8">
          <cell r="A8" t="str">
            <v>08068</v>
          </cell>
          <cell r="B8" t="str">
            <v>Cervelló</v>
          </cell>
        </row>
        <row r="9">
          <cell r="A9" t="str">
            <v>08069</v>
          </cell>
          <cell r="B9" t="str">
            <v>Collbató</v>
          </cell>
        </row>
        <row r="10">
          <cell r="A10" t="str">
            <v>08072</v>
          </cell>
          <cell r="B10" t="str">
            <v>Corbera de Llobregat</v>
          </cell>
        </row>
        <row r="11">
          <cell r="A11" t="str">
            <v>08073</v>
          </cell>
          <cell r="B11" t="str">
            <v>Cornellà de Llobregat</v>
          </cell>
        </row>
        <row r="12">
          <cell r="A12" t="str">
            <v>08158</v>
          </cell>
          <cell r="B12" t="str">
            <v>El Papiol</v>
          </cell>
        </row>
        <row r="13">
          <cell r="A13" t="str">
            <v>08169</v>
          </cell>
          <cell r="B13" t="str">
            <v>El Prat de Llobregat</v>
          </cell>
        </row>
        <row r="14">
          <cell r="A14" t="str">
            <v>08076</v>
          </cell>
          <cell r="B14" t="str">
            <v>Esparreguera</v>
          </cell>
        </row>
        <row r="15">
          <cell r="A15" t="str">
            <v>08077</v>
          </cell>
          <cell r="B15" t="str">
            <v>Esplugues de Llobregat</v>
          </cell>
        </row>
        <row r="16">
          <cell r="A16" t="str">
            <v>08089</v>
          </cell>
          <cell r="B16" t="str">
            <v>Gavà</v>
          </cell>
        </row>
        <row r="17">
          <cell r="A17" t="str">
            <v>08905</v>
          </cell>
          <cell r="B17" t="str">
            <v>La Palma de Cervelló</v>
          </cell>
        </row>
        <row r="18">
          <cell r="A18" t="str">
            <v>08114</v>
          </cell>
          <cell r="B18" t="str">
            <v>Martorell</v>
          </cell>
        </row>
        <row r="19">
          <cell r="A19" t="str">
            <v>08123</v>
          </cell>
          <cell r="B19" t="str">
            <v>Molins de Rei</v>
          </cell>
        </row>
        <row r="20">
          <cell r="A20" t="str">
            <v>08147</v>
          </cell>
          <cell r="B20" t="str">
            <v>Olesa de Montserrat</v>
          </cell>
        </row>
        <row r="21">
          <cell r="A21" t="str">
            <v>08157</v>
          </cell>
          <cell r="B21" t="str">
            <v>Pallejà</v>
          </cell>
        </row>
        <row r="22">
          <cell r="A22" t="str">
            <v>08196</v>
          </cell>
          <cell r="B22" t="str">
            <v>Sant Andreu de la Barca</v>
          </cell>
        </row>
        <row r="23">
          <cell r="A23" t="str">
            <v>08200</v>
          </cell>
          <cell r="B23" t="str">
            <v>Sant Boi de Llobregat</v>
          </cell>
        </row>
        <row r="24">
          <cell r="A24" t="str">
            <v>08204</v>
          </cell>
          <cell r="B24" t="str">
            <v>Sant Climent de Llobregat</v>
          </cell>
        </row>
        <row r="25">
          <cell r="A25" t="str">
            <v>08208</v>
          </cell>
          <cell r="B25" t="str">
            <v>Sant Esteve Sesrovires</v>
          </cell>
        </row>
        <row r="26">
          <cell r="A26" t="str">
            <v>08211</v>
          </cell>
          <cell r="B26" t="str">
            <v>Sant Feliu de Llobregat</v>
          </cell>
        </row>
        <row r="27">
          <cell r="A27" t="str">
            <v>08217</v>
          </cell>
          <cell r="B27" t="str">
            <v>Sant Joan Despí</v>
          </cell>
        </row>
        <row r="28">
          <cell r="A28" t="str">
            <v>08221</v>
          </cell>
          <cell r="B28" t="str">
            <v>Sant Just Desvern</v>
          </cell>
        </row>
        <row r="29">
          <cell r="A29" t="str">
            <v>08263</v>
          </cell>
          <cell r="B29" t="str">
            <v>Sant Vicenç dels Horts</v>
          </cell>
        </row>
        <row r="30">
          <cell r="A30" t="str">
            <v>08244</v>
          </cell>
          <cell r="B30" t="str">
            <v>Santa Coloma de Cervelló</v>
          </cell>
        </row>
        <row r="31">
          <cell r="A31" t="str">
            <v>08289</v>
          </cell>
          <cell r="B31" t="str">
            <v>Torrelles de Llobregat</v>
          </cell>
        </row>
        <row r="32">
          <cell r="A32" t="str">
            <v>08295</v>
          </cell>
          <cell r="B32" t="str">
            <v>Vallirana</v>
          </cell>
        </row>
        <row r="33">
          <cell r="A33" t="str">
            <v>08301</v>
          </cell>
          <cell r="B33" t="str">
            <v>Viladecans</v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7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8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9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1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2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3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14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1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K56"/>
  <sheetViews>
    <sheetView zoomScale="85" zoomScaleNormal="85" workbookViewId="0"/>
  </sheetViews>
  <sheetFormatPr baseColWidth="10" defaultColWidth="9.140625" defaultRowHeight="15" x14ac:dyDescent="0.25"/>
  <cols>
    <col min="1" max="1" width="10.42578125" style="1" customWidth="1"/>
    <col min="2" max="16384" width="9.140625" style="1"/>
  </cols>
  <sheetData>
    <row r="6" spans="1:11" ht="31.5" x14ac:dyDescent="0.5">
      <c r="A6" s="3" t="s">
        <v>0</v>
      </c>
    </row>
    <row r="7" spans="1:11" ht="27" thickBot="1" x14ac:dyDescent="0.45">
      <c r="A7" s="4" t="s">
        <v>359</v>
      </c>
      <c r="B7" s="5"/>
      <c r="C7" s="5"/>
      <c r="D7" s="5"/>
      <c r="E7" s="5"/>
      <c r="F7" s="5"/>
      <c r="G7" s="5"/>
      <c r="H7" s="5"/>
      <c r="I7" s="5"/>
      <c r="J7" s="5"/>
      <c r="K7" s="5"/>
    </row>
    <row r="8" spans="1:11" ht="15.75" thickTop="1" x14ac:dyDescent="0.25"/>
    <row r="9" spans="1:11" ht="15.75" x14ac:dyDescent="0.25">
      <c r="A9" s="7" t="s">
        <v>1</v>
      </c>
    </row>
    <row r="10" spans="1:11" x14ac:dyDescent="0.25">
      <c r="A10" s="6" t="s">
        <v>2</v>
      </c>
    </row>
    <row r="11" spans="1:11" x14ac:dyDescent="0.25">
      <c r="A11" s="6"/>
    </row>
    <row r="12" spans="1:11" x14ac:dyDescent="0.25">
      <c r="A12" s="2" t="s">
        <v>280</v>
      </c>
      <c r="B12" s="1" t="s">
        <v>281</v>
      </c>
    </row>
    <row r="13" spans="1:11" x14ac:dyDescent="0.25">
      <c r="A13" s="2" t="s">
        <v>279</v>
      </c>
      <c r="B13" s="1" t="str">
        <f>[1]TG!A7</f>
        <v>Posicionament comarcal en el context de l'àmbit territorial metropolità i Catalunya. Estructura productiva.</v>
      </c>
    </row>
    <row r="14" spans="1:11" x14ac:dyDescent="0.25">
      <c r="A14" s="2"/>
    </row>
    <row r="15" spans="1:11" ht="15.75" x14ac:dyDescent="0.25">
      <c r="A15" s="8" t="s">
        <v>3</v>
      </c>
    </row>
    <row r="17" spans="1:2" x14ac:dyDescent="0.25">
      <c r="A17" s="2" t="s">
        <v>4</v>
      </c>
      <c r="B17" s="1" t="s">
        <v>6</v>
      </c>
    </row>
    <row r="18" spans="1:2" x14ac:dyDescent="0.25">
      <c r="A18" s="2" t="s">
        <v>5</v>
      </c>
      <c r="B18" s="1" t="s">
        <v>9</v>
      </c>
    </row>
    <row r="19" spans="1:2" x14ac:dyDescent="0.25">
      <c r="A19" s="2" t="s">
        <v>7</v>
      </c>
      <c r="B19" s="1" t="s">
        <v>8</v>
      </c>
    </row>
    <row r="20" spans="1:2" x14ac:dyDescent="0.25">
      <c r="A20" s="2" t="s">
        <v>11</v>
      </c>
      <c r="B20" s="1" t="s">
        <v>10</v>
      </c>
    </row>
    <row r="21" spans="1:2" x14ac:dyDescent="0.25">
      <c r="A21" s="2" t="s">
        <v>71</v>
      </c>
      <c r="B21" s="1" t="s">
        <v>12</v>
      </c>
    </row>
    <row r="23" spans="1:2" ht="15.75" x14ac:dyDescent="0.25">
      <c r="A23" s="8" t="s">
        <v>13</v>
      </c>
    </row>
    <row r="25" spans="1:2" ht="15.75" x14ac:dyDescent="0.25">
      <c r="A25" s="7" t="s">
        <v>14</v>
      </c>
    </row>
    <row r="27" spans="1:2" x14ac:dyDescent="0.25">
      <c r="A27" s="2" t="s">
        <v>15</v>
      </c>
      <c r="B27" s="1" t="s">
        <v>20</v>
      </c>
    </row>
    <row r="28" spans="1:2" x14ac:dyDescent="0.25">
      <c r="A28" s="2" t="s">
        <v>16</v>
      </c>
      <c r="B28" s="1" t="s">
        <v>21</v>
      </c>
    </row>
    <row r="29" spans="1:2" x14ac:dyDescent="0.25">
      <c r="A29" s="2" t="s">
        <v>193</v>
      </c>
      <c r="B29" s="1" t="s">
        <v>196</v>
      </c>
    </row>
    <row r="30" spans="1:2" x14ac:dyDescent="0.25">
      <c r="A30" s="2" t="s">
        <v>17</v>
      </c>
      <c r="B30" s="1" t="s">
        <v>8</v>
      </c>
    </row>
    <row r="31" spans="1:2" x14ac:dyDescent="0.25">
      <c r="A31" s="2" t="s">
        <v>18</v>
      </c>
      <c r="B31" s="1" t="s">
        <v>74</v>
      </c>
    </row>
    <row r="32" spans="1:2" x14ac:dyDescent="0.25">
      <c r="A32" s="2" t="s">
        <v>72</v>
      </c>
      <c r="B32" s="1" t="s">
        <v>12</v>
      </c>
    </row>
    <row r="33" spans="1:2" x14ac:dyDescent="0.25">
      <c r="A33" s="2" t="s">
        <v>195</v>
      </c>
      <c r="B33" s="1" t="s">
        <v>197</v>
      </c>
    </row>
    <row r="34" spans="1:2" x14ac:dyDescent="0.25">
      <c r="A34" s="2" t="s">
        <v>299</v>
      </c>
      <c r="B34" s="1" t="s">
        <v>302</v>
      </c>
    </row>
    <row r="35" spans="1:2" x14ac:dyDescent="0.25">
      <c r="A35" s="2" t="s">
        <v>301</v>
      </c>
      <c r="B35" s="1" t="s">
        <v>300</v>
      </c>
    </row>
    <row r="37" spans="1:2" ht="15.75" x14ac:dyDescent="0.25">
      <c r="A37" s="7" t="s">
        <v>19</v>
      </c>
    </row>
    <row r="39" spans="1:2" x14ac:dyDescent="0.25">
      <c r="A39" s="2" t="s">
        <v>22</v>
      </c>
      <c r="B39" s="1" t="s">
        <v>26</v>
      </c>
    </row>
    <row r="40" spans="1:2" x14ac:dyDescent="0.25">
      <c r="A40" s="2" t="s">
        <v>23</v>
      </c>
      <c r="B40" s="1" t="s">
        <v>27</v>
      </c>
    </row>
    <row r="41" spans="1:2" x14ac:dyDescent="0.25">
      <c r="A41" s="2" t="s">
        <v>24</v>
      </c>
      <c r="B41" s="1" t="s">
        <v>8</v>
      </c>
    </row>
    <row r="42" spans="1:2" x14ac:dyDescent="0.25">
      <c r="A42" s="2" t="s">
        <v>25</v>
      </c>
      <c r="B42" s="1" t="s">
        <v>74</v>
      </c>
    </row>
    <row r="43" spans="1:2" x14ac:dyDescent="0.25">
      <c r="A43" s="2" t="s">
        <v>73</v>
      </c>
      <c r="B43" s="1" t="s">
        <v>12</v>
      </c>
    </row>
    <row r="45" spans="1:2" ht="15.75" x14ac:dyDescent="0.25">
      <c r="A45" s="8" t="s">
        <v>218</v>
      </c>
    </row>
    <row r="46" spans="1:2" ht="15.75" x14ac:dyDescent="0.25">
      <c r="A46" s="8"/>
    </row>
    <row r="47" spans="1:2" x14ac:dyDescent="0.25">
      <c r="A47" s="2" t="s">
        <v>229</v>
      </c>
      <c r="B47" s="1" t="s">
        <v>230</v>
      </c>
    </row>
    <row r="48" spans="1:2" x14ac:dyDescent="0.25">
      <c r="A48" s="2" t="s">
        <v>231</v>
      </c>
      <c r="B48" s="1" t="s">
        <v>232</v>
      </c>
    </row>
    <row r="49" spans="1:2" x14ac:dyDescent="0.25">
      <c r="A49" s="2" t="s">
        <v>241</v>
      </c>
      <c r="B49" s="1" t="s">
        <v>242</v>
      </c>
    </row>
    <row r="50" spans="1:2" x14ac:dyDescent="0.25">
      <c r="A50" s="2" t="s">
        <v>251</v>
      </c>
      <c r="B50" s="1" t="s">
        <v>252</v>
      </c>
    </row>
    <row r="51" spans="1:2" x14ac:dyDescent="0.25">
      <c r="A51" s="2" t="s">
        <v>250</v>
      </c>
      <c r="B51" s="1" t="s">
        <v>253</v>
      </c>
    </row>
    <row r="52" spans="1:2" x14ac:dyDescent="0.25">
      <c r="A52" s="2"/>
    </row>
    <row r="53" spans="1:2" ht="15.75" x14ac:dyDescent="0.25">
      <c r="A53" s="8" t="s">
        <v>246</v>
      </c>
    </row>
    <row r="54" spans="1:2" x14ac:dyDescent="0.25">
      <c r="A54" s="2"/>
    </row>
    <row r="55" spans="1:2" x14ac:dyDescent="0.25">
      <c r="A55" s="2" t="s">
        <v>247</v>
      </c>
      <c r="B55" s="1" t="s">
        <v>294</v>
      </c>
    </row>
    <row r="56" spans="1:2" x14ac:dyDescent="0.25">
      <c r="A56" s="2" t="s">
        <v>295</v>
      </c>
      <c r="B56" s="1" t="s">
        <v>248</v>
      </c>
    </row>
  </sheetData>
  <hyperlinks>
    <hyperlink ref="A17" location="'GE1'!A1" display="GE1" xr:uid="{7441C849-0FF7-4E52-A3F0-3A62BF05D194}"/>
    <hyperlink ref="A27" location="GRGSS1!A1" display="GRGSS1" xr:uid="{60E2160E-958F-44BF-A701-A3EB0532235A}"/>
    <hyperlink ref="A39" location="GRETA1!A1" display="GRETA1" xr:uid="{7CF37825-E693-4273-86B9-7473B93D4B66}"/>
    <hyperlink ref="A18" location="'GE2'!A1" display="GE2" xr:uid="{35A3F189-8D9F-4CD6-B942-745A1CD90A7D}"/>
    <hyperlink ref="A28" location="GRGSS2!A1" display="GRGSS2" xr:uid="{0FFD3AF4-029B-4C62-8F72-156DD0295D85}"/>
    <hyperlink ref="A40" location="GRETA2!A1" display="GRETA2" xr:uid="{4B3FF3DA-639C-40B7-8148-7F1121BD3040}"/>
    <hyperlink ref="A19" location="'TE1'!A1" display="TE1" xr:uid="{D047E4FA-4686-4850-84EF-5743A01FF6C7}"/>
    <hyperlink ref="A20" location="'TE2'!A1" display="TE2" xr:uid="{10AA887D-F07C-4C57-B11A-42EBFE79C0ED}"/>
    <hyperlink ref="A21" location="'TE3'!A1" display="TE3" xr:uid="{9DDBCED0-AA31-4678-85C2-0030BB830F71}"/>
    <hyperlink ref="A30" location="TRGSS1!A1" display="TRGSS1" xr:uid="{B7C584C0-7FD5-4F78-903D-9276E6F714D3}"/>
    <hyperlink ref="A31" location="TRGSS2!A1" display="TRGSS2" xr:uid="{EA1F2807-7F11-4A9E-8F89-2F1CE2EC488A}"/>
    <hyperlink ref="A32" location="TRGSS3!A1" display="TRGSS3" xr:uid="{B115CD23-015E-44D3-B49D-1C21F2E64A53}"/>
    <hyperlink ref="A41" location="TRETA1!A1" display="TRETA1" xr:uid="{A8DAAB53-C01F-441E-BBEF-ED15BD349A0D}"/>
    <hyperlink ref="A42" location="TRETA2!A1" display="TRETA2" xr:uid="{E43A7340-4252-4EBF-90F0-37CA1DCBD2D0}"/>
    <hyperlink ref="A43" location="TRETA3!A1" display="TRETA3" xr:uid="{1A776179-03D6-47D5-AA6A-CF4543C63B2E}"/>
    <hyperlink ref="A29" location="GRGSS3!A1" display="GRGSS3" xr:uid="{0A2C9E74-1948-46C2-8DEF-6F758E1D72C1}"/>
    <hyperlink ref="A33" location="TRGSS4!A1" display="TRGSS4" xr:uid="{693631D9-C6B2-4F85-A852-4B35F45E5CA5}"/>
    <hyperlink ref="A47" location="T7S1!A1" display="T7S1" xr:uid="{80D91B38-9959-49D3-8819-432BBB7BC28A}"/>
    <hyperlink ref="A48" location="G7S1!A1" display="G7S1" xr:uid="{192BA30C-E494-4B07-B624-D3FF6A14CC4D}"/>
    <hyperlink ref="A49" location="T7S2!A1" display="T7S2" xr:uid="{2F35400A-6CC8-4918-AFDC-AA062AC8109C}"/>
    <hyperlink ref="A50" location="G7S2!A1" display="G7S2" xr:uid="{3FEB691C-D548-495C-A2E5-EB962B2CE960}"/>
    <hyperlink ref="A12" location="GG!A1" display="GG" xr:uid="{2E6B8A03-8F02-417E-ACAA-14FF3B8465CD}"/>
    <hyperlink ref="A13" location="TG!A1" display="TG" xr:uid="{AD52FD74-D9C6-482F-AF31-FE635B4277E4}"/>
    <hyperlink ref="A55" location="'TTC1'!A1" display="TTC1" xr:uid="{4151F8F9-EC50-410F-8199-2679D2277BAA}"/>
    <hyperlink ref="A56" location="'TTC2'!A1" display="TTC2" xr:uid="{10AC5405-FF8A-481B-9767-2E6B520710B4}"/>
    <hyperlink ref="A51" location="T7S3!A1" display="T7S3" xr:uid="{6CC2A1E3-A877-45B9-B249-9EBB23A099D7}"/>
  </hyperlinks>
  <pageMargins left="0.7" right="0.7" top="0.75" bottom="0.75" header="0.3" footer="0.3"/>
  <pageSetup paperSize="9" orientation="portrait" horizontalDpi="300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60E782-2D1F-409F-92C2-7267A6191B49}">
  <dimension ref="A1:I35"/>
  <sheetViews>
    <sheetView workbookViewId="0"/>
  </sheetViews>
  <sheetFormatPr baseColWidth="10" defaultColWidth="11.42578125" defaultRowHeight="15" x14ac:dyDescent="0.25"/>
  <cols>
    <col min="1" max="1" width="31" style="1" customWidth="1"/>
    <col min="2" max="16384" width="11.42578125" style="1"/>
  </cols>
  <sheetData>
    <row r="1" spans="1:9" x14ac:dyDescent="0.25">
      <c r="A1" s="2" t="s">
        <v>28</v>
      </c>
      <c r="B1" s="210" t="s">
        <v>258</v>
      </c>
    </row>
    <row r="3" spans="1:9" ht="18.75" x14ac:dyDescent="0.3">
      <c r="A3" s="30" t="s">
        <v>42</v>
      </c>
    </row>
    <row r="5" spans="1:9" x14ac:dyDescent="0.25">
      <c r="A5" s="29" t="s">
        <v>15</v>
      </c>
      <c r="C5" s="29" t="str">
        <f>Índex!A7</f>
        <v>3r trimestre 2023</v>
      </c>
    </row>
    <row r="6" spans="1:9" ht="15.75" thickBot="1" x14ac:dyDescent="0.3">
      <c r="A6" s="31" t="s">
        <v>35</v>
      </c>
      <c r="B6" s="32"/>
      <c r="C6" s="32"/>
      <c r="D6" s="32"/>
      <c r="E6" s="32"/>
      <c r="F6" s="32"/>
      <c r="G6" s="32"/>
      <c r="H6" s="32"/>
      <c r="I6" s="32"/>
    </row>
    <row r="29" spans="1:8" x14ac:dyDescent="0.25">
      <c r="A29" s="44" t="s">
        <v>34</v>
      </c>
    </row>
    <row r="30" spans="1:8" x14ac:dyDescent="0.25">
      <c r="A30" s="44"/>
    </row>
    <row r="31" spans="1:8" ht="30" x14ac:dyDescent="0.25">
      <c r="B31" s="139" t="s">
        <v>36</v>
      </c>
      <c r="C31" s="142" t="s">
        <v>313</v>
      </c>
      <c r="D31" s="142" t="s">
        <v>314</v>
      </c>
      <c r="E31" s="142" t="s">
        <v>315</v>
      </c>
      <c r="F31" s="142" t="s">
        <v>316</v>
      </c>
      <c r="G31" s="142" t="s">
        <v>317</v>
      </c>
    </row>
    <row r="32" spans="1:8" x14ac:dyDescent="0.25">
      <c r="A32" s="140" t="s">
        <v>29</v>
      </c>
      <c r="B32" s="143">
        <v>303040</v>
      </c>
      <c r="C32" s="47">
        <v>4.0909559303403981E-2</v>
      </c>
      <c r="D32" s="47">
        <v>9.4303511781168192E-2</v>
      </c>
      <c r="E32" s="47">
        <v>0.11942255763526417</v>
      </c>
      <c r="F32" s="47">
        <v>0.13008424169423136</v>
      </c>
      <c r="G32" s="47">
        <v>0.23996497459021088</v>
      </c>
      <c r="H32" s="73"/>
    </row>
    <row r="33" spans="1:7" x14ac:dyDescent="0.25">
      <c r="A33" s="140" t="s">
        <v>30</v>
      </c>
      <c r="B33" s="143">
        <v>1616900</v>
      </c>
      <c r="C33" s="47">
        <v>3.3103527592662406E-2</v>
      </c>
      <c r="D33" s="47">
        <v>8.3059816464599104E-2</v>
      </c>
      <c r="E33" s="47">
        <v>0.11641157466576355</v>
      </c>
      <c r="F33" s="47">
        <v>8.4213822603065355E-2</v>
      </c>
      <c r="G33" s="47">
        <v>0.15289371402332028</v>
      </c>
    </row>
    <row r="34" spans="1:7" x14ac:dyDescent="0.25">
      <c r="A34" s="140" t="s">
        <v>31</v>
      </c>
      <c r="B34" s="144">
        <v>2111345</v>
      </c>
      <c r="C34" s="47">
        <v>3.9303470342111742E-2</v>
      </c>
      <c r="D34" s="47">
        <v>8.5647219736936828E-2</v>
      </c>
      <c r="E34" s="47">
        <v>0.12137081247593377</v>
      </c>
      <c r="F34" s="47">
        <v>8.9492527023875126E-2</v>
      </c>
      <c r="G34" s="47">
        <v>0.10511651813801283</v>
      </c>
    </row>
    <row r="35" spans="1:7" x14ac:dyDescent="0.25">
      <c r="A35" s="140" t="s">
        <v>32</v>
      </c>
      <c r="B35" s="144">
        <v>3053255</v>
      </c>
      <c r="C35" s="47">
        <v>4.1551109519179931E-2</v>
      </c>
      <c r="D35" s="47">
        <v>8.7091818296723147E-2</v>
      </c>
      <c r="E35" s="47">
        <v>0.12915567067650488</v>
      </c>
      <c r="F35" s="47">
        <v>9.4360553263631769E-2</v>
      </c>
      <c r="G35" s="47">
        <v>0.14010550976346187</v>
      </c>
    </row>
  </sheetData>
  <hyperlinks>
    <hyperlink ref="A1" location="Índex!A1" display="TORNAR A L'ÍNDEX" xr:uid="{2A38DAD6-9F21-49C3-9E6C-7ADF0E6E1F31}"/>
  </hyperlinks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09C215-DF8A-4DCF-A1B9-5B460CF98989}">
  <dimension ref="A1:I53"/>
  <sheetViews>
    <sheetView workbookViewId="0"/>
  </sheetViews>
  <sheetFormatPr baseColWidth="10" defaultColWidth="11.42578125" defaultRowHeight="15" x14ac:dyDescent="0.25"/>
  <cols>
    <col min="1" max="1" width="8.140625" style="1" customWidth="1"/>
    <col min="2" max="2" width="14.7109375" style="1" customWidth="1"/>
    <col min="3" max="3" width="13.42578125" style="1" customWidth="1"/>
    <col min="4" max="16384" width="11.42578125" style="1"/>
  </cols>
  <sheetData>
    <row r="1" spans="1:9" x14ac:dyDescent="0.25">
      <c r="A1" s="267" t="s">
        <v>28</v>
      </c>
      <c r="B1" s="210" t="s">
        <v>258</v>
      </c>
    </row>
    <row r="3" spans="1:9" ht="18.75" x14ac:dyDescent="0.3">
      <c r="A3" s="30" t="s">
        <v>41</v>
      </c>
    </row>
    <row r="5" spans="1:9" x14ac:dyDescent="0.25">
      <c r="A5" s="29" t="s">
        <v>16</v>
      </c>
      <c r="C5" s="29" t="str">
        <f>Índex!A7</f>
        <v>3r trimestre 2023</v>
      </c>
    </row>
    <row r="6" spans="1:9" ht="15.75" thickBot="1" x14ac:dyDescent="0.3">
      <c r="A6" s="31" t="str">
        <f>Índex!B28</f>
        <v>Variació interanual llocs de treball assalariat. Baix Llobregat.</v>
      </c>
      <c r="B6" s="32"/>
      <c r="C6" s="32"/>
      <c r="D6" s="32"/>
      <c r="E6" s="32"/>
      <c r="F6" s="32"/>
      <c r="G6" s="32"/>
      <c r="H6" s="32"/>
      <c r="I6" s="32"/>
    </row>
    <row r="29" spans="1:3" x14ac:dyDescent="0.25">
      <c r="A29" s="44" t="s">
        <v>34</v>
      </c>
    </row>
    <row r="30" spans="1:3" x14ac:dyDescent="0.25">
      <c r="A30" s="44"/>
    </row>
    <row r="31" spans="1:3" ht="30.75" customHeight="1" x14ac:dyDescent="0.25">
      <c r="B31" s="142" t="s">
        <v>40</v>
      </c>
      <c r="C31" s="142" t="s">
        <v>39</v>
      </c>
    </row>
    <row r="32" spans="1:3" x14ac:dyDescent="0.25">
      <c r="A32" s="146">
        <v>2016</v>
      </c>
      <c r="B32" s="143">
        <v>233221</v>
      </c>
      <c r="C32" s="47">
        <f>(B32-B41)/B41</f>
        <v>5.7782756790834583E-2</v>
      </c>
    </row>
    <row r="33" spans="1:5" x14ac:dyDescent="0.25">
      <c r="A33" s="146">
        <v>2017</v>
      </c>
      <c r="B33" s="143">
        <v>249925</v>
      </c>
      <c r="C33" s="47">
        <f>(B33-B32)/B32</f>
        <v>7.1623052812568339E-2</v>
      </c>
      <c r="D33" s="211"/>
    </row>
    <row r="34" spans="1:5" x14ac:dyDescent="0.25">
      <c r="A34" s="146">
        <v>2018</v>
      </c>
      <c r="B34" s="144">
        <v>260939</v>
      </c>
      <c r="C34" s="47">
        <f t="shared" ref="C34:C37" si="0">(B34-B33)/B33</f>
        <v>4.406922076622987E-2</v>
      </c>
      <c r="D34" s="147">
        <f>B34-B33</f>
        <v>11014</v>
      </c>
    </row>
    <row r="35" spans="1:5" x14ac:dyDescent="0.25">
      <c r="A35" s="146">
        <v>2019</v>
      </c>
      <c r="B35" s="144">
        <v>268157</v>
      </c>
      <c r="C35" s="47">
        <f t="shared" si="0"/>
        <v>2.766163739418025E-2</v>
      </c>
      <c r="D35" s="147"/>
    </row>
    <row r="36" spans="1:5" x14ac:dyDescent="0.25">
      <c r="A36" s="146">
        <v>2020</v>
      </c>
      <c r="B36" s="144">
        <v>270711</v>
      </c>
      <c r="C36" s="47">
        <f>(B36-B35)/B35</f>
        <v>9.5242712291679875E-3</v>
      </c>
      <c r="D36" s="187"/>
      <c r="E36" s="73"/>
    </row>
    <row r="37" spans="1:5" x14ac:dyDescent="0.25">
      <c r="A37" s="146">
        <v>2021</v>
      </c>
      <c r="B37" s="143">
        <v>276925</v>
      </c>
      <c r="C37" s="47">
        <f t="shared" si="0"/>
        <v>2.2954368311594284E-2</v>
      </c>
      <c r="D37" s="187"/>
    </row>
    <row r="38" spans="1:5" x14ac:dyDescent="0.25">
      <c r="A38" s="146">
        <v>2022</v>
      </c>
      <c r="B38" s="143">
        <v>291125</v>
      </c>
      <c r="C38" s="47">
        <f>(B38-B37)/B37</f>
        <v>5.1277421684571632E-2</v>
      </c>
      <c r="D38" s="187"/>
    </row>
    <row r="39" spans="1:5" x14ac:dyDescent="0.25">
      <c r="A39" s="146">
        <v>2023</v>
      </c>
      <c r="B39" s="143">
        <v>303050</v>
      </c>
      <c r="C39" s="47">
        <f>(B39-B38)/B38</f>
        <v>4.0961786174323743E-2</v>
      </c>
      <c r="D39" s="187"/>
      <c r="E39" s="73"/>
    </row>
    <row r="40" spans="1:5" x14ac:dyDescent="0.25">
      <c r="A40" s="37"/>
      <c r="B40" s="37"/>
      <c r="C40" s="37"/>
      <c r="D40" s="211"/>
    </row>
    <row r="41" spans="1:5" hidden="1" x14ac:dyDescent="0.25">
      <c r="A41" s="203">
        <v>2015</v>
      </c>
      <c r="B41">
        <v>220481</v>
      </c>
      <c r="C41" s="37"/>
      <c r="D41" s="211"/>
      <c r="E41" s="73"/>
    </row>
    <row r="42" spans="1:5" x14ac:dyDescent="0.25">
      <c r="A42" s="37"/>
      <c r="B42" s="37"/>
      <c r="C42" s="37"/>
      <c r="D42" s="211"/>
    </row>
    <row r="43" spans="1:5" x14ac:dyDescent="0.25">
      <c r="A43" s="37"/>
      <c r="B43" s="37"/>
      <c r="C43" s="37"/>
    </row>
    <row r="44" spans="1:5" x14ac:dyDescent="0.25">
      <c r="A44" s="37"/>
      <c r="B44" s="37"/>
      <c r="C44" s="37"/>
    </row>
    <row r="45" spans="1:5" x14ac:dyDescent="0.25">
      <c r="A45" s="37"/>
      <c r="B45" s="37"/>
      <c r="C45" s="37"/>
    </row>
    <row r="46" spans="1:5" x14ac:dyDescent="0.25">
      <c r="A46" s="37"/>
      <c r="B46" s="37"/>
      <c r="C46" s="37"/>
    </row>
    <row r="47" spans="1:5" x14ac:dyDescent="0.25">
      <c r="A47" s="37"/>
      <c r="B47" s="37"/>
      <c r="C47" s="37"/>
    </row>
    <row r="48" spans="1:5" x14ac:dyDescent="0.25">
      <c r="A48" s="37"/>
      <c r="B48" s="37"/>
      <c r="C48" s="37"/>
    </row>
    <row r="49" spans="1:3" x14ac:dyDescent="0.25">
      <c r="A49" s="37"/>
      <c r="B49" s="37"/>
      <c r="C49" s="37"/>
    </row>
    <row r="50" spans="1:3" x14ac:dyDescent="0.25">
      <c r="A50" s="37"/>
      <c r="B50" s="37"/>
      <c r="C50" s="37"/>
    </row>
    <row r="51" spans="1:3" x14ac:dyDescent="0.25">
      <c r="A51" s="37"/>
      <c r="B51" s="37"/>
      <c r="C51" s="37"/>
    </row>
    <row r="52" spans="1:3" x14ac:dyDescent="0.25">
      <c r="A52" s="37"/>
      <c r="B52" s="37"/>
      <c r="C52" s="37"/>
    </row>
    <row r="53" spans="1:3" x14ac:dyDescent="0.25">
      <c r="A53" s="37"/>
      <c r="B53" s="37"/>
      <c r="C53" s="37"/>
    </row>
  </sheetData>
  <sortState xmlns:xlrd2="http://schemas.microsoft.com/office/spreadsheetml/2017/richdata2" ref="N30:O35">
    <sortCondition ref="N29:N35"/>
  </sortState>
  <hyperlinks>
    <hyperlink ref="A1" location="Índex!A1" display="TORNAR A L'ÍNDEX" xr:uid="{7892EAB3-CF61-4C77-9E84-FE0C1B66547D}"/>
  </hyperlinks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7CE509-246F-4BD9-81EF-23ABB547A776}">
  <dimension ref="A1:I35"/>
  <sheetViews>
    <sheetView workbookViewId="0"/>
  </sheetViews>
  <sheetFormatPr baseColWidth="10" defaultColWidth="11.42578125" defaultRowHeight="15" x14ac:dyDescent="0.25"/>
  <cols>
    <col min="1" max="1" width="31" style="1" customWidth="1"/>
    <col min="2" max="16384" width="11.42578125" style="1"/>
  </cols>
  <sheetData>
    <row r="1" spans="1:9" x14ac:dyDescent="0.25">
      <c r="A1" s="2" t="s">
        <v>28</v>
      </c>
      <c r="B1" s="210" t="s">
        <v>258</v>
      </c>
    </row>
    <row r="3" spans="1:9" ht="18.75" x14ac:dyDescent="0.3">
      <c r="A3" s="30" t="s">
        <v>42</v>
      </c>
    </row>
    <row r="5" spans="1:9" x14ac:dyDescent="0.25">
      <c r="A5" s="29" t="s">
        <v>193</v>
      </c>
      <c r="C5" s="29" t="str">
        <f>Índex!A7</f>
        <v>3r trimestre 2023</v>
      </c>
    </row>
    <row r="6" spans="1:9" ht="15.75" thickBot="1" x14ac:dyDescent="0.3">
      <c r="A6" s="31" t="s">
        <v>194</v>
      </c>
      <c r="B6" s="32"/>
      <c r="C6" s="32"/>
      <c r="D6" s="32"/>
      <c r="E6" s="32"/>
      <c r="F6" s="32"/>
      <c r="G6" s="32"/>
      <c r="H6" s="32"/>
      <c r="I6" s="32"/>
    </row>
    <row r="29" spans="1:6" x14ac:dyDescent="0.25">
      <c r="A29" s="44" t="s">
        <v>34</v>
      </c>
    </row>
    <row r="30" spans="1:6" x14ac:dyDescent="0.25">
      <c r="A30" s="44"/>
    </row>
    <row r="31" spans="1:6" ht="30" x14ac:dyDescent="0.25">
      <c r="B31" s="142" t="s">
        <v>313</v>
      </c>
      <c r="C31" s="142" t="s">
        <v>314</v>
      </c>
      <c r="D31" s="142" t="s">
        <v>315</v>
      </c>
      <c r="E31" s="142" t="s">
        <v>316</v>
      </c>
      <c r="F31" s="142" t="s">
        <v>317</v>
      </c>
    </row>
    <row r="32" spans="1:6" x14ac:dyDescent="0.25">
      <c r="A32" s="148" t="s">
        <v>186</v>
      </c>
      <c r="B32" s="47">
        <v>9.7128920456976599E-3</v>
      </c>
      <c r="C32" s="47">
        <v>1.9308021251781781E-2</v>
      </c>
      <c r="D32" s="47">
        <v>3.7019458946369245E-2</v>
      </c>
      <c r="E32" s="47">
        <v>2.1829053876143479E-3</v>
      </c>
      <c r="F32" s="47">
        <v>-6.178435114503817E-2</v>
      </c>
    </row>
    <row r="33" spans="1:6" x14ac:dyDescent="0.25">
      <c r="A33" s="148" t="s">
        <v>187</v>
      </c>
      <c r="B33" s="47">
        <v>9.3615427822505148E-3</v>
      </c>
      <c r="C33" s="47">
        <v>9.6103015926804466E-2</v>
      </c>
      <c r="D33" s="47">
        <v>0.1226416404048257</v>
      </c>
      <c r="E33" s="47">
        <v>0.15402728621988812</v>
      </c>
      <c r="F33" s="47">
        <v>0.19085487077534791</v>
      </c>
    </row>
    <row r="34" spans="1:6" x14ac:dyDescent="0.25">
      <c r="A34" s="148" t="s">
        <v>188</v>
      </c>
      <c r="B34" s="47">
        <v>0.10646206127542081</v>
      </c>
      <c r="C34" s="47">
        <v>0.19217346530121859</v>
      </c>
      <c r="D34" s="47">
        <v>0.2271795717415373</v>
      </c>
      <c r="E34" s="47">
        <v>0.29666965352449226</v>
      </c>
      <c r="F34" s="47">
        <v>1.0538547970588814</v>
      </c>
    </row>
    <row r="35" spans="1:6" x14ac:dyDescent="0.25">
      <c r="A35" s="148" t="s">
        <v>132</v>
      </c>
      <c r="B35" s="47">
        <v>4.0909559303403981E-2</v>
      </c>
      <c r="C35" s="47">
        <v>9.4303511781168192E-2</v>
      </c>
      <c r="D35" s="47">
        <v>0.11942255763526417</v>
      </c>
      <c r="E35" s="47">
        <v>0.13008424169423136</v>
      </c>
      <c r="F35" s="47">
        <v>0.23996497459021088</v>
      </c>
    </row>
  </sheetData>
  <hyperlinks>
    <hyperlink ref="A1" location="Índex!A1" display="TORNAR A L'ÍNDEX" xr:uid="{EB22EEFF-DEEB-44CB-BFF8-E0FFE3F85268}"/>
  </hyperlink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EC5674-7023-45BB-9A88-2911568642BD}">
  <dimension ref="A1:R23"/>
  <sheetViews>
    <sheetView workbookViewId="0"/>
  </sheetViews>
  <sheetFormatPr baseColWidth="10" defaultColWidth="11.42578125" defaultRowHeight="15" x14ac:dyDescent="0.25"/>
  <cols>
    <col min="1" max="1" width="39.5703125" style="1" customWidth="1"/>
    <col min="2" max="2" width="10.5703125" style="1" customWidth="1"/>
    <col min="3" max="4" width="9.7109375" style="1" customWidth="1"/>
    <col min="5" max="5" width="11.5703125" style="1" customWidth="1"/>
    <col min="6" max="17" width="11.42578125" style="1"/>
    <col min="18" max="18" width="11.42578125" style="127"/>
    <col min="19" max="16384" width="11.42578125" style="1"/>
  </cols>
  <sheetData>
    <row r="1" spans="1:9" x14ac:dyDescent="0.25">
      <c r="A1" s="2" t="s">
        <v>28</v>
      </c>
      <c r="C1" s="210" t="s">
        <v>258</v>
      </c>
    </row>
    <row r="3" spans="1:9" ht="18.75" x14ac:dyDescent="0.3">
      <c r="A3" s="30" t="s">
        <v>41</v>
      </c>
    </row>
    <row r="5" spans="1:9" x14ac:dyDescent="0.25">
      <c r="A5" s="29" t="str">
        <f>Índex!A30</f>
        <v>TRGSS1</v>
      </c>
      <c r="C5" s="29" t="str">
        <f>Índex!A7</f>
        <v>3r trimestre 2023</v>
      </c>
    </row>
    <row r="6" spans="1:9" ht="15.75" thickBot="1" x14ac:dyDescent="0.3">
      <c r="A6" s="31" t="str">
        <f>Índex!B30</f>
        <v>Activitats econòmiques més rellevants. Baix Llobregat.</v>
      </c>
      <c r="B6" s="32"/>
      <c r="C6" s="32"/>
      <c r="D6" s="32"/>
      <c r="E6" s="32"/>
      <c r="F6" s="32"/>
      <c r="G6" s="32"/>
    </row>
    <row r="8" spans="1:9" x14ac:dyDescent="0.25">
      <c r="B8" s="54"/>
      <c r="C8" s="54"/>
      <c r="D8" s="300" t="s">
        <v>130</v>
      </c>
      <c r="E8" s="300"/>
      <c r="F8" s="300"/>
      <c r="G8" s="300"/>
      <c r="H8" s="300"/>
    </row>
    <row r="9" spans="1:9" ht="15.75" x14ac:dyDescent="0.25">
      <c r="A9" s="9"/>
      <c r="B9" s="27">
        <v>2023</v>
      </c>
      <c r="C9" s="27" t="s">
        <v>131</v>
      </c>
      <c r="D9" s="27" t="s">
        <v>325</v>
      </c>
      <c r="E9" s="27" t="s">
        <v>324</v>
      </c>
      <c r="F9" s="27" t="s">
        <v>328</v>
      </c>
      <c r="G9" s="27" t="s">
        <v>327</v>
      </c>
      <c r="H9" s="27" t="s">
        <v>326</v>
      </c>
    </row>
    <row r="10" spans="1:9" x14ac:dyDescent="0.25">
      <c r="A10" s="11" t="s">
        <v>132</v>
      </c>
      <c r="B10" s="12">
        <v>303040</v>
      </c>
      <c r="C10" s="13">
        <v>1</v>
      </c>
      <c r="D10" s="13">
        <v>4.0909559303403981E-2</v>
      </c>
      <c r="E10" s="13">
        <v>9.4303511781168192E-2</v>
      </c>
      <c r="F10" s="13">
        <v>0.11942255763526417</v>
      </c>
      <c r="G10" s="13">
        <v>0.13008424169423136</v>
      </c>
      <c r="H10" s="13">
        <v>0.23996497459021088</v>
      </c>
      <c r="I10" s="73"/>
    </row>
    <row r="11" spans="1:9" ht="45" x14ac:dyDescent="0.25">
      <c r="A11" s="14" t="s">
        <v>334</v>
      </c>
      <c r="B11" s="15">
        <v>29650</v>
      </c>
      <c r="C11" s="16">
        <v>9.7841869060190073E-2</v>
      </c>
      <c r="D11" s="16">
        <v>2.5419332526370395E-2</v>
      </c>
      <c r="E11" s="16">
        <v>7.9162875341219296E-2</v>
      </c>
      <c r="F11" s="16">
        <v>0.10337898183983328</v>
      </c>
      <c r="G11" s="16">
        <v>8.767424798239179E-2</v>
      </c>
      <c r="H11" s="16">
        <v>0.1533823472206014</v>
      </c>
    </row>
    <row r="12" spans="1:9" ht="30" x14ac:dyDescent="0.25">
      <c r="A12" s="14" t="s">
        <v>332</v>
      </c>
      <c r="B12" s="15">
        <v>25605</v>
      </c>
      <c r="C12" s="16">
        <v>8.4493796198521653E-2</v>
      </c>
      <c r="D12" s="16">
        <v>-3.1146583609110378E-3</v>
      </c>
      <c r="E12" s="16">
        <v>-3.9039625219597894E-4</v>
      </c>
      <c r="F12" s="16">
        <v>2.1526418786692761E-3</v>
      </c>
      <c r="G12" s="16">
        <v>0.17908454595689813</v>
      </c>
      <c r="H12" s="16">
        <v>0.33137479201331116</v>
      </c>
    </row>
    <row r="13" spans="1:9" x14ac:dyDescent="0.25">
      <c r="A13" s="14" t="s">
        <v>341</v>
      </c>
      <c r="B13" s="15">
        <v>19220</v>
      </c>
      <c r="C13" s="16">
        <v>6.3423970432946147E-2</v>
      </c>
      <c r="D13" s="16">
        <v>0.54377510040160637</v>
      </c>
      <c r="E13" s="16">
        <v>0.92296148074037021</v>
      </c>
      <c r="F13" s="16">
        <v>0.68967032967032971</v>
      </c>
      <c r="G13" s="16">
        <v>0.69219933086811058</v>
      </c>
      <c r="H13" s="16">
        <v>1.3167791706846672</v>
      </c>
    </row>
    <row r="14" spans="1:9" x14ac:dyDescent="0.25">
      <c r="A14" s="14" t="s">
        <v>333</v>
      </c>
      <c r="B14" s="15">
        <v>18080</v>
      </c>
      <c r="C14" s="16">
        <v>5.9662090813093982E-2</v>
      </c>
      <c r="D14" s="16">
        <v>2.4943310657596373E-2</v>
      </c>
      <c r="E14" s="16">
        <v>9.3107617896009673E-2</v>
      </c>
      <c r="F14" s="16">
        <v>0.21767241379310345</v>
      </c>
      <c r="G14" s="16">
        <v>0.1054047444362925</v>
      </c>
      <c r="H14" s="16">
        <v>0.3648373216577338</v>
      </c>
    </row>
    <row r="15" spans="1:9" ht="30" x14ac:dyDescent="0.25">
      <c r="A15" s="14" t="s">
        <v>343</v>
      </c>
      <c r="B15" s="15">
        <v>13895</v>
      </c>
      <c r="C15" s="16">
        <v>4.5852032734952482E-2</v>
      </c>
      <c r="D15" s="16">
        <v>-2.8661307235232435E-2</v>
      </c>
      <c r="E15" s="16">
        <v>5.4648956356736243E-2</v>
      </c>
      <c r="F15" s="16">
        <v>0.13326808580050567</v>
      </c>
      <c r="G15" s="16">
        <v>0.17974189166242147</v>
      </c>
      <c r="H15" s="16">
        <v>0.60043768716885515</v>
      </c>
    </row>
    <row r="16" spans="1:9" ht="30" x14ac:dyDescent="0.25">
      <c r="A16" s="14" t="s">
        <v>335</v>
      </c>
      <c r="B16" s="15">
        <v>12965</v>
      </c>
      <c r="C16" s="16">
        <v>4.2783130939809927E-2</v>
      </c>
      <c r="D16" s="16">
        <v>7.7190274025472794E-4</v>
      </c>
      <c r="E16" s="16">
        <v>2.3283346487766376E-2</v>
      </c>
      <c r="F16" s="16">
        <v>4.5901903839948369E-2</v>
      </c>
      <c r="G16" s="16">
        <v>4.9287795403043053E-2</v>
      </c>
      <c r="H16" s="16">
        <v>-0.2157159276510798</v>
      </c>
    </row>
    <row r="17" spans="1:8" x14ac:dyDescent="0.25">
      <c r="A17" s="14" t="s">
        <v>344</v>
      </c>
      <c r="B17" s="15">
        <v>12830</v>
      </c>
      <c r="C17" s="16">
        <v>4.2337645195353747E-2</v>
      </c>
      <c r="D17" s="16">
        <v>0.15377697841726617</v>
      </c>
      <c r="E17" s="16">
        <v>0.22716403634624582</v>
      </c>
      <c r="F17" s="16">
        <v>0.21830785300541258</v>
      </c>
      <c r="G17" s="16">
        <v>0.2590775269872424</v>
      </c>
      <c r="H17" s="16">
        <v>0.8310261167404025</v>
      </c>
    </row>
    <row r="18" spans="1:8" x14ac:dyDescent="0.25">
      <c r="A18" s="14" t="s">
        <v>345</v>
      </c>
      <c r="B18" s="15">
        <v>10135</v>
      </c>
      <c r="C18" s="16">
        <v>3.3444429778247096E-2</v>
      </c>
      <c r="D18" s="16">
        <v>3.5769034236075622E-2</v>
      </c>
      <c r="E18" s="16">
        <v>8.2799145299145296E-2</v>
      </c>
      <c r="F18" s="16">
        <v>0.12711298932384341</v>
      </c>
      <c r="G18" s="16">
        <v>0.13850820040440351</v>
      </c>
      <c r="H18" s="16">
        <v>0.60490894695170228</v>
      </c>
    </row>
    <row r="19" spans="1:8" ht="30" x14ac:dyDescent="0.25">
      <c r="A19" s="14" t="s">
        <v>342</v>
      </c>
      <c r="B19" s="15">
        <v>10005</v>
      </c>
      <c r="C19" s="16">
        <v>3.3015443505807811E-2</v>
      </c>
      <c r="D19" s="16">
        <v>-0.37233375156838144</v>
      </c>
      <c r="E19" s="16">
        <v>-0.35803657362848895</v>
      </c>
      <c r="F19" s="16">
        <v>-0.31729785056294779</v>
      </c>
      <c r="G19" s="16">
        <v>-0.31449126413155193</v>
      </c>
      <c r="H19" s="16">
        <v>8.337845154304277E-2</v>
      </c>
    </row>
    <row r="20" spans="1:8" x14ac:dyDescent="0.25">
      <c r="A20" s="259" t="s">
        <v>346</v>
      </c>
      <c r="B20" s="18">
        <v>7345</v>
      </c>
      <c r="C20" s="19">
        <v>2.4237724392819428E-2</v>
      </c>
      <c r="D20" s="19">
        <v>6.3721940622737144E-2</v>
      </c>
      <c r="E20" s="19">
        <v>0.31043710972346117</v>
      </c>
      <c r="F20" s="19">
        <v>0.1277445109780439</v>
      </c>
      <c r="G20" s="19">
        <v>-3.4188034188034191E-2</v>
      </c>
      <c r="H20" s="19">
        <v>1.9533574587856857</v>
      </c>
    </row>
    <row r="23" spans="1:8" x14ac:dyDescent="0.25">
      <c r="A23" s="44" t="s">
        <v>208</v>
      </c>
    </row>
  </sheetData>
  <mergeCells count="1">
    <mergeCell ref="D8:H8"/>
  </mergeCells>
  <phoneticPr fontId="19" type="noConversion"/>
  <conditionalFormatting sqref="C11:C20">
    <cfRule type="colorScale" priority="1">
      <colorScale>
        <cfvo type="min"/>
        <cfvo type="max"/>
        <color rgb="FFFFEF9C"/>
        <color rgb="FF63BE7B"/>
      </colorScale>
    </cfRule>
  </conditionalFormatting>
  <conditionalFormatting sqref="D10:H20">
    <cfRule type="dataBar" priority="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{7576CB97-E3E2-42DB-A516-10FBC373357E}</x14:id>
        </ext>
      </extLst>
    </cfRule>
  </conditionalFormatting>
  <hyperlinks>
    <hyperlink ref="A1" location="Índex!A1" display="TORNAR A L'ÍNDEX" xr:uid="{F86BC43F-0BD7-427D-ACF6-FFAAB9777B37}"/>
  </hyperlink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576CB97-E3E2-42DB-A516-10FBC373357E}">
            <x14:dataBar minLength="0" maxLength="100" axisPosition="middle">
              <x14:cfvo type="autoMin"/>
              <x14:cfvo type="autoMax"/>
              <x14:negativeFillColor rgb="FFFF0000"/>
              <x14:axisColor rgb="FF000000"/>
            </x14:dataBar>
          </x14:cfRule>
          <xm:sqref>D10:H20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BAA866-E02E-41EB-A2C7-071549437088}">
  <dimension ref="A1:D34"/>
  <sheetViews>
    <sheetView workbookViewId="0"/>
  </sheetViews>
  <sheetFormatPr baseColWidth="10" defaultColWidth="11.42578125" defaultRowHeight="15" x14ac:dyDescent="0.25"/>
  <cols>
    <col min="1" max="1" width="64.28515625" style="1" customWidth="1"/>
    <col min="2" max="16384" width="11.42578125" style="1"/>
  </cols>
  <sheetData>
    <row r="1" spans="1:4" x14ac:dyDescent="0.25">
      <c r="A1" s="2" t="s">
        <v>28</v>
      </c>
      <c r="B1" s="210" t="s">
        <v>258</v>
      </c>
    </row>
    <row r="3" spans="1:4" ht="18.75" x14ac:dyDescent="0.3">
      <c r="A3" s="30" t="str">
        <f>TRGSS1!A3</f>
        <v>LLOCS DE TREBALL. RÈGIM GENERAL SEGURETAT SOCIAL.</v>
      </c>
    </row>
    <row r="5" spans="1:4" x14ac:dyDescent="0.25">
      <c r="A5" s="29" t="str">
        <f>Índex!A31</f>
        <v>TRGSS2</v>
      </c>
      <c r="C5" s="29" t="str">
        <f>Índex!A7</f>
        <v>3r trimestre 2023</v>
      </c>
    </row>
    <row r="6" spans="1:4" ht="15.75" thickBot="1" x14ac:dyDescent="0.3">
      <c r="A6" s="251" t="str">
        <f>Índex!B31</f>
        <v>Dinamisme llocs de treball.</v>
      </c>
      <c r="B6" s="32"/>
      <c r="C6" s="32"/>
      <c r="D6" s="32"/>
    </row>
    <row r="7" spans="1:4" x14ac:dyDescent="0.25">
      <c r="A7" s="289" t="s">
        <v>54</v>
      </c>
      <c r="B7" s="291" t="s">
        <v>55</v>
      </c>
      <c r="C7" s="293" t="s">
        <v>58</v>
      </c>
      <c r="D7" s="293"/>
    </row>
    <row r="8" spans="1:4" x14ac:dyDescent="0.25">
      <c r="A8" s="290"/>
      <c r="B8" s="292"/>
      <c r="C8" s="33" t="s">
        <v>55</v>
      </c>
      <c r="D8" s="33" t="s">
        <v>56</v>
      </c>
    </row>
    <row r="9" spans="1:4" x14ac:dyDescent="0.25">
      <c r="A9" s="34" t="s">
        <v>53</v>
      </c>
      <c r="B9" s="52">
        <v>19220</v>
      </c>
      <c r="C9" s="52">
        <v>6770</v>
      </c>
      <c r="D9" s="53">
        <v>0.54377510040160637</v>
      </c>
    </row>
    <row r="10" spans="1:4" x14ac:dyDescent="0.25">
      <c r="A10" s="34" t="s">
        <v>114</v>
      </c>
      <c r="B10" s="52">
        <v>12830</v>
      </c>
      <c r="C10" s="52">
        <v>1710</v>
      </c>
      <c r="D10" s="53">
        <v>0.15377697841726617</v>
      </c>
    </row>
    <row r="11" spans="1:4" x14ac:dyDescent="0.25">
      <c r="A11" s="34" t="s">
        <v>120</v>
      </c>
      <c r="B11" s="52">
        <v>5510</v>
      </c>
      <c r="C11" s="52">
        <v>1125</v>
      </c>
      <c r="D11" s="53">
        <v>0.25655644241733183</v>
      </c>
    </row>
    <row r="12" spans="1:4" x14ac:dyDescent="0.25">
      <c r="A12" s="34" t="s">
        <v>126</v>
      </c>
      <c r="B12" s="52">
        <v>6845</v>
      </c>
      <c r="C12" s="52">
        <v>825</v>
      </c>
      <c r="D12" s="53">
        <v>0.13704318936877077</v>
      </c>
    </row>
    <row r="13" spans="1:4" ht="30" x14ac:dyDescent="0.25">
      <c r="A13" s="34" t="s">
        <v>65</v>
      </c>
      <c r="B13" s="52">
        <v>2045</v>
      </c>
      <c r="C13" s="52">
        <v>755</v>
      </c>
      <c r="D13" s="53">
        <v>0.5852713178294574</v>
      </c>
    </row>
    <row r="14" spans="1:4" ht="30" x14ac:dyDescent="0.25">
      <c r="A14" s="34" t="s">
        <v>47</v>
      </c>
      <c r="B14" s="52">
        <v>29650</v>
      </c>
      <c r="C14" s="52">
        <v>735</v>
      </c>
      <c r="D14" s="53">
        <v>2.5419332526370395E-2</v>
      </c>
    </row>
    <row r="15" spans="1:4" x14ac:dyDescent="0.25">
      <c r="A15" s="34" t="s">
        <v>113</v>
      </c>
      <c r="B15" s="52">
        <v>6495</v>
      </c>
      <c r="C15" s="52">
        <v>695</v>
      </c>
      <c r="D15" s="53">
        <v>0.11982758620689656</v>
      </c>
    </row>
    <row r="16" spans="1:4" x14ac:dyDescent="0.25">
      <c r="A16" s="34" t="s">
        <v>67</v>
      </c>
      <c r="B16" s="52">
        <v>5720</v>
      </c>
      <c r="C16" s="52">
        <v>685</v>
      </c>
      <c r="D16" s="53">
        <v>0.13604766633565044</v>
      </c>
    </row>
    <row r="17" spans="1:4" x14ac:dyDescent="0.25">
      <c r="A17" s="34" t="s">
        <v>111</v>
      </c>
      <c r="B17" s="52">
        <v>4655</v>
      </c>
      <c r="C17" s="52">
        <v>680</v>
      </c>
      <c r="D17" s="53">
        <v>0.1710691823899371</v>
      </c>
    </row>
    <row r="18" spans="1:4" ht="30" x14ac:dyDescent="0.25">
      <c r="A18" s="34" t="s">
        <v>117</v>
      </c>
      <c r="B18" s="52">
        <v>6615</v>
      </c>
      <c r="C18" s="52">
        <v>640</v>
      </c>
      <c r="D18" s="53">
        <v>0.10711297071129706</v>
      </c>
    </row>
    <row r="19" spans="1:4" ht="15" customHeight="1" x14ac:dyDescent="0.25">
      <c r="A19" s="294" t="s">
        <v>57</v>
      </c>
      <c r="B19" s="296" t="s">
        <v>55</v>
      </c>
      <c r="C19" s="297" t="s">
        <v>58</v>
      </c>
      <c r="D19" s="297"/>
    </row>
    <row r="20" spans="1:4" x14ac:dyDescent="0.25">
      <c r="A20" s="295"/>
      <c r="B20" s="292"/>
      <c r="C20" s="33" t="s">
        <v>55</v>
      </c>
      <c r="D20" s="33" t="s">
        <v>56</v>
      </c>
    </row>
    <row r="21" spans="1:4" x14ac:dyDescent="0.25">
      <c r="A21" s="78" t="s">
        <v>116</v>
      </c>
      <c r="B21" s="35">
        <v>10005</v>
      </c>
      <c r="C21" s="35">
        <v>-5935</v>
      </c>
      <c r="D21" s="36">
        <v>-0.37233375156838144</v>
      </c>
    </row>
    <row r="22" spans="1:4" x14ac:dyDescent="0.25">
      <c r="A22" s="78" t="s">
        <v>70</v>
      </c>
      <c r="B22" s="35">
        <v>13895</v>
      </c>
      <c r="C22" s="35">
        <v>-410</v>
      </c>
      <c r="D22" s="36">
        <v>-2.8661307235232435E-2</v>
      </c>
    </row>
    <row r="23" spans="1:4" x14ac:dyDescent="0.25">
      <c r="A23" s="78" t="s">
        <v>147</v>
      </c>
      <c r="B23" s="35">
        <v>3050</v>
      </c>
      <c r="C23" s="35">
        <v>-350</v>
      </c>
      <c r="D23" s="36">
        <v>-0.10294117647058823</v>
      </c>
    </row>
    <row r="24" spans="1:4" ht="16.5" customHeight="1" x14ac:dyDescent="0.25">
      <c r="A24" s="78" t="s">
        <v>52</v>
      </c>
      <c r="B24" s="35">
        <v>4620</v>
      </c>
      <c r="C24" s="35">
        <v>-280</v>
      </c>
      <c r="D24" s="36">
        <v>-5.7142857142857141E-2</v>
      </c>
    </row>
    <row r="25" spans="1:4" x14ac:dyDescent="0.25">
      <c r="A25" s="78" t="s">
        <v>154</v>
      </c>
      <c r="B25" s="35">
        <v>2425</v>
      </c>
      <c r="C25" s="35">
        <v>-240</v>
      </c>
      <c r="D25" s="36">
        <v>-9.0056285178236398E-2</v>
      </c>
    </row>
    <row r="26" spans="1:4" x14ac:dyDescent="0.25">
      <c r="A26" s="78" t="s">
        <v>127</v>
      </c>
      <c r="B26" s="35">
        <v>4475</v>
      </c>
      <c r="C26" s="35">
        <v>-215</v>
      </c>
      <c r="D26" s="36">
        <v>-4.5842217484008532E-2</v>
      </c>
    </row>
    <row r="27" spans="1:4" x14ac:dyDescent="0.25">
      <c r="A27" s="78" t="s">
        <v>121</v>
      </c>
      <c r="B27" s="35">
        <v>2260</v>
      </c>
      <c r="C27" s="35">
        <v>-115</v>
      </c>
      <c r="D27" s="36">
        <v>-4.8421052631578948E-2</v>
      </c>
    </row>
    <row r="28" spans="1:4" x14ac:dyDescent="0.25">
      <c r="A28" s="78" t="s">
        <v>45</v>
      </c>
      <c r="B28" s="35">
        <v>25605</v>
      </c>
      <c r="C28" s="35">
        <v>-80</v>
      </c>
      <c r="D28" s="36">
        <v>-3.1146583609110378E-3</v>
      </c>
    </row>
    <row r="29" spans="1:4" x14ac:dyDescent="0.25">
      <c r="A29" s="78" t="s">
        <v>63</v>
      </c>
      <c r="B29" s="35">
        <v>6995</v>
      </c>
      <c r="C29" s="35">
        <v>-70</v>
      </c>
      <c r="D29" s="36">
        <v>-9.9079971691436661E-3</v>
      </c>
    </row>
    <row r="30" spans="1:4" x14ac:dyDescent="0.25">
      <c r="A30" s="274" t="s">
        <v>60</v>
      </c>
      <c r="B30" s="46">
        <v>2495</v>
      </c>
      <c r="C30" s="46">
        <v>-60</v>
      </c>
      <c r="D30" s="204">
        <v>-2.3483365949119372E-2</v>
      </c>
    </row>
    <row r="31" spans="1:4" x14ac:dyDescent="0.25">
      <c r="A31" s="227"/>
      <c r="B31" s="228"/>
      <c r="C31" s="228"/>
      <c r="D31" s="229"/>
    </row>
    <row r="33" spans="1:1" x14ac:dyDescent="0.25">
      <c r="A33" s="44" t="s">
        <v>208</v>
      </c>
    </row>
    <row r="34" spans="1:1" x14ac:dyDescent="0.25">
      <c r="A34" s="44"/>
    </row>
  </sheetData>
  <mergeCells count="6">
    <mergeCell ref="A7:A8"/>
    <mergeCell ref="B7:B8"/>
    <mergeCell ref="C7:D7"/>
    <mergeCell ref="A19:A20"/>
    <mergeCell ref="B19:B20"/>
    <mergeCell ref="C19:D19"/>
  </mergeCells>
  <conditionalFormatting sqref="B9">
    <cfRule type="dataBar" priority="1">
      <dataBar>
        <cfvo type="min"/>
        <cfvo type="max"/>
        <color theme="5" tint="0.39997558519241921"/>
      </dataBar>
      <extLst>
        <ext xmlns:x14="http://schemas.microsoft.com/office/spreadsheetml/2009/9/main" uri="{B025F937-C7B1-47D3-B67F-A62EFF666E3E}">
          <x14:id>{5CF772A7-33EC-4205-93A7-80310089AA30}</x14:id>
        </ext>
      </extLst>
    </cfRule>
  </conditionalFormatting>
  <conditionalFormatting sqref="B10:B31">
    <cfRule type="dataBar" priority="2">
      <dataBar>
        <cfvo type="min"/>
        <cfvo type="max"/>
        <color theme="5" tint="0.39997558519241921"/>
      </dataBar>
      <extLst>
        <ext xmlns:x14="http://schemas.microsoft.com/office/spreadsheetml/2009/9/main" uri="{B025F937-C7B1-47D3-B67F-A62EFF666E3E}">
          <x14:id>{42230BAA-C1F4-4F53-8FAC-FFAF5FB39D58}</x14:id>
        </ext>
      </extLst>
    </cfRule>
  </conditionalFormatting>
  <conditionalFormatting sqref="B21:B31 B9:B18">
    <cfRule type="dataBar" priority="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{46880F6B-FD58-44CF-9EAD-30529C26B06D}</x14:id>
        </ext>
      </extLst>
    </cfRule>
  </conditionalFormatting>
  <conditionalFormatting sqref="D9:D18 D21:D31">
    <cfRule type="colorScale" priority="7">
      <colorScale>
        <cfvo type="min"/>
        <cfvo type="max"/>
        <color rgb="FFFFEF9C"/>
        <color rgb="FF63BE7B"/>
      </colorScale>
    </cfRule>
  </conditionalFormatting>
  <conditionalFormatting sqref="D9:D18">
    <cfRule type="colorScale" priority="4">
      <colorScale>
        <cfvo type="min"/>
        <cfvo type="max"/>
        <color rgb="FFFCFCFF"/>
        <color rgb="FF92D050"/>
      </colorScale>
    </cfRule>
  </conditionalFormatting>
  <conditionalFormatting sqref="D21:D31">
    <cfRule type="colorScale" priority="3">
      <colorScale>
        <cfvo type="min"/>
        <cfvo type="max"/>
        <color rgb="FFF8696B"/>
        <color rgb="FFFCFCFF"/>
      </colorScale>
    </cfRule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hyperlinks>
    <hyperlink ref="A1" location="Índex!A1" display="TORNAR A L'ÍNDEX" xr:uid="{04E6557F-A5F1-4474-A4EB-4D1A017C6137}"/>
  </hyperlink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5CF772A7-33EC-4205-93A7-80310089AA3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B9</xm:sqref>
        </x14:conditionalFormatting>
        <x14:conditionalFormatting xmlns:xm="http://schemas.microsoft.com/office/excel/2006/main">
          <x14:cfRule type="dataBar" id="{42230BAA-C1F4-4F53-8FAC-FFAF5FB39D58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B10:B31</xm:sqref>
        </x14:conditionalFormatting>
        <x14:conditionalFormatting xmlns:xm="http://schemas.microsoft.com/office/excel/2006/main">
          <x14:cfRule type="dataBar" id="{46880F6B-FD58-44CF-9EAD-30529C26B06D}">
            <x14:dataBar minLength="0" maxLength="100" negativeBarColorSameAsPositive="1" axisPosition="none">
              <x14:cfvo type="min"/>
              <x14:cfvo type="max"/>
            </x14:dataBar>
          </x14:cfRule>
          <xm:sqref>B21:B31 B9:B18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4CE03E-446E-4A5A-B295-CB5DD8551125}">
  <sheetPr>
    <tabColor theme="8"/>
  </sheetPr>
  <dimension ref="A1:R92"/>
  <sheetViews>
    <sheetView workbookViewId="0"/>
  </sheetViews>
  <sheetFormatPr baseColWidth="10" defaultRowHeight="15" x14ac:dyDescent="0.25"/>
  <sheetData>
    <row r="1" spans="1:18" x14ac:dyDescent="0.25">
      <c r="G1" s="25">
        <v>3.0000000000000001E-3</v>
      </c>
      <c r="M1" s="26" t="s">
        <v>182</v>
      </c>
      <c r="Q1" s="26" t="s">
        <v>185</v>
      </c>
    </row>
    <row r="3" spans="1:18" x14ac:dyDescent="0.25">
      <c r="B3">
        <v>2022</v>
      </c>
      <c r="C3" s="22">
        <v>20.22</v>
      </c>
      <c r="D3">
        <v>2021</v>
      </c>
      <c r="H3">
        <v>2022</v>
      </c>
      <c r="I3" s="22">
        <v>20.22</v>
      </c>
      <c r="J3">
        <v>2021</v>
      </c>
      <c r="N3">
        <v>2022</v>
      </c>
      <c r="O3" s="22">
        <v>20.22</v>
      </c>
      <c r="P3">
        <v>2021</v>
      </c>
      <c r="Q3" t="s">
        <v>183</v>
      </c>
      <c r="R3" t="s">
        <v>184</v>
      </c>
    </row>
    <row r="4" spans="1:18" x14ac:dyDescent="0.25">
      <c r="A4" t="s">
        <v>64</v>
      </c>
      <c r="B4" s="48">
        <v>100</v>
      </c>
      <c r="C4" s="23">
        <f>B4/$B$92</f>
        <v>3.5244153875975821E-4</v>
      </c>
      <c r="D4">
        <v>95</v>
      </c>
      <c r="G4" t="s">
        <v>140</v>
      </c>
      <c r="H4" s="48">
        <v>5795</v>
      </c>
      <c r="I4" s="23">
        <v>2.0423987171127988E-2</v>
      </c>
      <c r="J4">
        <v>5785</v>
      </c>
      <c r="M4" t="s">
        <v>118</v>
      </c>
      <c r="N4" s="48">
        <v>2675</v>
      </c>
      <c r="O4" s="23">
        <v>9.4278111618235332E-3</v>
      </c>
      <c r="P4">
        <v>3115</v>
      </c>
      <c r="Q4">
        <v>-440</v>
      </c>
      <c r="R4" s="28">
        <v>-0.14125200642054575</v>
      </c>
    </row>
    <row r="5" spans="1:18" x14ac:dyDescent="0.25">
      <c r="A5" t="s">
        <v>133</v>
      </c>
      <c r="B5" s="48">
        <v>60</v>
      </c>
      <c r="C5" s="23">
        <f t="shared" ref="C5:C68" si="0">B5/$B$92</f>
        <v>2.1146492325585493E-4</v>
      </c>
      <c r="D5">
        <v>70</v>
      </c>
      <c r="G5" t="s">
        <v>112</v>
      </c>
      <c r="H5" s="48">
        <v>1495</v>
      </c>
      <c r="I5" s="23">
        <v>5.2690010044583856E-3</v>
      </c>
      <c r="J5">
        <v>1405</v>
      </c>
      <c r="M5" t="s">
        <v>110</v>
      </c>
      <c r="N5" s="48">
        <v>4435</v>
      </c>
      <c r="O5" s="23">
        <v>1.5630782243995278E-2</v>
      </c>
      <c r="P5">
        <v>4745</v>
      </c>
      <c r="Q5">
        <v>-310</v>
      </c>
      <c r="R5" s="28">
        <v>-6.5331928345626969E-2</v>
      </c>
    </row>
    <row r="6" spans="1:18" x14ac:dyDescent="0.25">
      <c r="A6" t="s">
        <v>134</v>
      </c>
      <c r="B6" s="48">
        <v>0</v>
      </c>
      <c r="C6" s="23">
        <f t="shared" si="0"/>
        <v>0</v>
      </c>
      <c r="D6">
        <v>5</v>
      </c>
      <c r="G6" t="s">
        <v>146</v>
      </c>
      <c r="H6" s="48">
        <v>1015</v>
      </c>
      <c r="I6" s="23">
        <v>3.5772816184115458E-3</v>
      </c>
      <c r="J6">
        <v>930</v>
      </c>
      <c r="M6" t="s">
        <v>127</v>
      </c>
      <c r="N6" s="48">
        <v>4660</v>
      </c>
      <c r="O6" s="23">
        <v>1.6423775706204732E-2</v>
      </c>
      <c r="P6">
        <v>4920</v>
      </c>
      <c r="Q6">
        <v>-260</v>
      </c>
      <c r="R6" s="28">
        <v>-5.2845528455284556E-2</v>
      </c>
    </row>
    <row r="7" spans="1:18" x14ac:dyDescent="0.25">
      <c r="A7" t="s">
        <v>135</v>
      </c>
      <c r="B7" s="1">
        <v>0</v>
      </c>
      <c r="C7" s="23">
        <f t="shared" si="0"/>
        <v>0</v>
      </c>
      <c r="D7">
        <v>0</v>
      </c>
      <c r="G7" t="s">
        <v>147</v>
      </c>
      <c r="H7" s="48">
        <v>3340</v>
      </c>
      <c r="I7" s="23">
        <v>1.1771547394575924E-2</v>
      </c>
      <c r="J7">
        <v>3180</v>
      </c>
      <c r="M7" t="s">
        <v>45</v>
      </c>
      <c r="N7" s="48">
        <v>25895</v>
      </c>
      <c r="O7" s="23">
        <v>9.1264736461839399E-2</v>
      </c>
      <c r="P7">
        <v>26110</v>
      </c>
      <c r="Q7">
        <v>-215</v>
      </c>
      <c r="R7" s="28">
        <v>-8.2343929528916129E-3</v>
      </c>
    </row>
    <row r="8" spans="1:18" x14ac:dyDescent="0.25">
      <c r="A8" t="s">
        <v>136</v>
      </c>
      <c r="B8" s="1">
        <v>0</v>
      </c>
      <c r="C8" s="23">
        <f t="shared" si="0"/>
        <v>0</v>
      </c>
      <c r="D8">
        <v>0</v>
      </c>
      <c r="G8" t="s">
        <v>127</v>
      </c>
      <c r="H8" s="48">
        <v>4660</v>
      </c>
      <c r="I8" s="23">
        <v>1.6423775706204732E-2</v>
      </c>
      <c r="J8">
        <v>4920</v>
      </c>
      <c r="M8" t="s">
        <v>164</v>
      </c>
      <c r="N8" s="48">
        <v>1185</v>
      </c>
      <c r="O8" s="23">
        <v>4.1764322343031349E-3</v>
      </c>
      <c r="P8">
        <v>1360</v>
      </c>
      <c r="Q8">
        <v>-175</v>
      </c>
      <c r="R8" s="28">
        <v>-0.12867647058823528</v>
      </c>
    </row>
    <row r="9" spans="1:18" x14ac:dyDescent="0.25">
      <c r="A9" t="s">
        <v>137</v>
      </c>
      <c r="B9" s="48">
        <v>0</v>
      </c>
      <c r="C9" s="23">
        <f t="shared" si="0"/>
        <v>0</v>
      </c>
      <c r="D9">
        <v>0</v>
      </c>
      <c r="G9" t="s">
        <v>149</v>
      </c>
      <c r="H9" s="48">
        <v>3240</v>
      </c>
      <c r="I9" s="23">
        <v>1.1419105855816167E-2</v>
      </c>
      <c r="J9">
        <v>3195</v>
      </c>
      <c r="M9" t="s">
        <v>121</v>
      </c>
      <c r="N9" s="48">
        <v>2395</v>
      </c>
      <c r="O9" s="23">
        <v>8.4409748532962101E-3</v>
      </c>
      <c r="P9">
        <v>2470</v>
      </c>
      <c r="Q9">
        <v>-75</v>
      </c>
      <c r="R9" s="28">
        <v>-3.0364372469635626E-2</v>
      </c>
    </row>
    <row r="10" spans="1:18" x14ac:dyDescent="0.25">
      <c r="A10" t="s">
        <v>138</v>
      </c>
      <c r="B10" s="48">
        <v>140</v>
      </c>
      <c r="C10" s="23">
        <f t="shared" si="0"/>
        <v>4.9341815426366155E-4</v>
      </c>
      <c r="D10">
        <v>130</v>
      </c>
      <c r="G10" t="s">
        <v>150</v>
      </c>
      <c r="H10" s="48">
        <v>2680</v>
      </c>
      <c r="I10" s="23">
        <v>9.4454332387615206E-3</v>
      </c>
      <c r="J10">
        <v>2635</v>
      </c>
      <c r="M10" t="s">
        <v>52</v>
      </c>
      <c r="N10" s="48">
        <v>4860</v>
      </c>
      <c r="O10" s="23">
        <v>1.712865878372425E-2</v>
      </c>
      <c r="P10">
        <v>4900</v>
      </c>
      <c r="Q10">
        <v>-40</v>
      </c>
      <c r="R10" s="28">
        <v>-8.1632653061224497E-3</v>
      </c>
    </row>
    <row r="11" spans="1:18" x14ac:dyDescent="0.25">
      <c r="A11" t="s">
        <v>139</v>
      </c>
      <c r="B11" s="48">
        <v>0</v>
      </c>
      <c r="C11" s="23">
        <f t="shared" si="0"/>
        <v>0</v>
      </c>
      <c r="D11">
        <v>0</v>
      </c>
      <c r="G11" t="s">
        <v>151</v>
      </c>
      <c r="H11" s="48">
        <v>1075</v>
      </c>
      <c r="I11" s="23">
        <v>3.788746541667401E-3</v>
      </c>
      <c r="J11">
        <v>995</v>
      </c>
      <c r="M11" t="s">
        <v>140</v>
      </c>
      <c r="N11" s="48">
        <v>5795</v>
      </c>
      <c r="O11" s="23">
        <v>2.0423987171127988E-2</v>
      </c>
      <c r="P11">
        <v>5785</v>
      </c>
      <c r="Q11">
        <v>10</v>
      </c>
      <c r="R11" s="28">
        <v>1.7286084701815039E-3</v>
      </c>
    </row>
    <row r="12" spans="1:18" x14ac:dyDescent="0.25">
      <c r="A12" t="s">
        <v>140</v>
      </c>
      <c r="B12" s="48">
        <v>5795</v>
      </c>
      <c r="C12" s="23">
        <f t="shared" si="0"/>
        <v>2.0423987171127988E-2</v>
      </c>
      <c r="D12">
        <v>5785</v>
      </c>
      <c r="G12" t="s">
        <v>63</v>
      </c>
      <c r="H12" s="48">
        <v>7145</v>
      </c>
      <c r="I12" s="23">
        <v>2.5181947944384726E-2</v>
      </c>
      <c r="J12">
        <v>7075</v>
      </c>
      <c r="M12" t="s">
        <v>149</v>
      </c>
      <c r="N12" s="48">
        <v>3240</v>
      </c>
      <c r="O12" s="23">
        <v>1.1419105855816167E-2</v>
      </c>
      <c r="P12">
        <v>3195</v>
      </c>
      <c r="Q12">
        <v>45</v>
      </c>
      <c r="R12" s="28">
        <v>1.4084507042253521E-2</v>
      </c>
    </row>
    <row r="13" spans="1:18" x14ac:dyDescent="0.25">
      <c r="A13" t="s">
        <v>112</v>
      </c>
      <c r="B13" s="48">
        <v>1495</v>
      </c>
      <c r="C13" s="23">
        <f t="shared" si="0"/>
        <v>5.2690010044583856E-3</v>
      </c>
      <c r="D13">
        <v>1405</v>
      </c>
      <c r="G13" t="s">
        <v>153</v>
      </c>
      <c r="H13" s="48">
        <v>950</v>
      </c>
      <c r="I13" s="23">
        <v>3.3481946182177032E-3</v>
      </c>
      <c r="J13">
        <v>865</v>
      </c>
      <c r="M13" t="s">
        <v>150</v>
      </c>
      <c r="N13" s="48">
        <v>2680</v>
      </c>
      <c r="O13" s="23">
        <v>9.4454332387615206E-3</v>
      </c>
      <c r="P13">
        <v>2635</v>
      </c>
      <c r="Q13">
        <v>45</v>
      </c>
      <c r="R13" s="28">
        <v>1.7077798861480076E-2</v>
      </c>
    </row>
    <row r="14" spans="1:18" x14ac:dyDescent="0.25">
      <c r="A14" t="s">
        <v>141</v>
      </c>
      <c r="B14" s="1">
        <v>0</v>
      </c>
      <c r="C14" s="23">
        <f t="shared" si="0"/>
        <v>0</v>
      </c>
      <c r="D14">
        <v>0</v>
      </c>
      <c r="G14" t="s">
        <v>154</v>
      </c>
      <c r="H14" s="48">
        <v>2630</v>
      </c>
      <c r="I14" s="23">
        <v>9.2692124693816418E-3</v>
      </c>
      <c r="J14">
        <v>2260</v>
      </c>
      <c r="M14" t="s">
        <v>125</v>
      </c>
      <c r="N14" s="48">
        <v>1425</v>
      </c>
      <c r="O14" s="23">
        <v>5.0222919273265549E-3</v>
      </c>
      <c r="P14">
        <v>1380</v>
      </c>
      <c r="Q14">
        <v>45</v>
      </c>
      <c r="R14" s="28">
        <v>3.2608695652173912E-2</v>
      </c>
    </row>
    <row r="15" spans="1:18" x14ac:dyDescent="0.25">
      <c r="A15" t="s">
        <v>142</v>
      </c>
      <c r="B15" s="48">
        <v>800</v>
      </c>
      <c r="C15" s="23">
        <f t="shared" si="0"/>
        <v>2.8195323100780657E-3</v>
      </c>
      <c r="D15">
        <v>865</v>
      </c>
      <c r="G15" t="s">
        <v>62</v>
      </c>
      <c r="H15" s="48">
        <v>3480</v>
      </c>
      <c r="I15" s="23">
        <v>1.2264965548839586E-2</v>
      </c>
      <c r="J15">
        <v>3360</v>
      </c>
      <c r="M15" t="s">
        <v>115</v>
      </c>
      <c r="N15" s="48">
        <v>1550</v>
      </c>
      <c r="O15" s="23">
        <v>5.4628438507762526E-3</v>
      </c>
      <c r="P15">
        <v>1495</v>
      </c>
      <c r="Q15">
        <v>55</v>
      </c>
      <c r="R15" s="28">
        <v>3.678929765886288E-2</v>
      </c>
    </row>
    <row r="16" spans="1:18" x14ac:dyDescent="0.25">
      <c r="A16" t="s">
        <v>143</v>
      </c>
      <c r="B16" s="48">
        <v>645</v>
      </c>
      <c r="C16" s="23">
        <f t="shared" si="0"/>
        <v>2.2732479250004408E-3</v>
      </c>
      <c r="D16">
        <v>685</v>
      </c>
      <c r="G16" t="s">
        <v>110</v>
      </c>
      <c r="H16" s="48">
        <v>4435</v>
      </c>
      <c r="I16" s="23">
        <v>1.5630782243995278E-2</v>
      </c>
      <c r="J16">
        <v>4745</v>
      </c>
      <c r="M16" t="s">
        <v>63</v>
      </c>
      <c r="N16" s="48">
        <v>7145</v>
      </c>
      <c r="O16" s="23">
        <v>2.5181947944384726E-2</v>
      </c>
      <c r="P16">
        <v>7075</v>
      </c>
      <c r="Q16">
        <v>70</v>
      </c>
      <c r="R16" s="28">
        <v>9.893992932862191E-3</v>
      </c>
    </row>
    <row r="17" spans="1:18" x14ac:dyDescent="0.25">
      <c r="A17" t="s">
        <v>144</v>
      </c>
      <c r="B17" s="48">
        <v>20</v>
      </c>
      <c r="C17" s="23">
        <f t="shared" si="0"/>
        <v>7.0488307751951642E-5</v>
      </c>
      <c r="D17">
        <v>20</v>
      </c>
      <c r="G17" t="s">
        <v>129</v>
      </c>
      <c r="H17" s="48">
        <v>1155</v>
      </c>
      <c r="I17" s="23">
        <v>4.0706997726752073E-3</v>
      </c>
      <c r="J17">
        <v>1060</v>
      </c>
      <c r="M17" t="s">
        <v>161</v>
      </c>
      <c r="N17" s="48">
        <v>1215</v>
      </c>
      <c r="O17" s="23">
        <v>4.2821646959310625E-3</v>
      </c>
      <c r="P17">
        <v>1140</v>
      </c>
      <c r="Q17">
        <v>75</v>
      </c>
      <c r="R17" s="28">
        <v>6.5789473684210523E-2</v>
      </c>
    </row>
    <row r="18" spans="1:18" x14ac:dyDescent="0.25">
      <c r="A18" t="s">
        <v>145</v>
      </c>
      <c r="B18" s="48">
        <v>490</v>
      </c>
      <c r="C18" s="23">
        <f t="shared" si="0"/>
        <v>1.7269635399228152E-3</v>
      </c>
      <c r="D18">
        <v>435</v>
      </c>
      <c r="G18" t="s">
        <v>157</v>
      </c>
      <c r="H18" s="48">
        <v>2575</v>
      </c>
      <c r="I18" s="23">
        <v>9.075369623063774E-3</v>
      </c>
      <c r="J18">
        <v>2295</v>
      </c>
      <c r="M18" t="s">
        <v>167</v>
      </c>
      <c r="N18" s="48">
        <v>870</v>
      </c>
      <c r="O18" s="23">
        <v>3.0662413872098965E-3</v>
      </c>
      <c r="P18">
        <v>795</v>
      </c>
      <c r="Q18">
        <v>75</v>
      </c>
      <c r="R18" s="28">
        <v>9.4339622641509441E-2</v>
      </c>
    </row>
    <row r="19" spans="1:18" x14ac:dyDescent="0.25">
      <c r="A19" t="s">
        <v>146</v>
      </c>
      <c r="B19" s="48">
        <v>1015</v>
      </c>
      <c r="C19" s="23">
        <f t="shared" si="0"/>
        <v>3.5772816184115458E-3</v>
      </c>
      <c r="D19">
        <v>930</v>
      </c>
      <c r="G19" t="s">
        <v>161</v>
      </c>
      <c r="H19" s="48">
        <v>1215</v>
      </c>
      <c r="I19" s="23">
        <v>4.2821646959310625E-3</v>
      </c>
      <c r="J19">
        <v>1140</v>
      </c>
      <c r="M19" t="s">
        <v>151</v>
      </c>
      <c r="N19" s="48">
        <v>1075</v>
      </c>
      <c r="O19" s="23">
        <v>3.788746541667401E-3</v>
      </c>
      <c r="P19">
        <v>995</v>
      </c>
      <c r="Q19">
        <v>80</v>
      </c>
      <c r="R19" s="28">
        <v>8.0402010050251257E-2</v>
      </c>
    </row>
    <row r="20" spans="1:18" x14ac:dyDescent="0.25">
      <c r="A20" t="s">
        <v>147</v>
      </c>
      <c r="B20" s="48">
        <v>3340</v>
      </c>
      <c r="C20" s="23">
        <f t="shared" si="0"/>
        <v>1.1771547394575924E-2</v>
      </c>
      <c r="D20">
        <v>3180</v>
      </c>
      <c r="G20" t="s">
        <v>50</v>
      </c>
      <c r="H20" s="48">
        <v>4650</v>
      </c>
      <c r="I20" s="23">
        <v>1.6388531552328757E-2</v>
      </c>
      <c r="J20">
        <v>4430</v>
      </c>
      <c r="M20" t="s">
        <v>111</v>
      </c>
      <c r="N20" s="48">
        <v>4010</v>
      </c>
      <c r="O20" s="23">
        <v>1.4132905704266304E-2</v>
      </c>
      <c r="P20">
        <v>3930</v>
      </c>
      <c r="Q20">
        <v>80</v>
      </c>
      <c r="R20" s="28">
        <v>2.0356234096692113E-2</v>
      </c>
    </row>
    <row r="21" spans="1:18" x14ac:dyDescent="0.25">
      <c r="A21" t="s">
        <v>148</v>
      </c>
      <c r="B21" s="48">
        <v>0</v>
      </c>
      <c r="C21" s="23">
        <f t="shared" si="0"/>
        <v>0</v>
      </c>
      <c r="D21">
        <v>0</v>
      </c>
      <c r="G21" t="s">
        <v>125</v>
      </c>
      <c r="H21" s="48">
        <v>1425</v>
      </c>
      <c r="I21" s="23">
        <v>5.0222919273265549E-3</v>
      </c>
      <c r="J21">
        <v>1380</v>
      </c>
      <c r="M21" t="s">
        <v>146</v>
      </c>
      <c r="N21" s="48">
        <v>1015</v>
      </c>
      <c r="O21" s="23">
        <v>3.5772816184115458E-3</v>
      </c>
      <c r="P21">
        <v>930</v>
      </c>
      <c r="Q21">
        <v>85</v>
      </c>
      <c r="R21" s="28">
        <v>9.1397849462365593E-2</v>
      </c>
    </row>
    <row r="22" spans="1:18" x14ac:dyDescent="0.25">
      <c r="A22" t="s">
        <v>127</v>
      </c>
      <c r="B22" s="48">
        <v>4660</v>
      </c>
      <c r="C22" s="23">
        <f t="shared" si="0"/>
        <v>1.6423775706204732E-2</v>
      </c>
      <c r="D22">
        <v>4920</v>
      </c>
      <c r="G22" t="s">
        <v>48</v>
      </c>
      <c r="H22" s="48">
        <v>13080</v>
      </c>
      <c r="I22" s="23">
        <v>4.6099353269776377E-2</v>
      </c>
      <c r="J22">
        <v>12645</v>
      </c>
      <c r="M22" t="s">
        <v>153</v>
      </c>
      <c r="N22" s="48">
        <v>950</v>
      </c>
      <c r="O22" s="23">
        <v>3.3481946182177032E-3</v>
      </c>
      <c r="P22">
        <v>865</v>
      </c>
      <c r="Q22">
        <v>85</v>
      </c>
      <c r="R22" s="28">
        <v>9.8265895953757232E-2</v>
      </c>
    </row>
    <row r="23" spans="1:18" x14ac:dyDescent="0.25">
      <c r="A23" t="s">
        <v>149</v>
      </c>
      <c r="B23" s="48">
        <v>3240</v>
      </c>
      <c r="C23" s="23">
        <f t="shared" si="0"/>
        <v>1.1419105855816167E-2</v>
      </c>
      <c r="D23">
        <v>3195</v>
      </c>
      <c r="G23" t="s">
        <v>52</v>
      </c>
      <c r="H23" s="48">
        <v>4860</v>
      </c>
      <c r="I23" s="23">
        <v>1.712865878372425E-2</v>
      </c>
      <c r="J23">
        <v>4900</v>
      </c>
      <c r="M23" t="s">
        <v>112</v>
      </c>
      <c r="N23" s="48">
        <v>1495</v>
      </c>
      <c r="O23" s="23">
        <v>5.2690010044583856E-3</v>
      </c>
      <c r="P23">
        <v>1405</v>
      </c>
      <c r="Q23">
        <v>90</v>
      </c>
      <c r="R23" s="28">
        <v>6.4056939501779361E-2</v>
      </c>
    </row>
    <row r="24" spans="1:18" x14ac:dyDescent="0.25">
      <c r="A24" t="s">
        <v>150</v>
      </c>
      <c r="B24" s="48">
        <v>2680</v>
      </c>
      <c r="C24" s="23">
        <f t="shared" si="0"/>
        <v>9.4454332387615206E-3</v>
      </c>
      <c r="D24">
        <v>2635</v>
      </c>
      <c r="G24" t="s">
        <v>47</v>
      </c>
      <c r="H24" s="48">
        <v>28845</v>
      </c>
      <c r="I24" s="23">
        <v>0.10166176185525226</v>
      </c>
      <c r="J24">
        <v>27440</v>
      </c>
      <c r="M24" t="s">
        <v>168</v>
      </c>
      <c r="N24" s="48">
        <v>2340</v>
      </c>
      <c r="O24" s="23">
        <v>8.2471320069783423E-3</v>
      </c>
      <c r="P24">
        <v>2250</v>
      </c>
      <c r="Q24">
        <v>90</v>
      </c>
      <c r="R24" s="28">
        <v>0.04</v>
      </c>
    </row>
    <row r="25" spans="1:18" x14ac:dyDescent="0.25">
      <c r="A25" t="s">
        <v>151</v>
      </c>
      <c r="B25" s="48">
        <v>1075</v>
      </c>
      <c r="C25" s="23">
        <f t="shared" si="0"/>
        <v>3.788746541667401E-3</v>
      </c>
      <c r="D25">
        <v>995</v>
      </c>
      <c r="G25" t="s">
        <v>45</v>
      </c>
      <c r="H25" s="48">
        <v>25895</v>
      </c>
      <c r="I25" s="23">
        <v>9.1264736461839399E-2</v>
      </c>
      <c r="J25">
        <v>26110</v>
      </c>
      <c r="M25" t="s">
        <v>129</v>
      </c>
      <c r="N25" s="48">
        <v>1155</v>
      </c>
      <c r="O25" s="23">
        <v>4.0706997726752073E-3</v>
      </c>
      <c r="P25">
        <v>1060</v>
      </c>
      <c r="Q25">
        <v>95</v>
      </c>
      <c r="R25" s="28">
        <v>8.9622641509433956E-2</v>
      </c>
    </row>
    <row r="26" spans="1:18" x14ac:dyDescent="0.25">
      <c r="A26" t="s">
        <v>152</v>
      </c>
      <c r="B26" s="48">
        <v>545</v>
      </c>
      <c r="C26" s="23">
        <f t="shared" si="0"/>
        <v>1.9208063862406824E-3</v>
      </c>
      <c r="D26">
        <v>520</v>
      </c>
      <c r="G26" t="s">
        <v>49</v>
      </c>
      <c r="H26" s="48">
        <v>6790</v>
      </c>
      <c r="I26" s="23">
        <v>2.3930780481787584E-2</v>
      </c>
      <c r="J26">
        <v>6655</v>
      </c>
      <c r="M26" t="s">
        <v>178</v>
      </c>
      <c r="N26" s="48">
        <v>1140</v>
      </c>
      <c r="O26" s="23">
        <v>4.0178335418612435E-3</v>
      </c>
      <c r="P26">
        <v>1040</v>
      </c>
      <c r="Q26">
        <v>100</v>
      </c>
      <c r="R26" s="28">
        <v>9.6153846153846159E-2</v>
      </c>
    </row>
    <row r="27" spans="1:18" x14ac:dyDescent="0.25">
      <c r="A27" t="s">
        <v>63</v>
      </c>
      <c r="B27" s="48">
        <v>7145</v>
      </c>
      <c r="C27" s="23">
        <f t="shared" si="0"/>
        <v>2.5181947944384726E-2</v>
      </c>
      <c r="D27">
        <v>7075</v>
      </c>
      <c r="G27" t="s">
        <v>109</v>
      </c>
      <c r="H27" s="48">
        <v>6995</v>
      </c>
      <c r="I27" s="23">
        <v>2.4653285636245088E-2</v>
      </c>
      <c r="J27">
        <v>5825</v>
      </c>
      <c r="M27" t="s">
        <v>119</v>
      </c>
      <c r="N27" s="48">
        <v>4725</v>
      </c>
      <c r="O27" s="23">
        <v>1.6652862706398576E-2</v>
      </c>
      <c r="P27">
        <v>4610</v>
      </c>
      <c r="Q27">
        <v>115</v>
      </c>
      <c r="R27" s="28">
        <v>2.4945770065075923E-2</v>
      </c>
    </row>
    <row r="28" spans="1:18" x14ac:dyDescent="0.25">
      <c r="A28" t="s">
        <v>153</v>
      </c>
      <c r="B28" s="48">
        <v>950</v>
      </c>
      <c r="C28" s="23">
        <f t="shared" si="0"/>
        <v>3.3481946182177032E-3</v>
      </c>
      <c r="D28">
        <v>865</v>
      </c>
      <c r="G28" t="s">
        <v>70</v>
      </c>
      <c r="H28" s="48">
        <v>14185</v>
      </c>
      <c r="I28" s="23">
        <v>4.9993832273071706E-2</v>
      </c>
      <c r="J28">
        <v>12845</v>
      </c>
      <c r="M28" t="s">
        <v>62</v>
      </c>
      <c r="N28" s="48">
        <v>3480</v>
      </c>
      <c r="O28" s="23">
        <v>1.2264965548839586E-2</v>
      </c>
      <c r="P28">
        <v>3360</v>
      </c>
      <c r="Q28">
        <v>120</v>
      </c>
      <c r="R28" s="28">
        <v>3.5714285714285712E-2</v>
      </c>
    </row>
    <row r="29" spans="1:18" x14ac:dyDescent="0.25">
      <c r="A29" t="s">
        <v>154</v>
      </c>
      <c r="B29" s="48">
        <v>2630</v>
      </c>
      <c r="C29" s="23">
        <f t="shared" si="0"/>
        <v>9.2692124693816418E-3</v>
      </c>
      <c r="D29">
        <v>2260</v>
      </c>
      <c r="G29" t="s">
        <v>164</v>
      </c>
      <c r="H29" s="48">
        <v>1185</v>
      </c>
      <c r="I29" s="23">
        <v>4.1764322343031349E-3</v>
      </c>
      <c r="J29">
        <v>1360</v>
      </c>
      <c r="M29" t="s">
        <v>65</v>
      </c>
      <c r="N29" s="48">
        <v>1265</v>
      </c>
      <c r="O29" s="23">
        <v>4.4583854653109413E-3</v>
      </c>
      <c r="P29">
        <v>1140</v>
      </c>
      <c r="Q29">
        <v>125</v>
      </c>
      <c r="R29" s="28">
        <v>0.10964912280701754</v>
      </c>
    </row>
    <row r="30" spans="1:18" x14ac:dyDescent="0.25">
      <c r="A30" t="s">
        <v>62</v>
      </c>
      <c r="B30" s="48">
        <v>3480</v>
      </c>
      <c r="C30" s="23">
        <f t="shared" si="0"/>
        <v>1.2264965548839586E-2</v>
      </c>
      <c r="D30">
        <v>3360</v>
      </c>
      <c r="G30" t="s">
        <v>165</v>
      </c>
      <c r="H30" s="48">
        <v>1385</v>
      </c>
      <c r="I30" s="23">
        <v>4.8813153118226517E-3</v>
      </c>
      <c r="J30">
        <v>1005</v>
      </c>
      <c r="M30" t="s">
        <v>49</v>
      </c>
      <c r="N30" s="48">
        <v>6790</v>
      </c>
      <c r="O30" s="23">
        <v>2.3930780481787584E-2</v>
      </c>
      <c r="P30">
        <v>6655</v>
      </c>
      <c r="Q30">
        <v>135</v>
      </c>
      <c r="R30" s="28">
        <v>2.02854996243426E-2</v>
      </c>
    </row>
    <row r="31" spans="1:18" x14ac:dyDescent="0.25">
      <c r="A31" t="s">
        <v>110</v>
      </c>
      <c r="B31" s="48">
        <v>4435</v>
      </c>
      <c r="C31" s="23">
        <f t="shared" si="0"/>
        <v>1.5630782243995278E-2</v>
      </c>
      <c r="D31">
        <v>4745</v>
      </c>
      <c r="G31" t="s">
        <v>46</v>
      </c>
      <c r="H31" s="48">
        <v>16135</v>
      </c>
      <c r="I31" s="23">
        <v>5.6866442278886993E-2</v>
      </c>
      <c r="J31">
        <v>14995</v>
      </c>
      <c r="M31" t="s">
        <v>173</v>
      </c>
      <c r="N31" s="48">
        <v>1250</v>
      </c>
      <c r="O31" s="23">
        <v>4.4055192344969775E-3</v>
      </c>
      <c r="P31">
        <v>1110</v>
      </c>
      <c r="Q31">
        <v>140</v>
      </c>
      <c r="R31" s="28">
        <v>0.12612612612612611</v>
      </c>
    </row>
    <row r="32" spans="1:18" x14ac:dyDescent="0.25">
      <c r="A32" t="s">
        <v>155</v>
      </c>
      <c r="B32" s="48">
        <v>70</v>
      </c>
      <c r="C32" s="23">
        <f t="shared" si="0"/>
        <v>2.4670907713183077E-4</v>
      </c>
      <c r="D32">
        <v>65</v>
      </c>
      <c r="G32" t="s">
        <v>167</v>
      </c>
      <c r="H32" s="48">
        <v>870</v>
      </c>
      <c r="I32" s="23">
        <v>3.0662413872098965E-3</v>
      </c>
      <c r="J32">
        <v>795</v>
      </c>
      <c r="M32" t="s">
        <v>147</v>
      </c>
      <c r="N32" s="48">
        <v>3340</v>
      </c>
      <c r="O32" s="23">
        <v>1.1771547394575924E-2</v>
      </c>
      <c r="P32">
        <v>3180</v>
      </c>
      <c r="Q32">
        <v>160</v>
      </c>
      <c r="R32" s="28">
        <v>5.0314465408805034E-2</v>
      </c>
    </row>
    <row r="33" spans="1:18" x14ac:dyDescent="0.25">
      <c r="A33" t="s">
        <v>156</v>
      </c>
      <c r="B33" s="48">
        <v>575</v>
      </c>
      <c r="C33" s="23">
        <f t="shared" si="0"/>
        <v>2.02653884786861E-3</v>
      </c>
      <c r="D33">
        <v>560</v>
      </c>
      <c r="G33" t="s">
        <v>168</v>
      </c>
      <c r="H33" s="48">
        <v>2340</v>
      </c>
      <c r="I33" s="23">
        <v>8.2471320069783423E-3</v>
      </c>
      <c r="J33">
        <v>2250</v>
      </c>
      <c r="M33" t="s">
        <v>120</v>
      </c>
      <c r="N33" s="48">
        <v>4410</v>
      </c>
      <c r="O33" s="23">
        <v>1.5542671859305338E-2</v>
      </c>
      <c r="P33">
        <v>4245</v>
      </c>
      <c r="Q33">
        <v>165</v>
      </c>
      <c r="R33" s="28">
        <v>3.8869257950530034E-2</v>
      </c>
    </row>
    <row r="34" spans="1:18" x14ac:dyDescent="0.25">
      <c r="A34" t="s">
        <v>129</v>
      </c>
      <c r="B34" s="48">
        <v>1155</v>
      </c>
      <c r="C34" s="23">
        <f t="shared" si="0"/>
        <v>4.0706997726752073E-3</v>
      </c>
      <c r="D34">
        <v>1060</v>
      </c>
      <c r="G34" t="s">
        <v>67</v>
      </c>
      <c r="H34" s="48">
        <v>5010</v>
      </c>
      <c r="I34" s="23">
        <v>1.7657321091863888E-2</v>
      </c>
      <c r="J34">
        <v>4405</v>
      </c>
      <c r="M34" t="s">
        <v>116</v>
      </c>
      <c r="N34" s="48">
        <v>16705</v>
      </c>
      <c r="O34" s="23">
        <v>5.887535904981761E-2</v>
      </c>
      <c r="P34">
        <v>16490</v>
      </c>
      <c r="Q34">
        <v>215</v>
      </c>
      <c r="R34" s="28">
        <v>1.3038204972710734E-2</v>
      </c>
    </row>
    <row r="35" spans="1:18" x14ac:dyDescent="0.25">
      <c r="A35" t="s">
        <v>157</v>
      </c>
      <c r="B35" s="48">
        <v>2575</v>
      </c>
      <c r="C35" s="23">
        <f t="shared" si="0"/>
        <v>9.075369623063774E-3</v>
      </c>
      <c r="D35">
        <v>2295</v>
      </c>
      <c r="G35" t="s">
        <v>115</v>
      </c>
      <c r="H35" s="48">
        <v>1550</v>
      </c>
      <c r="I35" s="23">
        <v>5.4628438507762526E-3</v>
      </c>
      <c r="J35">
        <v>1495</v>
      </c>
      <c r="M35" t="s">
        <v>50</v>
      </c>
      <c r="N35" s="48">
        <v>4650</v>
      </c>
      <c r="O35" s="23">
        <v>1.6388531552328757E-2</v>
      </c>
      <c r="P35">
        <v>4430</v>
      </c>
      <c r="Q35">
        <v>220</v>
      </c>
      <c r="R35" s="28">
        <v>4.9661399548532728E-2</v>
      </c>
    </row>
    <row r="36" spans="1:18" x14ac:dyDescent="0.25">
      <c r="A36" t="s">
        <v>158</v>
      </c>
      <c r="B36" s="48">
        <v>80</v>
      </c>
      <c r="C36" s="23">
        <f t="shared" si="0"/>
        <v>2.8195323100780657E-4</v>
      </c>
      <c r="D36">
        <v>75</v>
      </c>
      <c r="G36" t="s">
        <v>121</v>
      </c>
      <c r="H36" s="48">
        <v>2395</v>
      </c>
      <c r="I36" s="23">
        <v>8.4409748532962101E-3</v>
      </c>
      <c r="J36">
        <v>2470</v>
      </c>
      <c r="M36" t="s">
        <v>60</v>
      </c>
      <c r="N36" s="48">
        <v>2495</v>
      </c>
      <c r="O36" s="23">
        <v>8.7934163920559676E-3</v>
      </c>
      <c r="P36">
        <v>2240</v>
      </c>
      <c r="Q36">
        <v>255</v>
      </c>
      <c r="R36" s="28">
        <v>0.11383928571428571</v>
      </c>
    </row>
    <row r="37" spans="1:18" x14ac:dyDescent="0.25">
      <c r="A37" t="s">
        <v>159</v>
      </c>
      <c r="B37" s="48">
        <v>400</v>
      </c>
      <c r="C37" s="23">
        <f t="shared" si="0"/>
        <v>1.4097661550390328E-3</v>
      </c>
      <c r="D37">
        <v>395</v>
      </c>
      <c r="G37" t="s">
        <v>120</v>
      </c>
      <c r="H37" s="48">
        <v>4410</v>
      </c>
      <c r="I37" s="23">
        <v>1.5542671859305338E-2</v>
      </c>
      <c r="J37">
        <v>4245</v>
      </c>
      <c r="M37" t="s">
        <v>113</v>
      </c>
      <c r="N37" s="48">
        <v>5770</v>
      </c>
      <c r="O37" s="23">
        <v>2.0335876786438049E-2</v>
      </c>
      <c r="P37">
        <v>5515</v>
      </c>
      <c r="Q37">
        <v>255</v>
      </c>
      <c r="R37" s="28">
        <v>4.6237533998186767E-2</v>
      </c>
    </row>
    <row r="38" spans="1:18" x14ac:dyDescent="0.25">
      <c r="A38" t="s">
        <v>160</v>
      </c>
      <c r="B38" s="48">
        <v>95</v>
      </c>
      <c r="C38" s="23">
        <f t="shared" si="0"/>
        <v>3.3481946182177031E-4</v>
      </c>
      <c r="D38">
        <v>105</v>
      </c>
      <c r="G38" t="s">
        <v>65</v>
      </c>
      <c r="H38" s="48">
        <v>1265</v>
      </c>
      <c r="I38" s="23">
        <v>4.4583854653109413E-3</v>
      </c>
      <c r="J38">
        <v>1140</v>
      </c>
      <c r="M38" t="s">
        <v>51</v>
      </c>
      <c r="N38" s="48">
        <v>2855</v>
      </c>
      <c r="O38" s="23">
        <v>1.0062205931591097E-2</v>
      </c>
      <c r="P38">
        <v>2595</v>
      </c>
      <c r="Q38">
        <v>260</v>
      </c>
      <c r="R38" s="28">
        <v>0.1001926782273603</v>
      </c>
    </row>
    <row r="39" spans="1:18" x14ac:dyDescent="0.25">
      <c r="A39" t="s">
        <v>161</v>
      </c>
      <c r="B39" s="48">
        <v>1215</v>
      </c>
      <c r="C39" s="23">
        <f t="shared" si="0"/>
        <v>4.2821646959310625E-3</v>
      </c>
      <c r="D39">
        <v>1140</v>
      </c>
      <c r="G39" t="s">
        <v>126</v>
      </c>
      <c r="H39" s="48">
        <v>5875</v>
      </c>
      <c r="I39" s="23">
        <v>2.0705940402135796E-2</v>
      </c>
      <c r="J39">
        <v>5590</v>
      </c>
      <c r="M39" t="s">
        <v>157</v>
      </c>
      <c r="N39" s="48">
        <v>2575</v>
      </c>
      <c r="O39" s="23">
        <v>9.075369623063774E-3</v>
      </c>
      <c r="P39">
        <v>2295</v>
      </c>
      <c r="Q39">
        <v>280</v>
      </c>
      <c r="R39" s="28">
        <v>0.12200435729847495</v>
      </c>
    </row>
    <row r="40" spans="1:18" x14ac:dyDescent="0.25">
      <c r="A40" t="s">
        <v>162</v>
      </c>
      <c r="B40" s="48">
        <v>40</v>
      </c>
      <c r="C40" s="23">
        <f t="shared" si="0"/>
        <v>1.4097661550390328E-4</v>
      </c>
      <c r="D40">
        <v>35</v>
      </c>
      <c r="G40" t="s">
        <v>173</v>
      </c>
      <c r="H40" s="48">
        <v>1250</v>
      </c>
      <c r="I40" s="23">
        <v>4.4055192344969775E-3</v>
      </c>
      <c r="J40">
        <v>1110</v>
      </c>
      <c r="M40" t="s">
        <v>126</v>
      </c>
      <c r="N40" s="48">
        <v>5875</v>
      </c>
      <c r="O40" s="23">
        <v>2.0705940402135796E-2</v>
      </c>
      <c r="P40">
        <v>5590</v>
      </c>
      <c r="Q40">
        <v>285</v>
      </c>
      <c r="R40" s="28">
        <v>5.0983899821109124E-2</v>
      </c>
    </row>
    <row r="41" spans="1:18" x14ac:dyDescent="0.25">
      <c r="A41" t="s">
        <v>50</v>
      </c>
      <c r="B41" s="48">
        <v>4650</v>
      </c>
      <c r="C41" s="23">
        <f t="shared" si="0"/>
        <v>1.6388531552328757E-2</v>
      </c>
      <c r="D41">
        <v>4430</v>
      </c>
      <c r="G41" t="s">
        <v>122</v>
      </c>
      <c r="H41" s="48">
        <v>1310</v>
      </c>
      <c r="I41" s="23">
        <v>4.6169841577528327E-3</v>
      </c>
      <c r="J41">
        <v>895</v>
      </c>
      <c r="M41" t="s">
        <v>175</v>
      </c>
      <c r="N41" s="48">
        <v>965</v>
      </c>
      <c r="O41" s="23">
        <v>3.401060849031667E-3</v>
      </c>
      <c r="P41">
        <v>635</v>
      </c>
      <c r="Q41">
        <v>330</v>
      </c>
      <c r="R41" s="28">
        <v>0.51968503937007871</v>
      </c>
    </row>
    <row r="42" spans="1:18" x14ac:dyDescent="0.25">
      <c r="A42" t="s">
        <v>125</v>
      </c>
      <c r="B42" s="48">
        <v>1425</v>
      </c>
      <c r="C42" s="23">
        <f t="shared" si="0"/>
        <v>5.0222919273265549E-3</v>
      </c>
      <c r="D42">
        <v>1380</v>
      </c>
      <c r="G42" t="s">
        <v>60</v>
      </c>
      <c r="H42" s="48">
        <v>2495</v>
      </c>
      <c r="I42" s="23">
        <v>8.7934163920559676E-3</v>
      </c>
      <c r="J42">
        <v>2240</v>
      </c>
      <c r="M42" t="s">
        <v>154</v>
      </c>
      <c r="N42" s="48">
        <v>2630</v>
      </c>
      <c r="O42" s="23">
        <v>9.2692124693816418E-3</v>
      </c>
      <c r="P42">
        <v>2260</v>
      </c>
      <c r="Q42">
        <v>370</v>
      </c>
      <c r="R42" s="28">
        <v>0.16371681415929204</v>
      </c>
    </row>
    <row r="43" spans="1:18" x14ac:dyDescent="0.25">
      <c r="A43" t="s">
        <v>48</v>
      </c>
      <c r="B43" s="48">
        <v>13080</v>
      </c>
      <c r="C43" s="23">
        <f t="shared" si="0"/>
        <v>4.6099353269776377E-2</v>
      </c>
      <c r="D43">
        <v>12645</v>
      </c>
      <c r="G43" t="s">
        <v>175</v>
      </c>
      <c r="H43" s="48">
        <v>965</v>
      </c>
      <c r="I43" s="23">
        <v>3.401060849031667E-3</v>
      </c>
      <c r="J43">
        <v>635</v>
      </c>
      <c r="M43" t="s">
        <v>165</v>
      </c>
      <c r="N43" s="48">
        <v>1385</v>
      </c>
      <c r="O43" s="23">
        <v>4.8813153118226517E-3</v>
      </c>
      <c r="P43">
        <v>1005</v>
      </c>
      <c r="Q43">
        <v>380</v>
      </c>
      <c r="R43" s="28">
        <v>0.37810945273631841</v>
      </c>
    </row>
    <row r="44" spans="1:18" x14ac:dyDescent="0.25">
      <c r="A44" t="s">
        <v>52</v>
      </c>
      <c r="B44" s="48">
        <v>4860</v>
      </c>
      <c r="C44" s="23">
        <f t="shared" si="0"/>
        <v>1.712865878372425E-2</v>
      </c>
      <c r="D44">
        <v>4900</v>
      </c>
      <c r="G44" t="s">
        <v>113</v>
      </c>
      <c r="H44" s="48">
        <v>5770</v>
      </c>
      <c r="I44" s="23">
        <v>2.0335876786438049E-2</v>
      </c>
      <c r="J44">
        <v>5515</v>
      </c>
      <c r="M44" t="s">
        <v>68</v>
      </c>
      <c r="N44" s="48">
        <v>9765</v>
      </c>
      <c r="O44" s="23">
        <v>3.4415916259890392E-2</v>
      </c>
      <c r="P44">
        <v>9370</v>
      </c>
      <c r="Q44">
        <v>395</v>
      </c>
      <c r="R44" s="28">
        <v>4.2155816435432231E-2</v>
      </c>
    </row>
    <row r="45" spans="1:18" x14ac:dyDescent="0.25">
      <c r="A45" t="s">
        <v>47</v>
      </c>
      <c r="B45" s="48">
        <v>28845</v>
      </c>
      <c r="C45" s="23">
        <f t="shared" si="0"/>
        <v>0.10166176185525226</v>
      </c>
      <c r="D45">
        <v>27440</v>
      </c>
      <c r="G45" t="s">
        <v>114</v>
      </c>
      <c r="H45" s="48">
        <v>10325</v>
      </c>
      <c r="I45" s="23">
        <v>3.6389588876945038E-2</v>
      </c>
      <c r="J45">
        <v>9790</v>
      </c>
      <c r="M45" t="s">
        <v>122</v>
      </c>
      <c r="N45" s="48">
        <v>1310</v>
      </c>
      <c r="O45" s="23">
        <v>4.6169841577528327E-3</v>
      </c>
      <c r="P45">
        <v>895</v>
      </c>
      <c r="Q45">
        <v>415</v>
      </c>
      <c r="R45" s="28">
        <v>0.46368715083798884</v>
      </c>
    </row>
    <row r="46" spans="1:18" x14ac:dyDescent="0.25">
      <c r="A46" t="s">
        <v>45</v>
      </c>
      <c r="B46" s="48">
        <v>25895</v>
      </c>
      <c r="C46" s="23">
        <f t="shared" si="0"/>
        <v>9.1264736461839399E-2</v>
      </c>
      <c r="D46">
        <v>26110</v>
      </c>
      <c r="G46" t="s">
        <v>117</v>
      </c>
      <c r="H46" s="48">
        <v>5685</v>
      </c>
      <c r="I46" s="23">
        <v>2.0036301478492256E-2</v>
      </c>
      <c r="J46">
        <v>5245</v>
      </c>
      <c r="M46" t="s">
        <v>48</v>
      </c>
      <c r="N46" s="48">
        <v>13080</v>
      </c>
      <c r="O46" s="23">
        <v>4.6099353269776377E-2</v>
      </c>
      <c r="P46">
        <v>12645</v>
      </c>
      <c r="Q46">
        <v>435</v>
      </c>
      <c r="R46" s="28">
        <v>3.4400948991696323E-2</v>
      </c>
    </row>
    <row r="47" spans="1:18" x14ac:dyDescent="0.25">
      <c r="A47" t="s">
        <v>49</v>
      </c>
      <c r="B47" s="48">
        <v>6790</v>
      </c>
      <c r="C47" s="23">
        <f t="shared" si="0"/>
        <v>2.3930780481787584E-2</v>
      </c>
      <c r="D47">
        <v>6655</v>
      </c>
      <c r="G47" t="s">
        <v>116</v>
      </c>
      <c r="H47" s="48">
        <v>16705</v>
      </c>
      <c r="I47" s="23">
        <v>5.887535904981761E-2</v>
      </c>
      <c r="J47">
        <v>16490</v>
      </c>
      <c r="M47" t="s">
        <v>117</v>
      </c>
      <c r="N47" s="48">
        <v>5685</v>
      </c>
      <c r="O47" s="23">
        <v>2.0036301478492256E-2</v>
      </c>
      <c r="P47">
        <v>5245</v>
      </c>
      <c r="Q47">
        <v>440</v>
      </c>
      <c r="R47" s="28">
        <v>8.3889418493803616E-2</v>
      </c>
    </row>
    <row r="48" spans="1:18" x14ac:dyDescent="0.25">
      <c r="A48" t="s">
        <v>163</v>
      </c>
      <c r="B48" s="48">
        <v>5</v>
      </c>
      <c r="C48" s="23">
        <f t="shared" si="0"/>
        <v>1.7622076937987911E-5</v>
      </c>
      <c r="D48">
        <v>5</v>
      </c>
      <c r="G48" t="s">
        <v>53</v>
      </c>
      <c r="H48" s="48">
        <v>9400</v>
      </c>
      <c r="I48" s="23">
        <v>3.3129504643417275E-2</v>
      </c>
      <c r="J48">
        <v>8530</v>
      </c>
      <c r="M48" t="s">
        <v>114</v>
      </c>
      <c r="N48" s="48">
        <v>10325</v>
      </c>
      <c r="O48" s="23">
        <v>3.6389588876945038E-2</v>
      </c>
      <c r="P48">
        <v>9790</v>
      </c>
      <c r="Q48">
        <v>535</v>
      </c>
      <c r="R48" s="28">
        <v>5.4647599591419814E-2</v>
      </c>
    </row>
    <row r="49" spans="1:18" x14ac:dyDescent="0.25">
      <c r="A49" t="s">
        <v>109</v>
      </c>
      <c r="B49" s="48">
        <v>6995</v>
      </c>
      <c r="C49" s="23">
        <f t="shared" si="0"/>
        <v>2.4653285636245088E-2</v>
      </c>
      <c r="D49">
        <v>5825</v>
      </c>
      <c r="G49" t="s">
        <v>68</v>
      </c>
      <c r="H49" s="48">
        <v>9765</v>
      </c>
      <c r="I49" s="23">
        <v>3.4415916259890392E-2</v>
      </c>
      <c r="J49">
        <v>9370</v>
      </c>
      <c r="M49" t="s">
        <v>67</v>
      </c>
      <c r="N49" s="48">
        <v>5010</v>
      </c>
      <c r="O49" s="23">
        <v>1.7657321091863888E-2</v>
      </c>
      <c r="P49">
        <v>4405</v>
      </c>
      <c r="Q49">
        <v>605</v>
      </c>
      <c r="R49" s="28">
        <v>0.13734392735527809</v>
      </c>
    </row>
    <row r="50" spans="1:18" x14ac:dyDescent="0.25">
      <c r="A50" t="s">
        <v>70</v>
      </c>
      <c r="B50" s="48">
        <v>14185</v>
      </c>
      <c r="C50" s="23">
        <f t="shared" si="0"/>
        <v>4.9993832273071706E-2</v>
      </c>
      <c r="D50">
        <v>12845</v>
      </c>
      <c r="G50" t="s">
        <v>111</v>
      </c>
      <c r="H50" s="48">
        <v>4010</v>
      </c>
      <c r="I50" s="23">
        <v>1.4132905704266304E-2</v>
      </c>
      <c r="J50">
        <v>3930</v>
      </c>
      <c r="M50" t="s">
        <v>53</v>
      </c>
      <c r="N50" s="48">
        <v>9400</v>
      </c>
      <c r="O50" s="23">
        <v>3.3129504643417275E-2</v>
      </c>
      <c r="P50">
        <v>8530</v>
      </c>
      <c r="Q50">
        <v>870</v>
      </c>
      <c r="R50" s="28">
        <v>0.10199296600234467</v>
      </c>
    </row>
    <row r="51" spans="1:18" x14ac:dyDescent="0.25">
      <c r="A51" t="s">
        <v>164</v>
      </c>
      <c r="B51" s="48">
        <v>1185</v>
      </c>
      <c r="C51" s="23">
        <f t="shared" si="0"/>
        <v>4.1764322343031349E-3</v>
      </c>
      <c r="D51">
        <v>1360</v>
      </c>
      <c r="G51" t="s">
        <v>118</v>
      </c>
      <c r="H51" s="48">
        <v>2675</v>
      </c>
      <c r="I51" s="23">
        <v>9.4278111618235332E-3</v>
      </c>
      <c r="J51">
        <v>3115</v>
      </c>
      <c r="M51" t="s">
        <v>46</v>
      </c>
      <c r="N51" s="48">
        <v>16135</v>
      </c>
      <c r="O51" s="23">
        <v>5.6866442278886993E-2</v>
      </c>
      <c r="P51">
        <v>14995</v>
      </c>
      <c r="Q51">
        <v>1140</v>
      </c>
      <c r="R51" s="28">
        <v>7.6025341780593531E-2</v>
      </c>
    </row>
    <row r="52" spans="1:18" x14ac:dyDescent="0.25">
      <c r="A52" t="s">
        <v>165</v>
      </c>
      <c r="B52" s="48">
        <v>1385</v>
      </c>
      <c r="C52" s="23">
        <f t="shared" si="0"/>
        <v>4.8813153118226517E-3</v>
      </c>
      <c r="D52">
        <v>1005</v>
      </c>
      <c r="G52" t="s">
        <v>119</v>
      </c>
      <c r="H52" s="48">
        <v>4725</v>
      </c>
      <c r="I52" s="23">
        <v>1.6652862706398576E-2</v>
      </c>
      <c r="J52">
        <v>4610</v>
      </c>
      <c r="M52" t="s">
        <v>109</v>
      </c>
      <c r="N52" s="48">
        <v>6995</v>
      </c>
      <c r="O52" s="23">
        <v>2.4653285636245088E-2</v>
      </c>
      <c r="P52">
        <v>5825</v>
      </c>
      <c r="Q52">
        <v>1170</v>
      </c>
      <c r="R52" s="28">
        <v>0.20085836909871244</v>
      </c>
    </row>
    <row r="53" spans="1:18" x14ac:dyDescent="0.25">
      <c r="A53" t="s">
        <v>46</v>
      </c>
      <c r="B53" s="48">
        <v>16135</v>
      </c>
      <c r="C53" s="23">
        <f t="shared" si="0"/>
        <v>5.6866442278886993E-2</v>
      </c>
      <c r="D53">
        <v>14995</v>
      </c>
      <c r="G53" t="s">
        <v>178</v>
      </c>
      <c r="H53" s="48">
        <v>1140</v>
      </c>
      <c r="I53" s="23">
        <v>4.0178335418612435E-3</v>
      </c>
      <c r="J53">
        <v>1040</v>
      </c>
      <c r="M53" t="s">
        <v>70</v>
      </c>
      <c r="N53" s="48">
        <v>14185</v>
      </c>
      <c r="O53" s="23">
        <v>4.9993832273071706E-2</v>
      </c>
      <c r="P53">
        <v>12845</v>
      </c>
      <c r="Q53">
        <v>1340</v>
      </c>
      <c r="R53" s="28">
        <v>0.10432074737251849</v>
      </c>
    </row>
    <row r="54" spans="1:18" x14ac:dyDescent="0.25">
      <c r="A54" t="s">
        <v>166</v>
      </c>
      <c r="B54" s="48">
        <v>280</v>
      </c>
      <c r="C54" s="23">
        <f t="shared" si="0"/>
        <v>9.868363085273231E-4</v>
      </c>
      <c r="D54">
        <v>285</v>
      </c>
      <c r="G54" t="s">
        <v>51</v>
      </c>
      <c r="H54" s="48">
        <v>2855</v>
      </c>
      <c r="I54" s="23">
        <v>1.0062205931591097E-2</v>
      </c>
      <c r="J54">
        <v>2595</v>
      </c>
      <c r="M54" t="s">
        <v>47</v>
      </c>
      <c r="N54" s="48">
        <v>28845</v>
      </c>
      <c r="O54" s="23">
        <v>0.10166176185525226</v>
      </c>
      <c r="P54">
        <v>27440</v>
      </c>
      <c r="Q54">
        <v>1405</v>
      </c>
      <c r="R54" s="28">
        <v>5.120262390670554E-2</v>
      </c>
    </row>
    <row r="55" spans="1:18" x14ac:dyDescent="0.25">
      <c r="A55" t="s">
        <v>167</v>
      </c>
      <c r="B55" s="48">
        <v>870</v>
      </c>
      <c r="C55" s="23">
        <f t="shared" si="0"/>
        <v>3.0662413872098965E-3</v>
      </c>
      <c r="D55">
        <v>795</v>
      </c>
      <c r="G55" t="s">
        <v>132</v>
      </c>
      <c r="H55" s="48">
        <v>283735</v>
      </c>
      <c r="I55" s="23">
        <v>1</v>
      </c>
      <c r="J55">
        <v>271720</v>
      </c>
      <c r="M55" t="s">
        <v>132</v>
      </c>
      <c r="N55" s="48">
        <v>283735</v>
      </c>
      <c r="O55" s="23">
        <v>1</v>
      </c>
      <c r="P55">
        <v>271720</v>
      </c>
      <c r="Q55">
        <v>12015</v>
      </c>
      <c r="R55" s="28">
        <v>4.4218312969233037E-2</v>
      </c>
    </row>
    <row r="56" spans="1:18" x14ac:dyDescent="0.25">
      <c r="A56" t="s">
        <v>168</v>
      </c>
      <c r="B56" s="48">
        <v>2340</v>
      </c>
      <c r="C56" s="23">
        <f t="shared" si="0"/>
        <v>8.2471320069783423E-3</v>
      </c>
      <c r="D56">
        <v>2250</v>
      </c>
      <c r="H56" s="48"/>
      <c r="I56" s="23"/>
      <c r="N56" s="48"/>
      <c r="O56" s="23"/>
      <c r="R56" s="28"/>
    </row>
    <row r="57" spans="1:18" x14ac:dyDescent="0.25">
      <c r="A57" t="s">
        <v>169</v>
      </c>
      <c r="B57" s="48">
        <v>305</v>
      </c>
      <c r="C57" s="23">
        <f t="shared" si="0"/>
        <v>1.0749466932172627E-3</v>
      </c>
      <c r="D57">
        <v>290</v>
      </c>
      <c r="I57" s="23"/>
      <c r="O57" s="23"/>
    </row>
    <row r="58" spans="1:18" x14ac:dyDescent="0.25">
      <c r="A58" t="s">
        <v>67</v>
      </c>
      <c r="B58" s="48">
        <v>5010</v>
      </c>
      <c r="C58" s="23">
        <f t="shared" si="0"/>
        <v>1.7657321091863888E-2</v>
      </c>
      <c r="D58">
        <v>4405</v>
      </c>
      <c r="I58" s="23"/>
      <c r="O58" s="23"/>
    </row>
    <row r="59" spans="1:18" x14ac:dyDescent="0.25">
      <c r="A59" t="s">
        <v>170</v>
      </c>
      <c r="B59" s="48">
        <v>425</v>
      </c>
      <c r="C59" s="23">
        <f t="shared" si="0"/>
        <v>1.4978765397289724E-3</v>
      </c>
      <c r="D59">
        <v>690</v>
      </c>
      <c r="I59" s="23"/>
      <c r="O59" s="23"/>
    </row>
    <row r="60" spans="1:18" x14ac:dyDescent="0.25">
      <c r="A60" t="s">
        <v>115</v>
      </c>
      <c r="B60" s="48">
        <v>1550</v>
      </c>
      <c r="C60" s="23">
        <f t="shared" si="0"/>
        <v>5.4628438507762526E-3</v>
      </c>
      <c r="D60">
        <v>1495</v>
      </c>
      <c r="I60" s="23"/>
      <c r="O60" s="23"/>
    </row>
    <row r="61" spans="1:18" x14ac:dyDescent="0.25">
      <c r="A61" t="s">
        <v>171</v>
      </c>
      <c r="B61" s="48">
        <v>475</v>
      </c>
      <c r="C61" s="23">
        <f t="shared" si="0"/>
        <v>1.6740973091088516E-3</v>
      </c>
      <c r="D61">
        <v>505</v>
      </c>
      <c r="I61" s="23"/>
      <c r="O61" s="23"/>
    </row>
    <row r="62" spans="1:18" x14ac:dyDescent="0.25">
      <c r="A62" t="s">
        <v>172</v>
      </c>
      <c r="B62" s="48">
        <v>525</v>
      </c>
      <c r="C62" s="23">
        <f t="shared" si="0"/>
        <v>1.8503180784887306E-3</v>
      </c>
      <c r="D62">
        <v>540</v>
      </c>
      <c r="I62" s="23"/>
      <c r="O62" s="23"/>
    </row>
    <row r="63" spans="1:18" x14ac:dyDescent="0.25">
      <c r="A63" t="s">
        <v>121</v>
      </c>
      <c r="B63" s="48">
        <v>2395</v>
      </c>
      <c r="C63" s="23">
        <f t="shared" si="0"/>
        <v>8.4409748532962101E-3</v>
      </c>
      <c r="D63">
        <v>2470</v>
      </c>
      <c r="I63" s="23"/>
      <c r="O63" s="23"/>
    </row>
    <row r="64" spans="1:18" x14ac:dyDescent="0.25">
      <c r="A64" t="s">
        <v>120</v>
      </c>
      <c r="B64" s="48">
        <v>4410</v>
      </c>
      <c r="C64" s="23">
        <f t="shared" si="0"/>
        <v>1.5542671859305338E-2</v>
      </c>
      <c r="D64">
        <v>4245</v>
      </c>
      <c r="I64" s="23"/>
      <c r="O64" s="23"/>
    </row>
    <row r="65" spans="1:15" x14ac:dyDescent="0.25">
      <c r="A65" t="s">
        <v>65</v>
      </c>
      <c r="B65" s="48">
        <v>1265</v>
      </c>
      <c r="C65" s="23">
        <f t="shared" si="0"/>
        <v>4.4583854653109413E-3</v>
      </c>
      <c r="D65">
        <v>1140</v>
      </c>
      <c r="I65" s="23"/>
      <c r="O65" s="23"/>
    </row>
    <row r="66" spans="1:15" x14ac:dyDescent="0.25">
      <c r="A66" t="s">
        <v>126</v>
      </c>
      <c r="B66" s="48">
        <v>5875</v>
      </c>
      <c r="C66" s="23">
        <f t="shared" si="0"/>
        <v>2.0705940402135796E-2</v>
      </c>
      <c r="D66">
        <v>5590</v>
      </c>
      <c r="I66" s="23"/>
      <c r="O66" s="24"/>
    </row>
    <row r="67" spans="1:15" x14ac:dyDescent="0.25">
      <c r="A67" t="s">
        <v>173</v>
      </c>
      <c r="B67" s="48">
        <v>1250</v>
      </c>
      <c r="C67" s="23">
        <f t="shared" si="0"/>
        <v>4.4055192344969775E-3</v>
      </c>
      <c r="D67">
        <v>1110</v>
      </c>
      <c r="I67" s="23"/>
      <c r="O67" s="24"/>
    </row>
    <row r="68" spans="1:15" x14ac:dyDescent="0.25">
      <c r="A68" t="s">
        <v>66</v>
      </c>
      <c r="B68" s="48">
        <v>805</v>
      </c>
      <c r="C68" s="23">
        <f t="shared" si="0"/>
        <v>2.8371543870160539E-3</v>
      </c>
      <c r="D68">
        <v>725</v>
      </c>
      <c r="I68" s="23"/>
      <c r="O68" s="24"/>
    </row>
    <row r="69" spans="1:15" x14ac:dyDescent="0.25">
      <c r="A69" t="s">
        <v>122</v>
      </c>
      <c r="B69" s="48">
        <v>1310</v>
      </c>
      <c r="C69" s="23">
        <f t="shared" ref="C69:C91" si="1">B69/$B$92</f>
        <v>4.6169841577528327E-3</v>
      </c>
      <c r="D69">
        <v>895</v>
      </c>
      <c r="I69" s="23"/>
      <c r="O69" s="23"/>
    </row>
    <row r="70" spans="1:15" x14ac:dyDescent="0.25">
      <c r="A70" t="s">
        <v>174</v>
      </c>
      <c r="B70" s="48">
        <v>365</v>
      </c>
      <c r="C70" s="23">
        <f t="shared" si="1"/>
        <v>1.2864116164731175E-3</v>
      </c>
      <c r="D70">
        <v>370</v>
      </c>
      <c r="I70" s="23"/>
      <c r="O70" s="23"/>
    </row>
    <row r="71" spans="1:15" x14ac:dyDescent="0.25">
      <c r="A71" t="s">
        <v>60</v>
      </c>
      <c r="B71" s="48">
        <v>2495</v>
      </c>
      <c r="C71" s="23">
        <f t="shared" si="1"/>
        <v>8.7934163920559676E-3</v>
      </c>
      <c r="D71">
        <v>2240</v>
      </c>
      <c r="I71" s="23"/>
      <c r="O71" s="23"/>
    </row>
    <row r="72" spans="1:15" x14ac:dyDescent="0.25">
      <c r="A72" t="s">
        <v>175</v>
      </c>
      <c r="B72" s="48">
        <v>965</v>
      </c>
      <c r="C72" s="23">
        <f t="shared" si="1"/>
        <v>3.401060849031667E-3</v>
      </c>
      <c r="D72">
        <v>635</v>
      </c>
      <c r="I72" s="23"/>
      <c r="O72" s="23"/>
    </row>
    <row r="73" spans="1:15" x14ac:dyDescent="0.25">
      <c r="A73" t="s">
        <v>61</v>
      </c>
      <c r="B73" s="48">
        <v>160</v>
      </c>
      <c r="C73" s="23">
        <f t="shared" si="1"/>
        <v>5.6390646201561314E-4</v>
      </c>
      <c r="D73">
        <v>135</v>
      </c>
      <c r="I73" s="23"/>
      <c r="O73" s="23"/>
    </row>
    <row r="74" spans="1:15" x14ac:dyDescent="0.25">
      <c r="A74" t="s">
        <v>113</v>
      </c>
      <c r="B74" s="48">
        <v>5770</v>
      </c>
      <c r="C74" s="23">
        <f t="shared" si="1"/>
        <v>2.0335876786438049E-2</v>
      </c>
      <c r="D74">
        <v>5515</v>
      </c>
      <c r="I74" s="23"/>
      <c r="O74" s="23"/>
    </row>
    <row r="75" spans="1:15" x14ac:dyDescent="0.25">
      <c r="A75" t="s">
        <v>114</v>
      </c>
      <c r="B75" s="48">
        <v>10325</v>
      </c>
      <c r="C75" s="23">
        <f t="shared" si="1"/>
        <v>3.6389588876945038E-2</v>
      </c>
      <c r="D75">
        <v>9790</v>
      </c>
      <c r="I75" s="23"/>
      <c r="O75" s="24"/>
    </row>
    <row r="76" spans="1:15" x14ac:dyDescent="0.25">
      <c r="A76" t="s">
        <v>117</v>
      </c>
      <c r="B76" s="48">
        <v>5685</v>
      </c>
      <c r="C76" s="23">
        <f t="shared" si="1"/>
        <v>2.0036301478492256E-2</v>
      </c>
      <c r="D76">
        <v>5245</v>
      </c>
      <c r="I76" s="23"/>
      <c r="O76" s="23"/>
    </row>
    <row r="77" spans="1:15" x14ac:dyDescent="0.25">
      <c r="A77" t="s">
        <v>116</v>
      </c>
      <c r="B77" s="48">
        <v>16705</v>
      </c>
      <c r="C77" s="23">
        <f t="shared" si="1"/>
        <v>5.887535904981761E-2</v>
      </c>
      <c r="D77">
        <v>16490</v>
      </c>
      <c r="I77" s="23"/>
      <c r="O77" s="23"/>
    </row>
    <row r="78" spans="1:15" x14ac:dyDescent="0.25">
      <c r="A78" t="s">
        <v>53</v>
      </c>
      <c r="B78" s="48">
        <v>9400</v>
      </c>
      <c r="C78" s="23">
        <f t="shared" si="1"/>
        <v>3.3129504643417275E-2</v>
      </c>
      <c r="D78">
        <v>8530</v>
      </c>
      <c r="I78" s="23"/>
      <c r="O78" s="23"/>
    </row>
    <row r="79" spans="1:15" x14ac:dyDescent="0.25">
      <c r="A79" t="s">
        <v>68</v>
      </c>
      <c r="B79" s="48">
        <v>9765</v>
      </c>
      <c r="C79" s="23">
        <f t="shared" si="1"/>
        <v>3.4415916259890392E-2</v>
      </c>
      <c r="D79">
        <v>9370</v>
      </c>
      <c r="I79" s="23"/>
      <c r="O79" s="23"/>
    </row>
    <row r="80" spans="1:15" x14ac:dyDescent="0.25">
      <c r="A80" t="s">
        <v>111</v>
      </c>
      <c r="B80" s="48">
        <v>4010</v>
      </c>
      <c r="C80" s="23">
        <f t="shared" si="1"/>
        <v>1.4132905704266304E-2</v>
      </c>
      <c r="D80">
        <v>3930</v>
      </c>
      <c r="I80" s="23"/>
      <c r="O80" s="23"/>
    </row>
    <row r="81" spans="1:15" x14ac:dyDescent="0.25">
      <c r="A81" t="s">
        <v>118</v>
      </c>
      <c r="B81" s="48">
        <v>2675</v>
      </c>
      <c r="C81" s="23">
        <f t="shared" si="1"/>
        <v>9.4278111618235332E-3</v>
      </c>
      <c r="D81">
        <v>3115</v>
      </c>
      <c r="I81" s="23"/>
      <c r="O81" s="23"/>
    </row>
    <row r="82" spans="1:15" x14ac:dyDescent="0.25">
      <c r="A82" t="s">
        <v>69</v>
      </c>
      <c r="B82" s="48">
        <v>130</v>
      </c>
      <c r="C82" s="23">
        <f t="shared" si="1"/>
        <v>4.581740003876857E-4</v>
      </c>
      <c r="D82">
        <v>100</v>
      </c>
      <c r="I82" s="24"/>
      <c r="O82" s="23"/>
    </row>
    <row r="83" spans="1:15" x14ac:dyDescent="0.25">
      <c r="A83" t="s">
        <v>176</v>
      </c>
      <c r="B83" s="48">
        <v>125</v>
      </c>
      <c r="C83" s="23">
        <f t="shared" si="1"/>
        <v>4.405519234496978E-4</v>
      </c>
      <c r="D83">
        <v>120</v>
      </c>
      <c r="I83" s="23"/>
      <c r="O83" s="23"/>
    </row>
    <row r="84" spans="1:15" x14ac:dyDescent="0.25">
      <c r="A84" t="s">
        <v>177</v>
      </c>
      <c r="B84" s="48">
        <v>140</v>
      </c>
      <c r="C84" s="23">
        <f t="shared" si="1"/>
        <v>4.9341815426366155E-4</v>
      </c>
      <c r="D84">
        <v>135</v>
      </c>
      <c r="I84" s="23"/>
      <c r="O84" s="23"/>
    </row>
    <row r="85" spans="1:15" x14ac:dyDescent="0.25">
      <c r="A85" t="s">
        <v>119</v>
      </c>
      <c r="B85" s="48">
        <v>4725</v>
      </c>
      <c r="C85" s="23">
        <f t="shared" si="1"/>
        <v>1.6652862706398576E-2</v>
      </c>
      <c r="D85">
        <v>4610</v>
      </c>
      <c r="I85" s="23"/>
      <c r="O85" s="23"/>
    </row>
    <row r="86" spans="1:15" x14ac:dyDescent="0.25">
      <c r="A86" t="s">
        <v>178</v>
      </c>
      <c r="B86" s="48">
        <v>1140</v>
      </c>
      <c r="C86" s="23">
        <f t="shared" si="1"/>
        <v>4.0178335418612435E-3</v>
      </c>
      <c r="D86">
        <v>1040</v>
      </c>
      <c r="I86" s="23"/>
      <c r="O86" s="23"/>
    </row>
    <row r="87" spans="1:15" x14ac:dyDescent="0.25">
      <c r="A87" t="s">
        <v>59</v>
      </c>
      <c r="B87" s="48">
        <v>710</v>
      </c>
      <c r="C87" s="23">
        <f t="shared" si="1"/>
        <v>2.5023349251942833E-3</v>
      </c>
      <c r="D87">
        <v>705</v>
      </c>
      <c r="I87" s="23"/>
      <c r="O87" s="23"/>
    </row>
    <row r="88" spans="1:15" x14ac:dyDescent="0.25">
      <c r="A88" t="s">
        <v>51</v>
      </c>
      <c r="B88" s="48">
        <v>2855</v>
      </c>
      <c r="C88" s="23">
        <f t="shared" si="1"/>
        <v>1.0062205931591097E-2</v>
      </c>
      <c r="D88">
        <v>2595</v>
      </c>
      <c r="I88" s="23"/>
      <c r="O88" s="24"/>
    </row>
    <row r="89" spans="1:15" x14ac:dyDescent="0.25">
      <c r="A89" t="s">
        <v>128</v>
      </c>
      <c r="B89" s="48">
        <v>120</v>
      </c>
      <c r="C89" s="23">
        <f t="shared" si="1"/>
        <v>4.2292984651170985E-4</v>
      </c>
      <c r="D89">
        <v>125</v>
      </c>
      <c r="I89" s="23"/>
      <c r="O89" s="23"/>
    </row>
    <row r="90" spans="1:15" x14ac:dyDescent="0.25">
      <c r="A90" t="s">
        <v>179</v>
      </c>
      <c r="B90" s="1">
        <v>0</v>
      </c>
      <c r="C90" s="23">
        <f t="shared" si="1"/>
        <v>0</v>
      </c>
      <c r="D90">
        <v>0</v>
      </c>
      <c r="I90" s="23"/>
      <c r="O90" s="24"/>
    </row>
    <row r="91" spans="1:15" x14ac:dyDescent="0.25">
      <c r="A91" t="s">
        <v>180</v>
      </c>
      <c r="B91" s="50">
        <v>5</v>
      </c>
      <c r="C91" s="23">
        <f t="shared" si="1"/>
        <v>1.7622076937987911E-5</v>
      </c>
      <c r="D91">
        <v>5</v>
      </c>
      <c r="I91" s="23"/>
      <c r="O91" s="23"/>
    </row>
    <row r="92" spans="1:15" x14ac:dyDescent="0.25">
      <c r="A92" t="s">
        <v>132</v>
      </c>
      <c r="B92" s="51">
        <v>283735</v>
      </c>
      <c r="C92" s="23">
        <f>B92/$B$92</f>
        <v>1</v>
      </c>
      <c r="D92">
        <v>271720</v>
      </c>
      <c r="I92" s="23"/>
      <c r="O92" s="23"/>
    </row>
  </sheetData>
  <sortState xmlns:xlrd2="http://schemas.microsoft.com/office/spreadsheetml/2017/richdata2" ref="M4:R56">
    <sortCondition ref="Q4:Q56"/>
  </sortState>
  <conditionalFormatting sqref="B4:B6 B9:B13 B15:B89 B91:B92">
    <cfRule type="cellIs" dxfId="2" priority="4" operator="between">
      <formula>1</formula>
      <formula>4</formula>
    </cfRule>
  </conditionalFormatting>
  <conditionalFormatting sqref="H4:H56">
    <cfRule type="cellIs" dxfId="1" priority="3" operator="between">
      <formula>1</formula>
      <formula>4</formula>
    </cfRule>
  </conditionalFormatting>
  <conditionalFormatting sqref="N4:N56">
    <cfRule type="cellIs" dxfId="0" priority="1" operator="between">
      <formula>1</formula>
      <formula>4</formula>
    </cfRule>
  </conditionalFormatting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0E1D98-8A6D-4C20-B8F0-64E199E88F4C}">
  <dimension ref="A1:K56"/>
  <sheetViews>
    <sheetView workbookViewId="0"/>
  </sheetViews>
  <sheetFormatPr baseColWidth="10" defaultColWidth="11.42578125" defaultRowHeight="15" x14ac:dyDescent="0.25"/>
  <cols>
    <col min="1" max="1" width="22" style="1" customWidth="1"/>
    <col min="2" max="16384" width="11.42578125" style="1"/>
  </cols>
  <sheetData>
    <row r="1" spans="1:9" x14ac:dyDescent="0.25">
      <c r="A1" s="2" t="s">
        <v>28</v>
      </c>
      <c r="B1" s="210" t="s">
        <v>258</v>
      </c>
    </row>
    <row r="3" spans="1:9" ht="18.75" x14ac:dyDescent="0.3">
      <c r="A3" s="30" t="str">
        <f>TRGSS1!A3</f>
        <v>LLOCS DE TREBALL. RÈGIM GENERAL SEGURETAT SOCIAL.</v>
      </c>
    </row>
    <row r="5" spans="1:9" x14ac:dyDescent="0.25">
      <c r="A5" s="29" t="str">
        <f>Índex!A32</f>
        <v>TRGSS3</v>
      </c>
      <c r="C5" s="29" t="str">
        <f>Índex!A7</f>
        <v>3r trimestre 2023</v>
      </c>
    </row>
    <row r="6" spans="1:9" ht="15.75" thickBot="1" x14ac:dyDescent="0.3">
      <c r="A6" s="31" t="str">
        <f>Índex!B21</f>
        <v>Dades municipals.</v>
      </c>
      <c r="B6" s="32"/>
      <c r="C6" s="32"/>
      <c r="D6" s="32"/>
      <c r="E6" s="32"/>
      <c r="F6" s="32"/>
      <c r="G6" s="32"/>
      <c r="H6" s="32"/>
      <c r="I6" s="32"/>
    </row>
    <row r="8" spans="1:9" ht="15" customHeight="1" x14ac:dyDescent="0.25">
      <c r="B8" s="298" t="s">
        <v>108</v>
      </c>
      <c r="C8" s="298" t="s">
        <v>75</v>
      </c>
      <c r="D8" s="301" t="s">
        <v>76</v>
      </c>
      <c r="E8" s="301"/>
      <c r="F8" s="301"/>
      <c r="G8" s="301"/>
      <c r="H8" s="301"/>
    </row>
    <row r="9" spans="1:9" ht="22.5" customHeight="1" x14ac:dyDescent="0.25">
      <c r="B9" s="298" t="s">
        <v>33</v>
      </c>
      <c r="C9" s="298"/>
      <c r="D9" s="213">
        <v>2022</v>
      </c>
      <c r="E9" s="213">
        <v>2021</v>
      </c>
      <c r="F9" s="213">
        <v>2020</v>
      </c>
      <c r="G9" s="213">
        <v>2019</v>
      </c>
      <c r="H9" s="213">
        <v>2008</v>
      </c>
    </row>
    <row r="10" spans="1:9" x14ac:dyDescent="0.25">
      <c r="A10" s="56" t="s">
        <v>77</v>
      </c>
      <c r="B10" s="57">
        <v>6235</v>
      </c>
      <c r="C10" s="58">
        <v>2.0437731297099384E-2</v>
      </c>
      <c r="D10" s="59">
        <v>-3.9291217257318954E-2</v>
      </c>
      <c r="E10" s="59">
        <v>-3.7808641975308643E-2</v>
      </c>
      <c r="F10" s="59">
        <v>-7.9704797047970483E-2</v>
      </c>
      <c r="G10" s="59">
        <v>-4.2830825913417254E-2</v>
      </c>
      <c r="H10" s="59">
        <v>2.5727608940344106E-3</v>
      </c>
    </row>
    <row r="11" spans="1:9" x14ac:dyDescent="0.25">
      <c r="A11" s="56" t="s">
        <v>78</v>
      </c>
      <c r="B11" s="57">
        <v>630</v>
      </c>
      <c r="C11" s="58">
        <v>2.0650795055609642E-3</v>
      </c>
      <c r="D11" s="59">
        <v>4.1322314049586778E-2</v>
      </c>
      <c r="E11" s="59">
        <v>0.05</v>
      </c>
      <c r="F11" s="59">
        <v>2.1069692058346839E-2</v>
      </c>
      <c r="G11" s="59">
        <v>-6.3091482649842269E-3</v>
      </c>
      <c r="H11" s="59">
        <v>-3.0769230769230771E-2</v>
      </c>
    </row>
    <row r="12" spans="1:9" x14ac:dyDescent="0.25">
      <c r="A12" s="56" t="s">
        <v>79</v>
      </c>
      <c r="B12" s="57">
        <v>12975</v>
      </c>
      <c r="C12" s="58">
        <v>4.2530804102624616E-2</v>
      </c>
      <c r="D12" s="59">
        <v>4.8061389337641355E-2</v>
      </c>
      <c r="E12" s="59">
        <v>0.10425531914893617</v>
      </c>
      <c r="F12" s="59">
        <v>0.13646316895857055</v>
      </c>
      <c r="G12" s="59">
        <v>0.10689302166865723</v>
      </c>
      <c r="H12" s="59">
        <v>0.28059613106987763</v>
      </c>
    </row>
    <row r="13" spans="1:9" x14ac:dyDescent="0.25">
      <c r="A13" s="56" t="s">
        <v>80</v>
      </c>
      <c r="B13" s="57">
        <v>1140</v>
      </c>
      <c r="C13" s="58">
        <v>3.7368105338722209E-3</v>
      </c>
      <c r="D13" s="59">
        <v>0.10144927536231885</v>
      </c>
      <c r="E13" s="59">
        <v>0.23243243243243245</v>
      </c>
      <c r="F13" s="59">
        <v>0.26106194690265488</v>
      </c>
      <c r="G13" s="59">
        <v>0.1644535240040858</v>
      </c>
      <c r="H13" s="59">
        <v>0.37349397590361444</v>
      </c>
    </row>
    <row r="14" spans="1:9" x14ac:dyDescent="0.25">
      <c r="A14" s="56" t="s">
        <v>81</v>
      </c>
      <c r="B14" s="57">
        <v>2280</v>
      </c>
      <c r="C14" s="58">
        <v>7.4736210677444417E-3</v>
      </c>
      <c r="D14" s="59">
        <v>2.2421524663677129E-2</v>
      </c>
      <c r="E14" s="59">
        <v>7.8014184397163122E-2</v>
      </c>
      <c r="F14" s="59">
        <v>7.2941176470588232E-2</v>
      </c>
      <c r="G14" s="59">
        <v>3.2608695652173912E-2</v>
      </c>
      <c r="H14" s="59">
        <v>0.28886376483889203</v>
      </c>
    </row>
    <row r="15" spans="1:9" x14ac:dyDescent="0.25">
      <c r="A15" s="56" t="s">
        <v>82</v>
      </c>
      <c r="B15" s="57">
        <v>525</v>
      </c>
      <c r="C15" s="58">
        <v>1.72089958796747E-3</v>
      </c>
      <c r="D15" s="59">
        <v>0.11702127659574468</v>
      </c>
      <c r="E15" s="59">
        <v>0.1797752808988764</v>
      </c>
      <c r="F15" s="59">
        <v>0.20967741935483872</v>
      </c>
      <c r="G15" s="59">
        <v>0.16926503340757237</v>
      </c>
      <c r="H15" s="59">
        <v>1.5473887814313346E-2</v>
      </c>
    </row>
    <row r="16" spans="1:9" x14ac:dyDescent="0.25">
      <c r="A16" s="56" t="s">
        <v>83</v>
      </c>
      <c r="B16" s="57">
        <v>1345</v>
      </c>
      <c r="C16" s="58">
        <v>4.4087808491738044E-3</v>
      </c>
      <c r="D16" s="59">
        <v>4.6692607003891051E-2</v>
      </c>
      <c r="E16" s="59">
        <v>1.509433962264151E-2</v>
      </c>
      <c r="F16" s="59">
        <v>2.8287461773700305E-2</v>
      </c>
      <c r="G16" s="59">
        <v>-4.2022792022792022E-2</v>
      </c>
      <c r="H16" s="59">
        <v>4.5066045066045064E-2</v>
      </c>
    </row>
    <row r="17" spans="1:8" x14ac:dyDescent="0.25">
      <c r="A17" s="56" t="s">
        <v>84</v>
      </c>
      <c r="B17" s="57">
        <v>42940</v>
      </c>
      <c r="C17" s="58">
        <v>0.14075319677585366</v>
      </c>
      <c r="D17" s="59">
        <v>3.420038535645472E-2</v>
      </c>
      <c r="E17" s="59">
        <v>7.3902713517569094E-2</v>
      </c>
      <c r="F17" s="59">
        <v>0.15750599778957866</v>
      </c>
      <c r="G17" s="59">
        <v>0.17692202274907495</v>
      </c>
      <c r="H17" s="59">
        <v>0.42705217680292457</v>
      </c>
    </row>
    <row r="18" spans="1:8" x14ac:dyDescent="0.25">
      <c r="A18" s="56" t="s">
        <v>87</v>
      </c>
      <c r="B18" s="57">
        <v>5445</v>
      </c>
      <c r="C18" s="58">
        <v>1.7848187155205475E-2</v>
      </c>
      <c r="D18" s="59">
        <v>0.13912133891213388</v>
      </c>
      <c r="E18" s="59">
        <v>0.18886462882096069</v>
      </c>
      <c r="F18" s="59">
        <v>0.18601611849270311</v>
      </c>
      <c r="G18" s="59">
        <v>0.20145631067961164</v>
      </c>
      <c r="H18" s="59">
        <v>6.9324430479183033E-2</v>
      </c>
    </row>
    <row r="19" spans="1:8" x14ac:dyDescent="0.25">
      <c r="A19" s="56" t="s">
        <v>88</v>
      </c>
      <c r="B19" s="57">
        <v>19365</v>
      </c>
      <c r="C19" s="58">
        <v>6.3476610516171539E-2</v>
      </c>
      <c r="D19" s="59">
        <v>4.1483017889551461E-3</v>
      </c>
      <c r="E19" s="59">
        <v>6.7585131271120352E-3</v>
      </c>
      <c r="F19" s="59">
        <v>0.10600262722028671</v>
      </c>
      <c r="G19" s="59">
        <v>0.15021382751247328</v>
      </c>
      <c r="H19" s="59">
        <v>0.14912176596249704</v>
      </c>
    </row>
    <row r="20" spans="1:8" x14ac:dyDescent="0.25">
      <c r="A20" s="56" t="s">
        <v>89</v>
      </c>
      <c r="B20" s="57">
        <v>13415</v>
      </c>
      <c r="C20" s="58">
        <v>4.3973081852540209E-2</v>
      </c>
      <c r="D20" s="59">
        <v>4.1941747572815533E-2</v>
      </c>
      <c r="E20" s="59">
        <v>4.7228727556596406E-2</v>
      </c>
      <c r="F20" s="59">
        <v>7.7077478924126863E-2</v>
      </c>
      <c r="G20" s="59">
        <v>5.5800409255469856E-2</v>
      </c>
      <c r="H20" s="59">
        <v>9.2515677172408176E-2</v>
      </c>
    </row>
    <row r="21" spans="1:8" x14ac:dyDescent="0.25">
      <c r="A21" s="56" t="s">
        <v>91</v>
      </c>
      <c r="B21" s="57">
        <v>10655</v>
      </c>
      <c r="C21" s="58">
        <v>3.4926066875796941E-2</v>
      </c>
      <c r="D21" s="59">
        <v>8.282520325203252E-2</v>
      </c>
      <c r="E21" s="59">
        <v>0.11687631027253668</v>
      </c>
      <c r="F21" s="59">
        <v>0.14816810344827586</v>
      </c>
      <c r="G21" s="59">
        <v>9.947373852027655E-2</v>
      </c>
      <c r="H21" s="59">
        <v>-1.3973718304645567E-2</v>
      </c>
    </row>
    <row r="22" spans="1:8" x14ac:dyDescent="0.25">
      <c r="A22" s="56" t="s">
        <v>92</v>
      </c>
      <c r="B22" s="57">
        <v>6995</v>
      </c>
      <c r="C22" s="58">
        <v>2.2928938319680865E-2</v>
      </c>
      <c r="D22" s="59">
        <v>7.9250720461095103E-3</v>
      </c>
      <c r="E22" s="59">
        <v>3.247232472324723E-2</v>
      </c>
      <c r="F22" s="59">
        <v>7.4830977258758452E-2</v>
      </c>
      <c r="G22" s="59">
        <v>8.1812557995669652E-2</v>
      </c>
      <c r="H22" s="59">
        <v>-3.4239955819411846E-2</v>
      </c>
    </row>
    <row r="23" spans="1:8" x14ac:dyDescent="0.25">
      <c r="A23" s="56" t="s">
        <v>93</v>
      </c>
      <c r="B23" s="57">
        <v>3895</v>
      </c>
      <c r="C23" s="58">
        <v>1.2767435990730087E-2</v>
      </c>
      <c r="D23" s="59">
        <v>6.2755798090040935E-2</v>
      </c>
      <c r="E23" s="59">
        <v>7.7455048409405258E-2</v>
      </c>
      <c r="F23" s="59">
        <v>8.7381351200446683E-2</v>
      </c>
      <c r="G23" s="59">
        <v>8.2245068074465133E-2</v>
      </c>
      <c r="H23" s="59">
        <v>-1.0259040779687098E-3</v>
      </c>
    </row>
    <row r="24" spans="1:8" x14ac:dyDescent="0.25">
      <c r="A24" s="56" t="s">
        <v>94</v>
      </c>
      <c r="B24" s="57">
        <v>2720</v>
      </c>
      <c r="C24" s="58">
        <v>8.9158988176600354E-3</v>
      </c>
      <c r="D24" s="59">
        <v>6.4579256360078274E-2</v>
      </c>
      <c r="E24" s="59">
        <v>0.12164948453608247</v>
      </c>
      <c r="F24" s="59">
        <v>0.1281625881377022</v>
      </c>
      <c r="G24" s="59">
        <v>0.14961961115807271</v>
      </c>
      <c r="H24" s="59">
        <v>0.30019120458891013</v>
      </c>
    </row>
    <row r="25" spans="1:8" x14ac:dyDescent="0.25">
      <c r="A25" s="56" t="s">
        <v>190</v>
      </c>
      <c r="B25" s="57">
        <v>510</v>
      </c>
      <c r="C25" s="58">
        <v>1.6717310283112566E-3</v>
      </c>
      <c r="D25" s="59">
        <v>0</v>
      </c>
      <c r="E25" s="59">
        <v>-0.16393442622950818</v>
      </c>
      <c r="F25" s="59">
        <v>-0.18269230769230768</v>
      </c>
      <c r="G25" s="59">
        <v>-0.26724137931034481</v>
      </c>
      <c r="H25" s="59">
        <v>-0.38554216867469882</v>
      </c>
    </row>
    <row r="26" spans="1:8" x14ac:dyDescent="0.25">
      <c r="A26" s="56" t="s">
        <v>191</v>
      </c>
      <c r="B26" s="57">
        <v>1975</v>
      </c>
      <c r="C26" s="58">
        <v>6.4738603547347682E-3</v>
      </c>
      <c r="D26" s="59">
        <v>-1.7412935323383085E-2</v>
      </c>
      <c r="E26" s="59">
        <v>8.5164835164835168E-2</v>
      </c>
      <c r="F26" s="59">
        <v>0.14892379290285049</v>
      </c>
      <c r="G26" s="59">
        <v>0.1344055140723722</v>
      </c>
      <c r="H26" s="59">
        <v>-9.7349177330895792E-2</v>
      </c>
    </row>
    <row r="27" spans="1:8" x14ac:dyDescent="0.25">
      <c r="A27" s="56" t="s">
        <v>192</v>
      </c>
      <c r="B27" s="57">
        <v>51470</v>
      </c>
      <c r="C27" s="58">
        <v>0.16871371770035368</v>
      </c>
      <c r="D27" s="59">
        <v>-3.6052064800074911E-2</v>
      </c>
      <c r="E27" s="59">
        <v>4.0428542551041037E-2</v>
      </c>
      <c r="F27" s="59">
        <v>4.8354244744989408E-2</v>
      </c>
      <c r="G27" s="59">
        <v>0.13720724701723377</v>
      </c>
      <c r="H27" s="59">
        <v>0.50053934287630097</v>
      </c>
    </row>
    <row r="28" spans="1:8" x14ac:dyDescent="0.25">
      <c r="A28" s="56" t="s">
        <v>95</v>
      </c>
      <c r="B28" s="57">
        <v>11195</v>
      </c>
      <c r="C28" s="58">
        <v>3.6696135023420624E-2</v>
      </c>
      <c r="D28" s="59">
        <v>1.3580805794477138E-2</v>
      </c>
      <c r="E28" s="59">
        <v>0.30630105017502918</v>
      </c>
      <c r="F28" s="59">
        <v>0.15222313709345409</v>
      </c>
      <c r="G28" s="59">
        <v>0.17212857292430112</v>
      </c>
      <c r="H28" s="59">
        <v>7.5511576520318952E-2</v>
      </c>
    </row>
    <row r="29" spans="1:8" x14ac:dyDescent="0.25">
      <c r="A29" s="56" t="s">
        <v>96</v>
      </c>
      <c r="B29" s="57">
        <v>24700</v>
      </c>
      <c r="C29" s="58">
        <v>8.0964228233898122E-2</v>
      </c>
      <c r="D29" s="59">
        <v>5.1959114139693355E-2</v>
      </c>
      <c r="E29" s="59">
        <v>0.11236208061247467</v>
      </c>
      <c r="F29" s="59">
        <v>0.11648510599828234</v>
      </c>
      <c r="G29" s="59">
        <v>8.6860864208395672E-2</v>
      </c>
      <c r="H29" s="59">
        <v>0.14283070374311757</v>
      </c>
    </row>
    <row r="30" spans="1:8" x14ac:dyDescent="0.25">
      <c r="A30" s="56" t="s">
        <v>97</v>
      </c>
      <c r="B30" s="57">
        <v>550</v>
      </c>
      <c r="C30" s="58">
        <v>1.8028471873944925E-3</v>
      </c>
      <c r="D30" s="59">
        <v>4.7619047619047616E-2</v>
      </c>
      <c r="E30" s="59">
        <v>6.7961165048543687E-2</v>
      </c>
      <c r="F30" s="59">
        <v>0.16033755274261605</v>
      </c>
      <c r="G30" s="59">
        <v>-7.2202166064981952E-3</v>
      </c>
      <c r="H30" s="59">
        <v>-0.24863387978142076</v>
      </c>
    </row>
    <row r="31" spans="1:8" x14ac:dyDescent="0.25">
      <c r="A31" s="56" t="s">
        <v>98</v>
      </c>
      <c r="B31" s="57">
        <v>5330</v>
      </c>
      <c r="C31" s="58">
        <v>1.7471228197841172E-2</v>
      </c>
      <c r="D31" s="59">
        <v>8.5146641438032175E-3</v>
      </c>
      <c r="E31" s="59">
        <v>4.2033235581622676E-2</v>
      </c>
      <c r="F31" s="59">
        <v>6.1964534767882051E-2</v>
      </c>
      <c r="G31" s="59">
        <v>4.2644757433489826E-2</v>
      </c>
      <c r="H31" s="59">
        <v>5.5445544554455446E-2</v>
      </c>
    </row>
    <row r="32" spans="1:8" x14ac:dyDescent="0.25">
      <c r="A32" s="56" t="s">
        <v>99</v>
      </c>
      <c r="B32" s="57">
        <v>16080</v>
      </c>
      <c r="C32" s="58">
        <v>5.2708695951460799E-2</v>
      </c>
      <c r="D32" s="59">
        <v>7.5585284280936457E-2</v>
      </c>
      <c r="E32" s="59">
        <v>0.12368972746331237</v>
      </c>
      <c r="F32" s="59">
        <v>0.18627812615271117</v>
      </c>
      <c r="G32" s="59">
        <v>0.20539730134932535</v>
      </c>
      <c r="H32" s="59">
        <v>0.57941263137216381</v>
      </c>
    </row>
    <row r="33" spans="1:11" x14ac:dyDescent="0.25">
      <c r="A33" s="56" t="s">
        <v>100</v>
      </c>
      <c r="B33" s="57">
        <v>14915</v>
      </c>
      <c r="C33" s="58">
        <v>4.8889937818161554E-2</v>
      </c>
      <c r="D33" s="59">
        <v>0.11389096340552651</v>
      </c>
      <c r="E33" s="59">
        <v>0.16614542611415167</v>
      </c>
      <c r="F33" s="59">
        <v>0.15218230977211278</v>
      </c>
      <c r="G33" s="59">
        <v>0.12058602554470323</v>
      </c>
      <c r="H33" s="59">
        <v>0.1154737865529878</v>
      </c>
    </row>
    <row r="34" spans="1:11" x14ac:dyDescent="0.25">
      <c r="A34" s="56" t="s">
        <v>101</v>
      </c>
      <c r="B34" s="57">
        <v>14530</v>
      </c>
      <c r="C34" s="58">
        <v>4.7627944786985413E-2</v>
      </c>
      <c r="D34" s="59">
        <v>3.7116345467523196E-2</v>
      </c>
      <c r="E34" s="59">
        <v>0.10494296577946768</v>
      </c>
      <c r="F34" s="59">
        <v>0.12079605060166615</v>
      </c>
      <c r="G34" s="59">
        <v>8.7005311588239695E-2</v>
      </c>
      <c r="H34" s="59">
        <v>0.32102918447131557</v>
      </c>
    </row>
    <row r="35" spans="1:11" x14ac:dyDescent="0.25">
      <c r="A35" s="56" t="s">
        <v>102</v>
      </c>
      <c r="B35" s="57">
        <v>6595</v>
      </c>
      <c r="C35" s="58">
        <v>2.1617776728848504E-2</v>
      </c>
      <c r="D35" s="59">
        <v>3.3699059561128529E-2</v>
      </c>
      <c r="E35" s="59">
        <v>6.7152103559870543E-2</v>
      </c>
      <c r="F35" s="59">
        <v>9.0082644628099173E-2</v>
      </c>
      <c r="G35" s="59">
        <v>6.6117038473973488E-2</v>
      </c>
      <c r="H35" s="59">
        <v>-9.8427887901572114E-2</v>
      </c>
    </row>
    <row r="36" spans="1:11" x14ac:dyDescent="0.25">
      <c r="A36" s="56" t="s">
        <v>103</v>
      </c>
      <c r="B36" s="57">
        <v>1875</v>
      </c>
      <c r="C36" s="58">
        <v>6.1460699570266789E-3</v>
      </c>
      <c r="D36" s="59">
        <v>-3.1007751937984496E-2</v>
      </c>
      <c r="E36" s="59">
        <v>-1.832460732984293E-2</v>
      </c>
      <c r="F36" s="59">
        <v>4.8231511254019296E-3</v>
      </c>
      <c r="G36" s="59">
        <v>5.3370786516853931E-2</v>
      </c>
      <c r="H36" s="59">
        <v>-0.3086283185840708</v>
      </c>
    </row>
    <row r="37" spans="1:11" x14ac:dyDescent="0.25">
      <c r="A37" s="56" t="s">
        <v>104</v>
      </c>
      <c r="B37" s="57">
        <v>630</v>
      </c>
      <c r="C37" s="58">
        <v>2.0650795055609642E-3</v>
      </c>
      <c r="D37" s="59">
        <v>0.14545454545454545</v>
      </c>
      <c r="E37" s="59">
        <v>0.16666666666666666</v>
      </c>
      <c r="F37" s="59">
        <v>0.34328358208955223</v>
      </c>
      <c r="G37" s="59">
        <v>0.29629629629629628</v>
      </c>
      <c r="H37" s="59">
        <v>0.27272727272727271</v>
      </c>
    </row>
    <row r="38" spans="1:11" x14ac:dyDescent="0.25">
      <c r="A38" s="56" t="s">
        <v>105</v>
      </c>
      <c r="B38" s="57">
        <v>1730</v>
      </c>
      <c r="C38" s="58">
        <v>5.6707738803499488E-3</v>
      </c>
      <c r="D38" s="59">
        <v>-1.7045454545454544E-2</v>
      </c>
      <c r="E38" s="59">
        <v>-5.4644808743169397E-2</v>
      </c>
      <c r="F38" s="59">
        <v>-3.3519553072625698E-2</v>
      </c>
      <c r="G38" s="59">
        <v>-6.5874730021598271E-2</v>
      </c>
      <c r="H38" s="59">
        <v>-9.0431125131440596E-2</v>
      </c>
    </row>
    <row r="39" spans="1:11" x14ac:dyDescent="0.25">
      <c r="A39" s="56" t="s">
        <v>106</v>
      </c>
      <c r="B39" s="57">
        <v>20405</v>
      </c>
      <c r="C39" s="58">
        <v>6.6885630652335673E-2</v>
      </c>
      <c r="D39" s="59">
        <v>0.279711508309815</v>
      </c>
      <c r="E39" s="59">
        <v>0.33322443645867361</v>
      </c>
      <c r="F39" s="59">
        <v>0.33470695970695968</v>
      </c>
      <c r="G39" s="59">
        <v>0.30759371996155077</v>
      </c>
      <c r="H39" s="59">
        <v>0.62732275301060691</v>
      </c>
    </row>
    <row r="40" spans="1:11" x14ac:dyDescent="0.25">
      <c r="A40" s="60" t="s">
        <v>29</v>
      </c>
      <c r="B40" s="61">
        <v>303040</v>
      </c>
      <c r="C40" s="62">
        <v>1</v>
      </c>
      <c r="D40" s="281">
        <v>4.0682660917560134E-2</v>
      </c>
      <c r="E40" s="281">
        <v>9.3663289668968183E-2</v>
      </c>
      <c r="F40" s="281">
        <v>0.11858571266192695</v>
      </c>
      <c r="G40" s="281">
        <v>0.12916395238659245</v>
      </c>
      <c r="H40" s="281">
        <v>0.23811089195704579</v>
      </c>
    </row>
    <row r="41" spans="1:11" ht="17.25" customHeight="1" x14ac:dyDescent="0.25"/>
    <row r="42" spans="1:11" x14ac:dyDescent="0.25">
      <c r="A42" s="44" t="s">
        <v>34</v>
      </c>
    </row>
    <row r="43" spans="1:11" x14ac:dyDescent="0.25">
      <c r="B43" s="73"/>
    </row>
    <row r="44" spans="1:11" hidden="1" x14ac:dyDescent="0.25"/>
    <row r="45" spans="1:11" hidden="1" x14ac:dyDescent="0.25">
      <c r="B45" s="76"/>
      <c r="C45" s="76"/>
      <c r="D45" s="76"/>
      <c r="E45" s="76"/>
      <c r="F45" s="76"/>
    </row>
    <row r="46" spans="1:11" ht="14.25" hidden="1" customHeight="1" x14ac:dyDescent="0.25">
      <c r="A46" s="64" t="s">
        <v>211</v>
      </c>
      <c r="B46" s="65" t="s">
        <v>260</v>
      </c>
      <c r="C46" s="65" t="s">
        <v>261</v>
      </c>
      <c r="D46" s="65" t="s">
        <v>262</v>
      </c>
      <c r="E46" s="65" t="s">
        <v>263</v>
      </c>
      <c r="F46" s="65" t="s">
        <v>264</v>
      </c>
      <c r="G46" s="66" t="s">
        <v>207</v>
      </c>
      <c r="H46" s="67" t="s">
        <v>206</v>
      </c>
      <c r="I46" s="68" t="s">
        <v>205</v>
      </c>
      <c r="J46" s="68" t="s">
        <v>204</v>
      </c>
      <c r="K46" s="1" t="s">
        <v>216</v>
      </c>
    </row>
    <row r="47" spans="1:11" hidden="1" x14ac:dyDescent="0.25">
      <c r="A47" t="s">
        <v>212</v>
      </c>
      <c r="B47" s="21">
        <v>100805</v>
      </c>
      <c r="C47" s="21">
        <v>97150</v>
      </c>
      <c r="D47" s="21">
        <v>90475</v>
      </c>
      <c r="E47" s="21">
        <v>91197</v>
      </c>
      <c r="F47" s="21">
        <v>81894</v>
      </c>
      <c r="G47" s="28">
        <v>0.23092045815322246</v>
      </c>
      <c r="H47" s="28">
        <v>0.10535434279636391</v>
      </c>
      <c r="I47" s="28">
        <v>0.11417518651561205</v>
      </c>
      <c r="J47" s="28">
        <v>3.762223365928976E-2</v>
      </c>
      <c r="K47" s="1" t="s">
        <v>209</v>
      </c>
    </row>
    <row r="48" spans="1:11" hidden="1" x14ac:dyDescent="0.25">
      <c r="A48" t="s">
        <v>213</v>
      </c>
      <c r="B48" s="21">
        <v>116130</v>
      </c>
      <c r="C48" s="21">
        <v>109995</v>
      </c>
      <c r="D48" s="21">
        <v>103623</v>
      </c>
      <c r="E48" s="21">
        <v>106196</v>
      </c>
      <c r="F48" s="21">
        <v>94310</v>
      </c>
      <c r="G48" s="28">
        <v>0.23136464849962887</v>
      </c>
      <c r="H48" s="28">
        <v>9.3544012957173531E-2</v>
      </c>
      <c r="I48" s="28">
        <v>0.12069714252627313</v>
      </c>
      <c r="J48" s="28">
        <v>5.5775262511932364E-2</v>
      </c>
      <c r="K48" s="1" t="s">
        <v>210</v>
      </c>
    </row>
    <row r="49" spans="1:11" hidden="1" x14ac:dyDescent="0.25">
      <c r="A49" t="s">
        <v>214</v>
      </c>
      <c r="B49" s="21">
        <v>40990</v>
      </c>
      <c r="C49" s="21">
        <v>39210</v>
      </c>
      <c r="D49" s="21">
        <v>38073</v>
      </c>
      <c r="E49" s="21">
        <v>39386</v>
      </c>
      <c r="F49" s="21">
        <v>42711</v>
      </c>
      <c r="G49" s="28">
        <v>-4.0294069443468895E-2</v>
      </c>
      <c r="H49" s="28">
        <v>4.0725130757121822E-2</v>
      </c>
      <c r="I49" s="28">
        <v>7.6615974575158244E-2</v>
      </c>
      <c r="J49" s="28">
        <v>4.539658250446315E-2</v>
      </c>
      <c r="K49" s="1" t="s">
        <v>217</v>
      </c>
    </row>
    <row r="50" spans="1:11" ht="15.75" hidden="1" thickBot="1" x14ac:dyDescent="0.3">
      <c r="A50" s="69" t="s">
        <v>215</v>
      </c>
      <c r="B50" s="70">
        <v>25810</v>
      </c>
      <c r="C50" s="70">
        <v>25365</v>
      </c>
      <c r="D50" s="70">
        <v>24319</v>
      </c>
      <c r="E50" s="70">
        <v>25085</v>
      </c>
      <c r="F50" s="70">
        <v>28597</v>
      </c>
      <c r="G50" s="28">
        <v>-9.7457775291114448E-2</v>
      </c>
      <c r="H50" s="28">
        <v>2.8901734104046242E-2</v>
      </c>
      <c r="I50" s="28">
        <v>6.1310086763435995E-2</v>
      </c>
      <c r="J50" s="28">
        <v>1.7543859649122806E-2</v>
      </c>
    </row>
    <row r="51" spans="1:11" hidden="1" x14ac:dyDescent="0.25">
      <c r="A51" s="71" t="s">
        <v>132</v>
      </c>
      <c r="B51" s="72">
        <v>283735</v>
      </c>
      <c r="C51" s="72">
        <v>271720</v>
      </c>
      <c r="D51" s="72">
        <v>256490</v>
      </c>
      <c r="E51" s="72">
        <v>261864</v>
      </c>
      <c r="F51" s="72">
        <v>247512</v>
      </c>
      <c r="G51" s="28">
        <v>0.14634845987265263</v>
      </c>
      <c r="H51" s="28">
        <v>8.3520453365105551E-2</v>
      </c>
      <c r="I51" s="28">
        <v>0.10622246481344302</v>
      </c>
      <c r="J51" s="28">
        <v>4.4218312969233037E-2</v>
      </c>
    </row>
    <row r="52" spans="1:11" hidden="1" x14ac:dyDescent="0.25"/>
    <row r="53" spans="1:11" hidden="1" x14ac:dyDescent="0.25"/>
    <row r="54" spans="1:11" hidden="1" x14ac:dyDescent="0.25"/>
    <row r="56" spans="1:11" x14ac:dyDescent="0.25">
      <c r="D56" s="188"/>
      <c r="E56" s="188"/>
      <c r="F56" s="188"/>
      <c r="G56" s="188"/>
      <c r="H56" s="188"/>
    </row>
  </sheetData>
  <sortState xmlns:xlrd2="http://schemas.microsoft.com/office/spreadsheetml/2017/richdata2" ref="A10:H39">
    <sortCondition ref="A10:A39"/>
  </sortState>
  <mergeCells count="3">
    <mergeCell ref="B8:B9"/>
    <mergeCell ref="C8:C9"/>
    <mergeCell ref="D8:H8"/>
  </mergeCells>
  <conditionalFormatting sqref="C10:C39">
    <cfRule type="colorScale" priority="3">
      <colorScale>
        <cfvo type="min"/>
        <cfvo type="max"/>
        <color rgb="FFFFEF9C"/>
        <color rgb="FF63BE7B"/>
      </colorScale>
    </cfRule>
  </conditionalFormatting>
  <conditionalFormatting sqref="D10:H40">
    <cfRule type="dataBar" priority="4">
      <dataBar>
        <cfvo type="min"/>
        <cfvo type="max"/>
        <color rgb="FF92D050"/>
      </dataBar>
      <extLst>
        <ext xmlns:x14="http://schemas.microsoft.com/office/spreadsheetml/2009/9/main" uri="{B025F937-C7B1-47D3-B67F-A62EFF666E3E}">
          <x14:id>{EBD7D2AB-408B-4DD3-A688-2E24F5091C46}</x14:id>
        </ext>
      </extLst>
    </cfRule>
  </conditionalFormatting>
  <conditionalFormatting sqref="J47:J51">
    <cfRule type="colorScale" priority="1">
      <colorScale>
        <cfvo type="min"/>
        <cfvo type="max"/>
        <color rgb="FFFFEF9C"/>
        <color rgb="FF63BE7B"/>
      </colorScale>
    </cfRule>
  </conditionalFormatting>
  <hyperlinks>
    <hyperlink ref="A1" location="Índex!A1" display="TORNAR A L'ÍNDEX" xr:uid="{1FEA7A8F-64C3-4AB6-8989-6033F1BF5E27}"/>
  </hyperlinks>
  <pageMargins left="0.7" right="0.7" top="0.75" bottom="0.75" header="0.3" footer="0.3"/>
  <pageSetup paperSize="9" orientation="portrait" horizontalDpi="300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BD7D2AB-408B-4DD3-A688-2E24F5091C46}">
            <x14:dataBar minLength="0" maxLength="100" direction="leftToRight">
              <x14:cfvo type="autoMin"/>
              <x14:cfvo type="autoMax"/>
              <x14:negativeFillColor rgb="FFFF0000"/>
              <x14:axisColor rgb="FF000000"/>
            </x14:dataBar>
          </x14:cfRule>
          <xm:sqref>D10:H40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147728-AEB6-49DA-95DC-1EEFF021A7BF}">
  <dimension ref="A1:M44"/>
  <sheetViews>
    <sheetView zoomScale="85" zoomScaleNormal="85" workbookViewId="0"/>
  </sheetViews>
  <sheetFormatPr baseColWidth="10" defaultColWidth="11.42578125" defaultRowHeight="15" x14ac:dyDescent="0.25"/>
  <cols>
    <col min="1" max="1" width="22" style="1" customWidth="1"/>
    <col min="2" max="2" width="12.42578125" style="1" customWidth="1"/>
    <col min="3" max="3" width="15" style="1" customWidth="1"/>
    <col min="4" max="4" width="12.42578125" style="1" customWidth="1"/>
    <col min="5" max="7" width="12.140625" style="1" customWidth="1"/>
    <col min="8" max="10" width="13" style="1" customWidth="1"/>
    <col min="11" max="16384" width="11.42578125" style="1"/>
  </cols>
  <sheetData>
    <row r="1" spans="1:13" x14ac:dyDescent="0.25">
      <c r="A1" s="2" t="s">
        <v>28</v>
      </c>
      <c r="B1" s="210" t="s">
        <v>258</v>
      </c>
    </row>
    <row r="2" spans="1:13" ht="15" customHeight="1" x14ac:dyDescent="0.25"/>
    <row r="3" spans="1:13" ht="18.75" customHeight="1" x14ac:dyDescent="0.3">
      <c r="A3" s="30" t="str">
        <f>TRGSS1!A3</f>
        <v>LLOCS DE TREBALL. RÈGIM GENERAL SEGURETAT SOCIAL.</v>
      </c>
    </row>
    <row r="5" spans="1:13" x14ac:dyDescent="0.25">
      <c r="A5" s="29" t="str">
        <f>Índex!A33</f>
        <v>TRGSS4</v>
      </c>
      <c r="C5" s="29" t="str">
        <f>Índex!A7</f>
        <v>3r trimestre 2023</v>
      </c>
      <c r="D5" s="29"/>
      <c r="E5" s="29"/>
      <c r="F5" s="29"/>
      <c r="G5" s="29"/>
    </row>
    <row r="6" spans="1:13" ht="15.75" thickBot="1" x14ac:dyDescent="0.3">
      <c r="A6" s="31" t="str">
        <f>Índex!B33</f>
        <v>Dades municipals. Llocs de treball assalariat per grandària del compte de cotització.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</row>
    <row r="7" spans="1:13" x14ac:dyDescent="0.25">
      <c r="F7" s="74"/>
    </row>
    <row r="8" spans="1:13" ht="15" customHeight="1" x14ac:dyDescent="0.25">
      <c r="B8" s="304" t="s">
        <v>186</v>
      </c>
      <c r="C8" s="304" t="s">
        <v>187</v>
      </c>
      <c r="D8" s="304" t="s">
        <v>188</v>
      </c>
      <c r="E8" s="302" t="s">
        <v>75</v>
      </c>
      <c r="F8" s="302"/>
      <c r="G8" s="302"/>
      <c r="H8" s="303" t="s">
        <v>308</v>
      </c>
      <c r="I8" s="303"/>
      <c r="J8" s="303"/>
    </row>
    <row r="9" spans="1:13" ht="29.25" customHeight="1" x14ac:dyDescent="0.25">
      <c r="B9" s="305"/>
      <c r="C9" s="305" t="s">
        <v>187</v>
      </c>
      <c r="D9" s="305"/>
      <c r="E9" s="75" t="s">
        <v>186</v>
      </c>
      <c r="F9" s="75" t="s">
        <v>187</v>
      </c>
      <c r="G9" s="75" t="s">
        <v>188</v>
      </c>
      <c r="H9" s="75" t="s">
        <v>186</v>
      </c>
      <c r="I9" s="75" t="s">
        <v>187</v>
      </c>
      <c r="J9" s="75" t="s">
        <v>188</v>
      </c>
    </row>
    <row r="10" spans="1:13" x14ac:dyDescent="0.25">
      <c r="A10" s="56" t="s">
        <v>77</v>
      </c>
      <c r="B10" s="57">
        <v>3120</v>
      </c>
      <c r="C10" s="57">
        <v>2420</v>
      </c>
      <c r="D10" s="57">
        <v>695</v>
      </c>
      <c r="E10" s="58">
        <v>2.6442918891431477E-2</v>
      </c>
      <c r="F10" s="58">
        <v>2.9926420577505719E-2</v>
      </c>
      <c r="G10" s="58">
        <v>6.6705058066992996E-3</v>
      </c>
      <c r="H10" s="58">
        <v>4.5226130653266333E-2</v>
      </c>
      <c r="I10" s="58">
        <v>-0.15087719298245614</v>
      </c>
      <c r="J10" s="58">
        <v>6.1068702290076333E-2</v>
      </c>
    </row>
    <row r="11" spans="1:13" x14ac:dyDescent="0.25">
      <c r="A11" s="56" t="s">
        <v>78</v>
      </c>
      <c r="B11" s="57">
        <v>635</v>
      </c>
      <c r="C11" s="57">
        <v>0</v>
      </c>
      <c r="D11" s="57">
        <v>0</v>
      </c>
      <c r="E11" s="58">
        <v>5.3818120179676245E-3</v>
      </c>
      <c r="F11" s="58">
        <v>0</v>
      </c>
      <c r="G11" s="58">
        <v>0</v>
      </c>
      <c r="H11" s="58">
        <v>4.9586776859504134E-2</v>
      </c>
      <c r="I11" s="58" t="s">
        <v>189</v>
      </c>
      <c r="J11" s="58" t="s">
        <v>189</v>
      </c>
    </row>
    <row r="12" spans="1:13" x14ac:dyDescent="0.25">
      <c r="A12" s="56" t="s">
        <v>79</v>
      </c>
      <c r="B12" s="57">
        <v>8815</v>
      </c>
      <c r="C12" s="57">
        <v>2625</v>
      </c>
      <c r="D12" s="57">
        <v>1530</v>
      </c>
      <c r="E12" s="58">
        <v>7.4709721162810411E-2</v>
      </c>
      <c r="F12" s="58">
        <v>3.2461509923947321E-2</v>
      </c>
      <c r="G12" s="58">
        <v>1.468471062482004E-2</v>
      </c>
      <c r="H12" s="58">
        <v>3.2201405152224825E-2</v>
      </c>
      <c r="I12" s="58">
        <v>-8.0560420315236428E-2</v>
      </c>
      <c r="J12" s="58">
        <v>0.54545454545454541</v>
      </c>
    </row>
    <row r="13" spans="1:13" x14ac:dyDescent="0.25">
      <c r="A13" s="56" t="s">
        <v>80</v>
      </c>
      <c r="B13" s="57">
        <v>600</v>
      </c>
      <c r="C13" s="57">
        <v>60</v>
      </c>
      <c r="D13" s="57">
        <v>480</v>
      </c>
      <c r="E13" s="58">
        <v>5.0851767098906691E-3</v>
      </c>
      <c r="F13" s="58">
        <v>7.419773696902244E-4</v>
      </c>
      <c r="G13" s="58">
        <v>4.6069680391592283E-3</v>
      </c>
      <c r="H13" s="58">
        <v>9.0909090909090912E-2</v>
      </c>
      <c r="I13" s="58">
        <v>-0.5</v>
      </c>
      <c r="J13" s="58">
        <v>0.31506849315068491</v>
      </c>
    </row>
    <row r="14" spans="1:13" x14ac:dyDescent="0.25">
      <c r="A14" s="56" t="s">
        <v>81</v>
      </c>
      <c r="B14" s="57">
        <v>1375</v>
      </c>
      <c r="C14" s="57">
        <v>910</v>
      </c>
      <c r="D14" s="57">
        <v>0</v>
      </c>
      <c r="E14" s="58">
        <v>1.1653529960166116E-2</v>
      </c>
      <c r="F14" s="58">
        <v>1.1253323440301737E-2</v>
      </c>
      <c r="G14" s="58">
        <v>0</v>
      </c>
      <c r="H14" s="58">
        <v>3.6496350364963502E-3</v>
      </c>
      <c r="I14" s="58">
        <v>5.8139534883720929E-2</v>
      </c>
      <c r="J14" s="58" t="s">
        <v>189</v>
      </c>
    </row>
    <row r="15" spans="1:13" x14ac:dyDescent="0.25">
      <c r="A15" s="56" t="s">
        <v>82</v>
      </c>
      <c r="B15" s="57">
        <v>525</v>
      </c>
      <c r="C15" s="57">
        <v>0</v>
      </c>
      <c r="D15" s="57">
        <v>0</v>
      </c>
      <c r="E15" s="58">
        <v>4.4495296211543352E-3</v>
      </c>
      <c r="F15" s="58">
        <v>0</v>
      </c>
      <c r="G15" s="58">
        <v>0</v>
      </c>
      <c r="H15" s="58">
        <v>0.11702127659574468</v>
      </c>
      <c r="I15" s="58" t="s">
        <v>189</v>
      </c>
      <c r="J15" s="58" t="s">
        <v>189</v>
      </c>
    </row>
    <row r="16" spans="1:13" x14ac:dyDescent="0.25">
      <c r="A16" s="56" t="s">
        <v>83</v>
      </c>
      <c r="B16" s="57">
        <v>1015</v>
      </c>
      <c r="C16" s="57">
        <v>330</v>
      </c>
      <c r="D16" s="57">
        <v>0</v>
      </c>
      <c r="E16" s="58">
        <v>8.6024239342317142E-3</v>
      </c>
      <c r="F16" s="58">
        <v>4.0808755332962347E-3</v>
      </c>
      <c r="G16" s="58">
        <v>0</v>
      </c>
      <c r="H16" s="58">
        <v>2.0100502512562814E-2</v>
      </c>
      <c r="I16" s="58">
        <v>0.13793103448275862</v>
      </c>
      <c r="J16" s="58" t="s">
        <v>189</v>
      </c>
    </row>
    <row r="17" spans="1:10" x14ac:dyDescent="0.25">
      <c r="A17" s="56" t="s">
        <v>84</v>
      </c>
      <c r="B17" s="57">
        <v>14485</v>
      </c>
      <c r="C17" s="57">
        <v>11290</v>
      </c>
      <c r="D17" s="57">
        <v>17160</v>
      </c>
      <c r="E17" s="58">
        <v>0.12276464107127723</v>
      </c>
      <c r="F17" s="58">
        <v>0.13961540839671058</v>
      </c>
      <c r="G17" s="58">
        <v>0.16469910739994242</v>
      </c>
      <c r="H17" s="58">
        <v>2.5849858356940508E-2</v>
      </c>
      <c r="I17" s="58">
        <v>0.18405873099108547</v>
      </c>
      <c r="J17" s="58">
        <v>-3.9462636439966413E-2</v>
      </c>
    </row>
    <row r="18" spans="1:10" x14ac:dyDescent="0.25">
      <c r="A18" s="56" t="s">
        <v>87</v>
      </c>
      <c r="B18" s="57">
        <v>3130</v>
      </c>
      <c r="C18" s="57">
        <v>1380</v>
      </c>
      <c r="D18" s="57">
        <v>930</v>
      </c>
      <c r="E18" s="58">
        <v>2.6527671836596323E-2</v>
      </c>
      <c r="F18" s="58">
        <v>1.7065479502875163E-2</v>
      </c>
      <c r="G18" s="58">
        <v>8.9260005758710053E-3</v>
      </c>
      <c r="H18" s="58">
        <v>4.8576214405360134E-2</v>
      </c>
      <c r="I18" s="58">
        <v>-0.23119777158774374</v>
      </c>
      <c r="J18" s="58" t="s">
        <v>189</v>
      </c>
    </row>
    <row r="19" spans="1:10" x14ac:dyDescent="0.25">
      <c r="A19" s="56" t="s">
        <v>88</v>
      </c>
      <c r="B19" s="57">
        <v>5980</v>
      </c>
      <c r="C19" s="57">
        <v>5965</v>
      </c>
      <c r="D19" s="57">
        <v>7420</v>
      </c>
      <c r="E19" s="58">
        <v>5.0682261208576995E-2</v>
      </c>
      <c r="F19" s="58">
        <v>7.3764916836703151E-2</v>
      </c>
      <c r="G19" s="58">
        <v>7.1216047605336411E-2</v>
      </c>
      <c r="H19" s="58">
        <v>7.582139848357203E-3</v>
      </c>
      <c r="I19" s="58">
        <v>-9.1362126245847185E-3</v>
      </c>
      <c r="J19" s="58">
        <v>1.2969283276450512E-2</v>
      </c>
    </row>
    <row r="20" spans="1:10" x14ac:dyDescent="0.25">
      <c r="A20" s="56" t="s">
        <v>89</v>
      </c>
      <c r="B20" s="57">
        <v>6485</v>
      </c>
      <c r="C20" s="57">
        <v>5200</v>
      </c>
      <c r="D20" s="57">
        <v>1730</v>
      </c>
      <c r="E20" s="58">
        <v>5.4962284939401647E-2</v>
      </c>
      <c r="F20" s="58">
        <v>6.430470537315279E-2</v>
      </c>
      <c r="G20" s="58">
        <v>1.6604280641136386E-2</v>
      </c>
      <c r="H20" s="58">
        <v>-3.4251675353685777E-2</v>
      </c>
      <c r="I20" s="58">
        <v>-1.7013232514177693E-2</v>
      </c>
      <c r="J20" s="58">
        <v>0.9885057471264368</v>
      </c>
    </row>
    <row r="21" spans="1:10" x14ac:dyDescent="0.25">
      <c r="A21" s="56" t="s">
        <v>91</v>
      </c>
      <c r="B21" s="57">
        <v>4230</v>
      </c>
      <c r="C21" s="57">
        <v>2445</v>
      </c>
      <c r="D21" s="57">
        <v>3980</v>
      </c>
      <c r="E21" s="58">
        <v>3.5850495804729217E-2</v>
      </c>
      <c r="F21" s="58">
        <v>3.0235577814876645E-2</v>
      </c>
      <c r="G21" s="58">
        <v>3.819944332469527E-2</v>
      </c>
      <c r="H21" s="58">
        <v>0</v>
      </c>
      <c r="I21" s="58">
        <v>6.535947712418301E-2</v>
      </c>
      <c r="J21" s="58">
        <v>0.20241691842900303</v>
      </c>
    </row>
    <row r="22" spans="1:10" x14ac:dyDescent="0.25">
      <c r="A22" s="56" t="s">
        <v>92</v>
      </c>
      <c r="B22" s="57">
        <v>5025</v>
      </c>
      <c r="C22" s="57">
        <v>1965</v>
      </c>
      <c r="D22" s="57">
        <v>0</v>
      </c>
      <c r="E22" s="58">
        <v>4.2588354945334347E-2</v>
      </c>
      <c r="F22" s="58">
        <v>2.4299758857354851E-2</v>
      </c>
      <c r="G22" s="58">
        <v>0</v>
      </c>
      <c r="H22" s="58">
        <v>2.030456852791878E-2</v>
      </c>
      <c r="I22" s="58">
        <v>-2.2388059701492536E-2</v>
      </c>
      <c r="J22" s="58" t="s">
        <v>189</v>
      </c>
    </row>
    <row r="23" spans="1:10" x14ac:dyDescent="0.25">
      <c r="A23" s="56" t="s">
        <v>93</v>
      </c>
      <c r="B23" s="57">
        <v>2330</v>
      </c>
      <c r="C23" s="57">
        <v>1570</v>
      </c>
      <c r="D23" s="57">
        <v>0</v>
      </c>
      <c r="E23" s="58">
        <v>1.9747436223408764E-2</v>
      </c>
      <c r="F23" s="58">
        <v>1.9415074506894208E-2</v>
      </c>
      <c r="G23" s="58">
        <v>0</v>
      </c>
      <c r="H23" s="58">
        <v>4.2505592841163314E-2</v>
      </c>
      <c r="I23" s="58">
        <v>9.7902097902097904E-2</v>
      </c>
      <c r="J23" s="58" t="s">
        <v>189</v>
      </c>
    </row>
    <row r="24" spans="1:10" x14ac:dyDescent="0.25">
      <c r="A24" s="56" t="s">
        <v>94</v>
      </c>
      <c r="B24" s="57">
        <v>1615</v>
      </c>
      <c r="C24" s="57">
        <v>1105</v>
      </c>
      <c r="D24" s="57">
        <v>0</v>
      </c>
      <c r="E24" s="58">
        <v>1.3687600644122383E-2</v>
      </c>
      <c r="F24" s="58">
        <v>1.3664749891794966E-2</v>
      </c>
      <c r="G24" s="58">
        <v>0</v>
      </c>
      <c r="H24" s="58">
        <v>-7.7142857142857138E-2</v>
      </c>
      <c r="I24" s="58">
        <v>0.37267080745341613</v>
      </c>
      <c r="J24" s="58" t="s">
        <v>189</v>
      </c>
    </row>
    <row r="25" spans="1:10" x14ac:dyDescent="0.25">
      <c r="A25" s="56" t="s">
        <v>90</v>
      </c>
      <c r="B25" s="57">
        <v>510</v>
      </c>
      <c r="C25" s="57">
        <v>0</v>
      </c>
      <c r="D25" s="57">
        <v>0</v>
      </c>
      <c r="E25" s="58">
        <v>4.3224002034070686E-3</v>
      </c>
      <c r="F25" s="58">
        <v>0</v>
      </c>
      <c r="G25" s="58">
        <v>0</v>
      </c>
      <c r="H25" s="58">
        <v>0</v>
      </c>
      <c r="I25" s="58" t="s">
        <v>189</v>
      </c>
      <c r="J25" s="58" t="s">
        <v>189</v>
      </c>
    </row>
    <row r="26" spans="1:10" x14ac:dyDescent="0.25">
      <c r="A26" s="56" t="s">
        <v>85</v>
      </c>
      <c r="B26" s="57">
        <v>1135</v>
      </c>
      <c r="C26" s="57">
        <v>505</v>
      </c>
      <c r="D26" s="57">
        <v>340</v>
      </c>
      <c r="E26" s="58">
        <v>9.6194592762098487E-3</v>
      </c>
      <c r="F26" s="58">
        <v>6.2449761948927228E-3</v>
      </c>
      <c r="G26" s="58">
        <v>3.2632690277377865E-3</v>
      </c>
      <c r="H26" s="58">
        <v>-1.7316017316017316E-2</v>
      </c>
      <c r="I26" s="58">
        <v>-0.41279069767441862</v>
      </c>
      <c r="J26" s="58" t="s">
        <v>189</v>
      </c>
    </row>
    <row r="27" spans="1:10" x14ac:dyDescent="0.25">
      <c r="A27" s="56" t="s">
        <v>86</v>
      </c>
      <c r="B27" s="57">
        <v>10520</v>
      </c>
      <c r="C27" s="57">
        <v>9830</v>
      </c>
      <c r="D27" s="57">
        <v>31120</v>
      </c>
      <c r="E27" s="58">
        <v>8.9160098313416397E-2</v>
      </c>
      <c r="F27" s="58">
        <v>0.12156062573424845</v>
      </c>
      <c r="G27" s="58">
        <v>0.2986850945388233</v>
      </c>
      <c r="H27" s="58">
        <v>4.7551117451260106E-4</v>
      </c>
      <c r="I27" s="58">
        <v>-5.7074340527577941E-2</v>
      </c>
      <c r="J27" s="58">
        <v>-4.113387767678324E-2</v>
      </c>
    </row>
    <row r="28" spans="1:10" x14ac:dyDescent="0.25">
      <c r="A28" s="56" t="s">
        <v>95</v>
      </c>
      <c r="B28" s="57">
        <v>4685</v>
      </c>
      <c r="C28" s="57">
        <v>2295</v>
      </c>
      <c r="D28" s="57">
        <v>4220</v>
      </c>
      <c r="E28" s="58">
        <v>3.9706754809729641E-2</v>
      </c>
      <c r="F28" s="58">
        <v>2.8380634390651086E-2</v>
      </c>
      <c r="G28" s="58">
        <v>4.0502927344274881E-2</v>
      </c>
      <c r="H28" s="58">
        <v>4.9272116461366179E-2</v>
      </c>
      <c r="I28" s="58">
        <v>0</v>
      </c>
      <c r="J28" s="58">
        <v>-1.5169194865810968E-2</v>
      </c>
    </row>
    <row r="29" spans="1:10" x14ac:dyDescent="0.25">
      <c r="A29" s="56" t="s">
        <v>96</v>
      </c>
      <c r="B29" s="57">
        <v>10610</v>
      </c>
      <c r="C29" s="57">
        <v>8605</v>
      </c>
      <c r="D29" s="57">
        <v>5490</v>
      </c>
      <c r="E29" s="58">
        <v>8.9922874819899995E-2</v>
      </c>
      <c r="F29" s="58">
        <v>0.10641192110307303</v>
      </c>
      <c r="G29" s="58">
        <v>5.2692196947883671E-2</v>
      </c>
      <c r="H29" s="58">
        <v>1.9702066314271984E-2</v>
      </c>
      <c r="I29" s="58">
        <v>0.1096067053513862</v>
      </c>
      <c r="J29" s="58">
        <v>3.1954887218045111E-2</v>
      </c>
    </row>
    <row r="30" spans="1:10" x14ac:dyDescent="0.25">
      <c r="A30" s="56" t="s">
        <v>97</v>
      </c>
      <c r="B30" s="57">
        <v>485</v>
      </c>
      <c r="C30" s="57">
        <v>65</v>
      </c>
      <c r="D30" s="57">
        <v>0</v>
      </c>
      <c r="E30" s="58">
        <v>4.1105178404949568E-3</v>
      </c>
      <c r="F30" s="58">
        <v>8.0380881716440985E-4</v>
      </c>
      <c r="G30" s="58">
        <v>0</v>
      </c>
      <c r="H30" s="58">
        <v>7.7777777777777779E-2</v>
      </c>
      <c r="I30" s="58">
        <v>-0.13333333333333333</v>
      </c>
      <c r="J30" s="58" t="s">
        <v>189</v>
      </c>
    </row>
    <row r="31" spans="1:10" x14ac:dyDescent="0.25">
      <c r="A31" s="56" t="s">
        <v>98</v>
      </c>
      <c r="B31" s="57">
        <v>1985</v>
      </c>
      <c r="C31" s="57">
        <v>1955</v>
      </c>
      <c r="D31" s="57">
        <v>1390</v>
      </c>
      <c r="E31" s="58">
        <v>1.682345961522163E-2</v>
      </c>
      <c r="F31" s="58">
        <v>2.4176095962406479E-2</v>
      </c>
      <c r="G31" s="58">
        <v>1.3341011613398599E-2</v>
      </c>
      <c r="H31" s="58">
        <v>2.3195876288659795E-2</v>
      </c>
      <c r="I31" s="58">
        <v>-5.0970873786407765E-2</v>
      </c>
      <c r="J31" s="58">
        <v>8.171206225680934E-2</v>
      </c>
    </row>
    <row r="32" spans="1:10" x14ac:dyDescent="0.25">
      <c r="A32" s="56" t="s">
        <v>99</v>
      </c>
      <c r="B32" s="57">
        <v>5440</v>
      </c>
      <c r="C32" s="57">
        <v>3770</v>
      </c>
      <c r="D32" s="57">
        <v>6870</v>
      </c>
      <c r="E32" s="58">
        <v>4.6105602169675394E-2</v>
      </c>
      <c r="F32" s="58">
        <v>4.6620911395535772E-2</v>
      </c>
      <c r="G32" s="58">
        <v>6.5937230060466451E-2</v>
      </c>
      <c r="H32" s="58">
        <v>-9.1074681238615673E-3</v>
      </c>
      <c r="I32" s="58">
        <v>2.7247956403269755E-2</v>
      </c>
      <c r="J32" s="58">
        <v>0.18652849740932642</v>
      </c>
    </row>
    <row r="33" spans="1:10" x14ac:dyDescent="0.25">
      <c r="A33" s="56" t="s">
        <v>100</v>
      </c>
      <c r="B33" s="57">
        <v>4825</v>
      </c>
      <c r="C33" s="57">
        <v>3965</v>
      </c>
      <c r="D33" s="57">
        <v>6120</v>
      </c>
      <c r="E33" s="58">
        <v>4.0893296042037459E-2</v>
      </c>
      <c r="F33" s="58">
        <v>4.9032337847028998E-2</v>
      </c>
      <c r="G33" s="58">
        <v>5.8738842499280158E-2</v>
      </c>
      <c r="H33" s="58">
        <v>-7.0327552986512526E-2</v>
      </c>
      <c r="I33" s="58">
        <v>0.11690140845070422</v>
      </c>
      <c r="J33" s="58">
        <v>0.31754574811625402</v>
      </c>
    </row>
    <row r="34" spans="1:10" x14ac:dyDescent="0.25">
      <c r="A34" s="56" t="s">
        <v>101</v>
      </c>
      <c r="B34" s="57">
        <v>5135</v>
      </c>
      <c r="C34" s="57">
        <v>4745</v>
      </c>
      <c r="D34" s="57">
        <v>4650</v>
      </c>
      <c r="E34" s="58">
        <v>4.3520637342147638E-2</v>
      </c>
      <c r="F34" s="58">
        <v>5.8678043653001916E-2</v>
      </c>
      <c r="G34" s="58">
        <v>4.4630002879355021E-2</v>
      </c>
      <c r="H34" s="58">
        <v>1.8849206349206348E-2</v>
      </c>
      <c r="I34" s="58">
        <v>-2.3662551440329218E-2</v>
      </c>
      <c r="J34" s="58">
        <v>0.13001215066828675</v>
      </c>
    </row>
    <row r="35" spans="1:10" x14ac:dyDescent="0.25">
      <c r="A35" s="56" t="s">
        <v>102</v>
      </c>
      <c r="B35" s="57">
        <v>2985</v>
      </c>
      <c r="C35" s="57">
        <v>3025</v>
      </c>
      <c r="D35" s="57">
        <v>585</v>
      </c>
      <c r="E35" s="58">
        <v>2.5298754131706076E-2</v>
      </c>
      <c r="F35" s="58">
        <v>3.7408025721882149E-2</v>
      </c>
      <c r="G35" s="58">
        <v>5.6147422977253095E-3</v>
      </c>
      <c r="H35" s="58">
        <v>1.1864406779661017E-2</v>
      </c>
      <c r="I35" s="58">
        <v>-3.2000000000000001E-2</v>
      </c>
      <c r="J35" s="58">
        <v>0.88709677419354838</v>
      </c>
    </row>
    <row r="36" spans="1:10" x14ac:dyDescent="0.25">
      <c r="A36" s="56" t="s">
        <v>103</v>
      </c>
      <c r="B36" s="57">
        <v>845</v>
      </c>
      <c r="C36" s="57">
        <v>415</v>
      </c>
      <c r="D36" s="57">
        <v>615</v>
      </c>
      <c r="E36" s="58">
        <v>7.1616238664293586E-3</v>
      </c>
      <c r="F36" s="58">
        <v>5.1320101403573857E-3</v>
      </c>
      <c r="G36" s="58">
        <v>5.9026778001727617E-3</v>
      </c>
      <c r="H36" s="58">
        <v>-6.6298342541436461E-2</v>
      </c>
      <c r="I36" s="58">
        <v>-0.43537414965986393</v>
      </c>
      <c r="J36" s="58">
        <v>1.0847457627118644</v>
      </c>
    </row>
    <row r="37" spans="1:10" x14ac:dyDescent="0.25">
      <c r="A37" s="56" t="s">
        <v>104</v>
      </c>
      <c r="B37" s="57">
        <v>570</v>
      </c>
      <c r="C37" s="57">
        <v>60</v>
      </c>
      <c r="D37" s="57">
        <v>0</v>
      </c>
      <c r="E37" s="58">
        <v>4.830917874396135E-3</v>
      </c>
      <c r="F37" s="58">
        <v>7.419773696902244E-4</v>
      </c>
      <c r="G37" s="58">
        <v>0</v>
      </c>
      <c r="H37" s="58">
        <v>0.15151515151515152</v>
      </c>
      <c r="I37" s="58">
        <v>0</v>
      </c>
      <c r="J37" s="58" t="s">
        <v>189</v>
      </c>
    </row>
    <row r="38" spans="1:10" x14ac:dyDescent="0.25">
      <c r="A38" s="56" t="s">
        <v>105</v>
      </c>
      <c r="B38" s="57">
        <v>1585</v>
      </c>
      <c r="C38" s="57">
        <v>145</v>
      </c>
      <c r="D38" s="57">
        <v>0</v>
      </c>
      <c r="E38" s="58">
        <v>1.343334180862785E-2</v>
      </c>
      <c r="F38" s="58">
        <v>1.7931119767513758E-3</v>
      </c>
      <c r="G38" s="58">
        <v>0</v>
      </c>
      <c r="H38" s="58">
        <v>-1.5527950310559006E-2</v>
      </c>
      <c r="I38" s="58">
        <v>-3.3333333333333333E-2</v>
      </c>
      <c r="J38" s="58" t="s">
        <v>189</v>
      </c>
    </row>
    <row r="39" spans="1:10" x14ac:dyDescent="0.25">
      <c r="A39" s="56" t="s">
        <v>106</v>
      </c>
      <c r="B39" s="57">
        <v>7325</v>
      </c>
      <c r="C39" s="57">
        <v>4225</v>
      </c>
      <c r="D39" s="57">
        <v>8860</v>
      </c>
      <c r="E39" s="58">
        <v>6.2081532333248583E-2</v>
      </c>
      <c r="F39" s="58">
        <v>5.2247573115686639E-2</v>
      </c>
      <c r="G39" s="58">
        <v>8.5036951722814086E-2</v>
      </c>
      <c r="H39" s="58">
        <v>-6.8212824010914052E-4</v>
      </c>
      <c r="I39" s="58">
        <v>-2.4249422632794459E-2</v>
      </c>
      <c r="J39" s="58">
        <v>1.0652680652680653</v>
      </c>
    </row>
    <row r="40" spans="1:10" x14ac:dyDescent="0.25">
      <c r="A40" s="60" t="s">
        <v>107</v>
      </c>
      <c r="B40" s="61">
        <v>117990</v>
      </c>
      <c r="C40" s="61">
        <v>80865</v>
      </c>
      <c r="D40" s="61">
        <v>104190</v>
      </c>
      <c r="E40" s="62">
        <v>1</v>
      </c>
      <c r="F40" s="62">
        <v>1</v>
      </c>
      <c r="G40" s="62">
        <v>1</v>
      </c>
      <c r="H40" s="62">
        <v>9.7128920456976599E-3</v>
      </c>
      <c r="I40" s="62">
        <v>9.3615427822505148E-3</v>
      </c>
      <c r="J40" s="62">
        <v>0.10646206127542081</v>
      </c>
    </row>
    <row r="41" spans="1:10" ht="17.25" customHeight="1" x14ac:dyDescent="0.25"/>
    <row r="42" spans="1:10" x14ac:dyDescent="0.25">
      <c r="A42" s="44" t="s">
        <v>34</v>
      </c>
    </row>
    <row r="44" spans="1:10" x14ac:dyDescent="0.25">
      <c r="D44" s="73"/>
      <c r="E44" s="73"/>
    </row>
  </sheetData>
  <sortState xmlns:xlrd2="http://schemas.microsoft.com/office/spreadsheetml/2017/richdata2" ref="A11:J39">
    <sortCondition ref="A11:A39"/>
  </sortState>
  <mergeCells count="5">
    <mergeCell ref="E8:G8"/>
    <mergeCell ref="H8:J8"/>
    <mergeCell ref="B8:B9"/>
    <mergeCell ref="C8:C9"/>
    <mergeCell ref="D8:D9"/>
  </mergeCells>
  <conditionalFormatting sqref="E10:E39">
    <cfRule type="colorScale" priority="4">
      <colorScale>
        <cfvo type="min"/>
        <cfvo type="max"/>
        <color rgb="FFFFEF9C"/>
        <color rgb="FF63BE7B"/>
      </colorScale>
    </cfRule>
  </conditionalFormatting>
  <conditionalFormatting sqref="F10:F39">
    <cfRule type="colorScale" priority="2">
      <colorScale>
        <cfvo type="min"/>
        <cfvo type="max"/>
        <color rgb="FFFFEF9C"/>
        <color rgb="FF63BE7B"/>
      </colorScale>
    </cfRule>
  </conditionalFormatting>
  <conditionalFormatting sqref="G10:G39">
    <cfRule type="colorScale" priority="1">
      <colorScale>
        <cfvo type="min"/>
        <cfvo type="max"/>
        <color rgb="FFFFEF9C"/>
        <color rgb="FF63BE7B"/>
      </colorScale>
    </cfRule>
  </conditionalFormatting>
  <conditionalFormatting sqref="H10:J40">
    <cfRule type="dataBar" priority="3">
      <dataBar>
        <cfvo type="min"/>
        <cfvo type="max"/>
        <color rgb="FF92D050"/>
      </dataBar>
      <extLst>
        <ext xmlns:x14="http://schemas.microsoft.com/office/spreadsheetml/2009/9/main" uri="{B025F937-C7B1-47D3-B67F-A62EFF666E3E}">
          <x14:id>{59EE9D10-578B-4497-BF12-4854F5FAB306}</x14:id>
        </ext>
      </extLst>
    </cfRule>
  </conditionalFormatting>
  <hyperlinks>
    <hyperlink ref="A1" location="Índex!A1" display="TORNAR A L'ÍNDEX" xr:uid="{1047F754-1F06-4257-8CF1-164F391B8AEA}"/>
  </hyperlinks>
  <pageMargins left="0.7" right="0.7" top="0.75" bottom="0.75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59EE9D10-578B-4497-BF12-4854F5FAB306}">
            <x14:dataBar minLength="0" maxLength="100" direction="leftToRight">
              <x14:cfvo type="autoMin"/>
              <x14:cfvo type="autoMax"/>
              <x14:negativeFillColor rgb="FFFF0000"/>
              <x14:axisColor rgb="FF000000"/>
            </x14:dataBar>
          </x14:cfRule>
          <xm:sqref>H10:J40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93E6B0-1BDD-4BD0-866A-63E7C049EA9E}">
  <dimension ref="A1:F42"/>
  <sheetViews>
    <sheetView tabSelected="1" topLeftCell="A19" zoomScaleNormal="100" workbookViewId="0">
      <selection activeCell="J40" sqref="J40"/>
    </sheetView>
  </sheetViews>
  <sheetFormatPr baseColWidth="10" defaultColWidth="11.42578125" defaultRowHeight="15" x14ac:dyDescent="0.25"/>
  <cols>
    <col min="1" max="1" width="22" style="1" customWidth="1"/>
    <col min="2" max="2" width="15.28515625" style="1" customWidth="1"/>
    <col min="3" max="3" width="16.7109375" style="1" customWidth="1"/>
    <col min="4" max="4" width="14.140625" style="1" customWidth="1"/>
    <col min="5" max="16384" width="11.42578125" style="1"/>
  </cols>
  <sheetData>
    <row r="1" spans="1:6" x14ac:dyDescent="0.25">
      <c r="A1" s="2" t="s">
        <v>28</v>
      </c>
    </row>
    <row r="2" spans="1:6" ht="15" customHeight="1" x14ac:dyDescent="0.25"/>
    <row r="3" spans="1:6" ht="18.75" customHeight="1" x14ac:dyDescent="0.3">
      <c r="A3" s="30" t="str">
        <f>TRGSS1!A3</f>
        <v>LLOCS DE TREBALL. RÈGIM GENERAL SEGURETAT SOCIAL.</v>
      </c>
    </row>
    <row r="5" spans="1:6" x14ac:dyDescent="0.25">
      <c r="A5" s="29" t="str">
        <f>Índex!A34</f>
        <v>TRGSS5</v>
      </c>
      <c r="C5" s="29" t="str">
        <f>Índex!A7</f>
        <v>3r trimestre 2023</v>
      </c>
    </row>
    <row r="6" spans="1:6" ht="15.75" thickBot="1" x14ac:dyDescent="0.3">
      <c r="A6" s="31" t="str">
        <f>Índex!B34</f>
        <v>Dades municipals. Relació entre població ocupada i llocs de treball.</v>
      </c>
      <c r="B6" s="32"/>
      <c r="C6" s="32"/>
      <c r="D6" s="32"/>
      <c r="E6" s="32"/>
      <c r="F6" s="32"/>
    </row>
    <row r="8" spans="1:6" ht="15" customHeight="1" x14ac:dyDescent="0.25">
      <c r="B8" s="49"/>
      <c r="C8" s="49"/>
      <c r="D8" s="49"/>
      <c r="E8" s="49"/>
    </row>
    <row r="9" spans="1:6" x14ac:dyDescent="0.25">
      <c r="A9" s="308"/>
      <c r="B9" s="306" t="s">
        <v>303</v>
      </c>
      <c r="C9" s="306" t="s">
        <v>304</v>
      </c>
      <c r="D9" s="306" t="s">
        <v>305</v>
      </c>
      <c r="E9" s="306" t="s">
        <v>306</v>
      </c>
    </row>
    <row r="10" spans="1:6" ht="37.5" customHeight="1" x14ac:dyDescent="0.25">
      <c r="A10" s="309"/>
      <c r="B10" s="307"/>
      <c r="C10" s="307"/>
      <c r="D10" s="307"/>
      <c r="E10" s="307"/>
    </row>
    <row r="11" spans="1:6" x14ac:dyDescent="0.25">
      <c r="A11" s="191" t="s">
        <v>77</v>
      </c>
      <c r="B11" s="192">
        <v>5910</v>
      </c>
      <c r="C11" s="192">
        <v>6235</v>
      </c>
      <c r="D11" s="192">
        <v>-840</v>
      </c>
      <c r="E11" s="207">
        <f>+D11/B11</f>
        <v>-0.14213197969543148</v>
      </c>
    </row>
    <row r="12" spans="1:6" x14ac:dyDescent="0.25">
      <c r="A12" s="191" t="s">
        <v>78</v>
      </c>
      <c r="B12" s="192">
        <v>3535</v>
      </c>
      <c r="C12" s="192">
        <v>630</v>
      </c>
      <c r="D12" s="192">
        <v>2235</v>
      </c>
      <c r="E12" s="207">
        <f t="shared" ref="E12:E41" si="0">+D12/B12</f>
        <v>0.63224893917963221</v>
      </c>
    </row>
    <row r="13" spans="1:6" x14ac:dyDescent="0.25">
      <c r="A13" s="191" t="s">
        <v>79</v>
      </c>
      <c r="B13" s="192">
        <v>30280</v>
      </c>
      <c r="C13" s="192">
        <v>12975</v>
      </c>
      <c r="D13" s="192">
        <v>12520</v>
      </c>
      <c r="E13" s="207">
        <f t="shared" si="0"/>
        <v>0.4134742404227213</v>
      </c>
    </row>
    <row r="14" spans="1:6" x14ac:dyDescent="0.25">
      <c r="A14" s="191" t="s">
        <v>80</v>
      </c>
      <c r="B14" s="192">
        <v>960</v>
      </c>
      <c r="C14" s="192">
        <v>1140</v>
      </c>
      <c r="D14" s="192">
        <v>-325</v>
      </c>
      <c r="E14" s="207">
        <f t="shared" si="0"/>
        <v>-0.33854166666666669</v>
      </c>
    </row>
    <row r="15" spans="1:6" x14ac:dyDescent="0.25">
      <c r="A15" s="191" t="s">
        <v>81</v>
      </c>
      <c r="B15" s="192">
        <v>4460</v>
      </c>
      <c r="C15" s="192">
        <v>2280</v>
      </c>
      <c r="D15" s="192">
        <v>1425</v>
      </c>
      <c r="E15" s="207">
        <f t="shared" si="0"/>
        <v>0.31950672645739908</v>
      </c>
    </row>
    <row r="16" spans="1:6" x14ac:dyDescent="0.25">
      <c r="A16" s="191" t="s">
        <v>82</v>
      </c>
      <c r="B16" s="192">
        <v>2320</v>
      </c>
      <c r="C16" s="192">
        <v>525</v>
      </c>
      <c r="D16" s="192">
        <v>1405</v>
      </c>
      <c r="E16" s="207">
        <f t="shared" si="0"/>
        <v>0.6056034482758621</v>
      </c>
    </row>
    <row r="17" spans="1:5" x14ac:dyDescent="0.25">
      <c r="A17" s="191" t="s">
        <v>83</v>
      </c>
      <c r="B17" s="192">
        <v>7330</v>
      </c>
      <c r="C17" s="192">
        <v>1345</v>
      </c>
      <c r="D17" s="192">
        <v>4705</v>
      </c>
      <c r="E17" s="207">
        <f t="shared" si="0"/>
        <v>0.64188267394270127</v>
      </c>
    </row>
    <row r="18" spans="1:5" x14ac:dyDescent="0.25">
      <c r="A18" s="191" t="s">
        <v>84</v>
      </c>
      <c r="B18" s="192">
        <v>39130</v>
      </c>
      <c r="C18" s="192">
        <v>42940</v>
      </c>
      <c r="D18" s="192">
        <v>-7330</v>
      </c>
      <c r="E18" s="207">
        <f t="shared" si="0"/>
        <v>-0.18732430360337338</v>
      </c>
    </row>
    <row r="19" spans="1:5" x14ac:dyDescent="0.25">
      <c r="A19" s="191" t="s">
        <v>87</v>
      </c>
      <c r="B19" s="192">
        <v>10115</v>
      </c>
      <c r="C19" s="192">
        <v>5445</v>
      </c>
      <c r="D19" s="192">
        <v>3660</v>
      </c>
      <c r="E19" s="207">
        <f t="shared" si="0"/>
        <v>0.36183885318833414</v>
      </c>
    </row>
    <row r="20" spans="1:5" x14ac:dyDescent="0.25">
      <c r="A20" s="191" t="s">
        <v>88</v>
      </c>
      <c r="B20" s="192">
        <v>19485</v>
      </c>
      <c r="C20" s="192">
        <v>19365</v>
      </c>
      <c r="D20" s="192">
        <v>-2405</v>
      </c>
      <c r="E20" s="207">
        <f t="shared" si="0"/>
        <v>-0.12342827816268925</v>
      </c>
    </row>
    <row r="21" spans="1:5" x14ac:dyDescent="0.25">
      <c r="A21" s="191" t="s">
        <v>89</v>
      </c>
      <c r="B21" s="192">
        <v>20680</v>
      </c>
      <c r="C21" s="192">
        <v>13415</v>
      </c>
      <c r="D21" s="192">
        <v>4600</v>
      </c>
      <c r="E21" s="207">
        <f t="shared" si="0"/>
        <v>0.22243713733075435</v>
      </c>
    </row>
    <row r="22" spans="1:5" x14ac:dyDescent="0.25">
      <c r="A22" s="191" t="s">
        <v>91</v>
      </c>
      <c r="B22" s="192">
        <v>12020</v>
      </c>
      <c r="C22" s="192">
        <v>10655</v>
      </c>
      <c r="D22" s="192">
        <v>535</v>
      </c>
      <c r="E22" s="207">
        <f t="shared" si="0"/>
        <v>4.4509151414309486E-2</v>
      </c>
    </row>
    <row r="23" spans="1:5" x14ac:dyDescent="0.25">
      <c r="A23" s="191" t="s">
        <v>92</v>
      </c>
      <c r="B23" s="192">
        <v>12405</v>
      </c>
      <c r="C23" s="192">
        <v>6995</v>
      </c>
      <c r="D23" s="192">
        <v>3960</v>
      </c>
      <c r="E23" s="207">
        <f t="shared" si="0"/>
        <v>0.31922611850060462</v>
      </c>
    </row>
    <row r="24" spans="1:5" x14ac:dyDescent="0.25">
      <c r="A24" s="191" t="s">
        <v>93</v>
      </c>
      <c r="B24" s="192">
        <v>10790</v>
      </c>
      <c r="C24" s="192">
        <v>3895</v>
      </c>
      <c r="D24" s="192">
        <v>5885</v>
      </c>
      <c r="E24" s="207">
        <f t="shared" si="0"/>
        <v>0.5454124189063948</v>
      </c>
    </row>
    <row r="25" spans="1:5" x14ac:dyDescent="0.25">
      <c r="A25" s="191" t="s">
        <v>94</v>
      </c>
      <c r="B25" s="192">
        <v>5450</v>
      </c>
      <c r="C25" s="192">
        <v>2720</v>
      </c>
      <c r="D25" s="192">
        <v>2030</v>
      </c>
      <c r="E25" s="207">
        <f t="shared" si="0"/>
        <v>0.37247706422018351</v>
      </c>
    </row>
    <row r="26" spans="1:5" x14ac:dyDescent="0.25">
      <c r="A26" s="191" t="s">
        <v>190</v>
      </c>
      <c r="B26" s="192">
        <v>1440</v>
      </c>
      <c r="C26" s="192">
        <v>510</v>
      </c>
      <c r="D26" s="192">
        <v>740</v>
      </c>
      <c r="E26" s="207">
        <f t="shared" si="0"/>
        <v>0.51388888888888884</v>
      </c>
    </row>
    <row r="27" spans="1:5" x14ac:dyDescent="0.25">
      <c r="A27" s="191" t="s">
        <v>191</v>
      </c>
      <c r="B27" s="192">
        <v>2075</v>
      </c>
      <c r="C27" s="192">
        <v>1975</v>
      </c>
      <c r="D27" s="192">
        <v>-215</v>
      </c>
      <c r="E27" s="207">
        <f t="shared" si="0"/>
        <v>-0.10361445783132531</v>
      </c>
    </row>
    <row r="28" spans="1:5" x14ac:dyDescent="0.25">
      <c r="A28" s="191" t="s">
        <v>192</v>
      </c>
      <c r="B28" s="192">
        <v>28610</v>
      </c>
      <c r="C28" s="192">
        <v>51470</v>
      </c>
      <c r="D28" s="192">
        <v>-25105</v>
      </c>
      <c r="E28" s="207">
        <f t="shared" si="0"/>
        <v>-0.87749038797623213</v>
      </c>
    </row>
    <row r="29" spans="1:5" x14ac:dyDescent="0.25">
      <c r="A29" s="191" t="s">
        <v>95</v>
      </c>
      <c r="B29" s="192">
        <v>12040</v>
      </c>
      <c r="C29" s="192">
        <v>11195</v>
      </c>
      <c r="D29" s="192">
        <v>-135</v>
      </c>
      <c r="E29" s="207">
        <f t="shared" si="0"/>
        <v>-1.1212624584717609E-2</v>
      </c>
    </row>
    <row r="30" spans="1:5" x14ac:dyDescent="0.25">
      <c r="A30" s="191" t="s">
        <v>96</v>
      </c>
      <c r="B30" s="192">
        <v>36670</v>
      </c>
      <c r="C30" s="192">
        <v>24700</v>
      </c>
      <c r="D30" s="192">
        <v>8690</v>
      </c>
      <c r="E30" s="207">
        <f t="shared" si="0"/>
        <v>0.23697845650395419</v>
      </c>
    </row>
    <row r="31" spans="1:5" x14ac:dyDescent="0.25">
      <c r="A31" s="191" t="s">
        <v>97</v>
      </c>
      <c r="B31" s="192">
        <v>2045</v>
      </c>
      <c r="C31" s="192">
        <v>550</v>
      </c>
      <c r="D31" s="192">
        <v>1235</v>
      </c>
      <c r="E31" s="207">
        <f t="shared" si="0"/>
        <v>0.60391198044009775</v>
      </c>
    </row>
    <row r="32" spans="1:5" x14ac:dyDescent="0.25">
      <c r="A32" s="191" t="s">
        <v>98</v>
      </c>
      <c r="B32" s="192">
        <v>4055</v>
      </c>
      <c r="C32" s="192">
        <v>5330</v>
      </c>
      <c r="D32" s="192">
        <v>-1780</v>
      </c>
      <c r="E32" s="207">
        <f t="shared" si="0"/>
        <v>-0.43896424167694204</v>
      </c>
    </row>
    <row r="33" spans="1:5" x14ac:dyDescent="0.25">
      <c r="A33" s="191" t="s">
        <v>99</v>
      </c>
      <c r="B33" s="192">
        <v>20650</v>
      </c>
      <c r="C33" s="192">
        <v>16080</v>
      </c>
      <c r="D33" s="192">
        <v>2620</v>
      </c>
      <c r="E33" s="207">
        <f t="shared" si="0"/>
        <v>0.12687651331719127</v>
      </c>
    </row>
    <row r="34" spans="1:5" x14ac:dyDescent="0.25">
      <c r="A34" s="191" t="s">
        <v>100</v>
      </c>
      <c r="B34" s="192">
        <v>16140</v>
      </c>
      <c r="C34" s="192">
        <v>14915</v>
      </c>
      <c r="D34" s="192">
        <v>-450</v>
      </c>
      <c r="E34" s="207">
        <f t="shared" si="0"/>
        <v>-2.7881040892193308E-2</v>
      </c>
    </row>
    <row r="35" spans="1:5" x14ac:dyDescent="0.25">
      <c r="A35" s="191" t="s">
        <v>101</v>
      </c>
      <c r="B35" s="192">
        <v>9205</v>
      </c>
      <c r="C35" s="192">
        <v>14530</v>
      </c>
      <c r="D35" s="192">
        <v>-7015</v>
      </c>
      <c r="E35" s="207">
        <f t="shared" si="0"/>
        <v>-0.76208582292232485</v>
      </c>
    </row>
    <row r="36" spans="1:5" x14ac:dyDescent="0.25">
      <c r="A36" s="191" t="s">
        <v>102</v>
      </c>
      <c r="B36" s="192">
        <v>12485</v>
      </c>
      <c r="C36" s="192">
        <v>6595</v>
      </c>
      <c r="D36" s="192">
        <v>4485</v>
      </c>
      <c r="E36" s="207">
        <f t="shared" si="0"/>
        <v>0.35923107729275128</v>
      </c>
    </row>
    <row r="37" spans="1:5" x14ac:dyDescent="0.25">
      <c r="A37" s="191" t="s">
        <v>103</v>
      </c>
      <c r="B37" s="192">
        <v>4040</v>
      </c>
      <c r="C37" s="192">
        <v>1875</v>
      </c>
      <c r="D37" s="192">
        <v>1660</v>
      </c>
      <c r="E37" s="207">
        <f t="shared" si="0"/>
        <v>0.41089108910891087</v>
      </c>
    </row>
    <row r="38" spans="1:5" x14ac:dyDescent="0.25">
      <c r="A38" s="191" t="s">
        <v>104</v>
      </c>
      <c r="B38" s="192">
        <v>3045</v>
      </c>
      <c r="C38" s="192">
        <v>630</v>
      </c>
      <c r="D38" s="192">
        <v>1970</v>
      </c>
      <c r="E38" s="207">
        <f t="shared" si="0"/>
        <v>0.64696223316912971</v>
      </c>
    </row>
    <row r="39" spans="1:5" x14ac:dyDescent="0.25">
      <c r="A39" s="191" t="s">
        <v>105</v>
      </c>
      <c r="B39" s="192">
        <v>7285</v>
      </c>
      <c r="C39" s="192">
        <v>1730</v>
      </c>
      <c r="D39" s="192">
        <v>4475</v>
      </c>
      <c r="E39" s="207">
        <f t="shared" si="0"/>
        <v>0.61427590940288268</v>
      </c>
    </row>
    <row r="40" spans="1:5" x14ac:dyDescent="0.25">
      <c r="A40" s="191" t="s">
        <v>106</v>
      </c>
      <c r="B40" s="192">
        <v>30575</v>
      </c>
      <c r="C40" s="192">
        <v>20405</v>
      </c>
      <c r="D40" s="192">
        <v>7130</v>
      </c>
      <c r="E40" s="207">
        <f t="shared" si="0"/>
        <v>0.23319705641864269</v>
      </c>
    </row>
    <row r="41" spans="1:5" ht="17.25" customHeight="1" x14ac:dyDescent="0.25">
      <c r="A41" s="193" t="s">
        <v>29</v>
      </c>
      <c r="B41" s="194">
        <v>375230</v>
      </c>
      <c r="C41" s="194">
        <v>303040</v>
      </c>
      <c r="D41" s="208">
        <v>28342</v>
      </c>
      <c r="E41" s="209">
        <f t="shared" si="0"/>
        <v>7.553234016469898E-2</v>
      </c>
    </row>
    <row r="42" spans="1:5" x14ac:dyDescent="0.25">
      <c r="A42" s="195" t="s">
        <v>371</v>
      </c>
    </row>
  </sheetData>
  <mergeCells count="5">
    <mergeCell ref="E9:E10"/>
    <mergeCell ref="A9:A10"/>
    <mergeCell ref="B9:B10"/>
    <mergeCell ref="C9:C10"/>
    <mergeCell ref="D9:D10"/>
  </mergeCells>
  <conditionalFormatting sqref="D11:D41">
    <cfRule type="dataBar" priority="2">
      <dataBar>
        <cfvo type="min"/>
        <cfvo type="max"/>
        <color rgb="FF92D050"/>
      </dataBar>
      <extLst>
        <ext xmlns:x14="http://schemas.microsoft.com/office/spreadsheetml/2009/9/main" uri="{B025F937-C7B1-47D3-B67F-A62EFF666E3E}">
          <x14:id>{DE468179-3860-4658-AAEB-896E3C4C6650}</x14:id>
        </ext>
      </extLst>
    </cfRule>
  </conditionalFormatting>
  <conditionalFormatting sqref="E11:E41">
    <cfRule type="dataBar" priority="1">
      <dataBar>
        <cfvo type="min"/>
        <cfvo type="max"/>
        <color rgb="FF92D050"/>
      </dataBar>
      <extLst>
        <ext xmlns:x14="http://schemas.microsoft.com/office/spreadsheetml/2009/9/main" uri="{B025F937-C7B1-47D3-B67F-A62EFF666E3E}">
          <x14:id>{6F22B501-4A3D-4808-953D-3C4B0A315E7D}</x14:id>
        </ext>
      </extLst>
    </cfRule>
  </conditionalFormatting>
  <hyperlinks>
    <hyperlink ref="A1" location="Índex!A1" display="TORNAR A L'ÍNDEX" xr:uid="{D972AA6D-9BF1-4AA5-AFBB-FF976A899ED1}"/>
  </hyperlinks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DE468179-3860-4658-AAEB-896E3C4C6650}">
            <x14:dataBar minLength="0" maxLength="100" direction="leftToRight">
              <x14:cfvo type="autoMin"/>
              <x14:cfvo type="autoMax"/>
              <x14:negativeFillColor rgb="FFFF0000"/>
              <x14:axisColor rgb="FF000000"/>
            </x14:dataBar>
          </x14:cfRule>
          <xm:sqref>D11:D41</xm:sqref>
        </x14:conditionalFormatting>
        <x14:conditionalFormatting xmlns:xm="http://schemas.microsoft.com/office/excel/2006/main">
          <x14:cfRule type="dataBar" id="{6F22B501-4A3D-4808-953D-3C4B0A315E7D}">
            <x14:dataBar minLength="0" maxLength="100" direction="leftToRight">
              <x14:cfvo type="autoMin"/>
              <x14:cfvo type="autoMax"/>
              <x14:negativeFillColor rgb="FFFF0000"/>
              <x14:axisColor rgb="FF000000"/>
            </x14:dataBar>
          </x14:cfRule>
          <xm:sqref>E11:E41</xm:sqref>
        </x14:conditionalFormatting>
      </x14:conditionalFormatting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5D3B78-9347-4BF8-98D6-38E4DAECB817}">
  <dimension ref="A1:AJ50"/>
  <sheetViews>
    <sheetView zoomScale="85" zoomScaleNormal="85" workbookViewId="0"/>
  </sheetViews>
  <sheetFormatPr baseColWidth="10" defaultColWidth="11.42578125" defaultRowHeight="15" x14ac:dyDescent="0.25"/>
  <cols>
    <col min="1" max="1" width="22" style="1" customWidth="1"/>
    <col min="2" max="2" width="15.28515625" style="1" customWidth="1"/>
    <col min="3" max="3" width="12.42578125" style="1" customWidth="1"/>
    <col min="4" max="16384" width="11.42578125" style="1"/>
  </cols>
  <sheetData>
    <row r="1" spans="1:36" x14ac:dyDescent="0.25">
      <c r="A1" s="2" t="s">
        <v>28</v>
      </c>
      <c r="B1" s="210" t="s">
        <v>258</v>
      </c>
    </row>
    <row r="2" spans="1:36" ht="15" customHeight="1" x14ac:dyDescent="0.25"/>
    <row r="3" spans="1:36" ht="18.75" customHeight="1" x14ac:dyDescent="0.3">
      <c r="A3" s="30" t="str">
        <f>TRGSS1!A3</f>
        <v>LLOCS DE TREBALL. RÈGIM GENERAL SEGURETAT SOCIAL.</v>
      </c>
    </row>
    <row r="5" spans="1:36" x14ac:dyDescent="0.25">
      <c r="A5" s="29" t="str">
        <f>Índex!A35</f>
        <v>TRGSS6</v>
      </c>
      <c r="C5" s="29" t="str">
        <f>Índex!A7</f>
        <v>3r trimestre 2023</v>
      </c>
    </row>
    <row r="6" spans="1:36" ht="15.75" thickBot="1" x14ac:dyDescent="0.3">
      <c r="A6" s="31" t="str">
        <f>Índex!B35</f>
        <v>Dades municipals. Llocs de treball assalariat ocupats per dones.</v>
      </c>
      <c r="B6" s="32"/>
      <c r="C6" s="32"/>
      <c r="D6" s="32"/>
    </row>
    <row r="8" spans="1:36" ht="15" customHeight="1" x14ac:dyDescent="0.25">
      <c r="B8" s="304" t="s">
        <v>297</v>
      </c>
      <c r="C8" s="304" t="s">
        <v>298</v>
      </c>
    </row>
    <row r="9" spans="1:36" ht="29.25" customHeight="1" x14ac:dyDescent="0.25">
      <c r="B9" s="305"/>
      <c r="C9" s="305" t="s">
        <v>187</v>
      </c>
    </row>
    <row r="10" spans="1:36" x14ac:dyDescent="0.25">
      <c r="A10" s="56" t="s">
        <v>77</v>
      </c>
      <c r="B10" s="57">
        <v>2239</v>
      </c>
      <c r="C10" s="189">
        <v>0.31464305789769531</v>
      </c>
      <c r="AI10" s="260"/>
      <c r="AJ10" s="260"/>
    </row>
    <row r="11" spans="1:36" x14ac:dyDescent="0.25">
      <c r="A11" s="56" t="s">
        <v>78</v>
      </c>
      <c r="B11" s="57">
        <v>758</v>
      </c>
      <c r="C11" s="189">
        <v>0.44249854057209576</v>
      </c>
    </row>
    <row r="12" spans="1:36" x14ac:dyDescent="0.25">
      <c r="A12" s="56" t="s">
        <v>79</v>
      </c>
      <c r="B12" s="57">
        <v>8855</v>
      </c>
      <c r="C12" s="189">
        <v>0.46473181484202791</v>
      </c>
    </row>
    <row r="13" spans="1:36" x14ac:dyDescent="0.25">
      <c r="A13" s="56" t="s">
        <v>80</v>
      </c>
      <c r="B13" s="57">
        <v>505</v>
      </c>
      <c r="C13" s="189">
        <v>0.3362183754993342</v>
      </c>
    </row>
    <row r="14" spans="1:36" x14ac:dyDescent="0.25">
      <c r="A14" s="56" t="s">
        <v>81</v>
      </c>
      <c r="B14" s="57">
        <v>1523</v>
      </c>
      <c r="C14" s="189">
        <v>0.44597364568081993</v>
      </c>
    </row>
    <row r="15" spans="1:36" x14ac:dyDescent="0.25">
      <c r="A15" s="56" t="s">
        <v>82</v>
      </c>
      <c r="B15" s="57">
        <v>530</v>
      </c>
      <c r="C15" s="189">
        <v>0.44991511035653653</v>
      </c>
    </row>
    <row r="16" spans="1:36" x14ac:dyDescent="0.25">
      <c r="A16" s="56" t="s">
        <v>83</v>
      </c>
      <c r="B16" s="57">
        <v>1450</v>
      </c>
      <c r="C16" s="189">
        <v>0.4710851202079272</v>
      </c>
    </row>
    <row r="17" spans="1:3" x14ac:dyDescent="0.25">
      <c r="A17" s="56" t="s">
        <v>84</v>
      </c>
      <c r="B17" s="57">
        <v>20266</v>
      </c>
      <c r="C17" s="189">
        <v>0.41864980994876883</v>
      </c>
    </row>
    <row r="18" spans="1:3" x14ac:dyDescent="0.25">
      <c r="A18" s="56" t="s">
        <v>87</v>
      </c>
      <c r="B18" s="57">
        <v>3154</v>
      </c>
      <c r="C18" s="189">
        <v>0.44909582799373488</v>
      </c>
    </row>
    <row r="19" spans="1:3" x14ac:dyDescent="0.25">
      <c r="A19" s="56" t="s">
        <v>88</v>
      </c>
      <c r="B19" s="57">
        <v>12090</v>
      </c>
      <c r="C19" s="189">
        <v>0.52251707148413862</v>
      </c>
    </row>
    <row r="20" spans="1:3" x14ac:dyDescent="0.25">
      <c r="A20" s="56" t="s">
        <v>89</v>
      </c>
      <c r="B20" s="57">
        <v>7321</v>
      </c>
      <c r="C20" s="189">
        <v>0.43194288748598736</v>
      </c>
    </row>
    <row r="21" spans="1:3" x14ac:dyDescent="0.25">
      <c r="A21" s="56" t="s">
        <v>91</v>
      </c>
      <c r="B21" s="57">
        <v>4877</v>
      </c>
      <c r="C21" s="189">
        <v>0.39959033183121673</v>
      </c>
    </row>
    <row r="22" spans="1:3" x14ac:dyDescent="0.25">
      <c r="A22" s="56" t="s">
        <v>92</v>
      </c>
      <c r="B22" s="57">
        <v>3810</v>
      </c>
      <c r="C22" s="189">
        <v>0.41790062520565974</v>
      </c>
    </row>
    <row r="23" spans="1:3" x14ac:dyDescent="0.25">
      <c r="A23" s="56" t="s">
        <v>93</v>
      </c>
      <c r="B23" s="57">
        <v>2503</v>
      </c>
      <c r="C23" s="189">
        <v>0.44953304597701149</v>
      </c>
    </row>
    <row r="24" spans="1:3" x14ac:dyDescent="0.25">
      <c r="A24" s="56" t="s">
        <v>94</v>
      </c>
      <c r="B24" s="57">
        <v>1473</v>
      </c>
      <c r="C24" s="189">
        <v>0.39321943406300053</v>
      </c>
    </row>
    <row r="25" spans="1:3" x14ac:dyDescent="0.25">
      <c r="A25" s="56" t="s">
        <v>329</v>
      </c>
      <c r="B25" s="57">
        <v>467</v>
      </c>
      <c r="C25" s="189">
        <v>0.44561068702290074</v>
      </c>
    </row>
    <row r="26" spans="1:3" x14ac:dyDescent="0.25">
      <c r="A26" s="56" t="s">
        <v>330</v>
      </c>
      <c r="B26" s="57">
        <v>834</v>
      </c>
      <c r="C26" s="189">
        <v>0.32163517161588895</v>
      </c>
    </row>
    <row r="27" spans="1:3" x14ac:dyDescent="0.25">
      <c r="A27" s="56" t="s">
        <v>331</v>
      </c>
      <c r="B27" s="57">
        <v>25667</v>
      </c>
      <c r="C27" s="189">
        <v>0.46627427471070176</v>
      </c>
    </row>
    <row r="28" spans="1:3" x14ac:dyDescent="0.25">
      <c r="A28" s="56" t="s">
        <v>95</v>
      </c>
      <c r="B28" s="57">
        <v>5753</v>
      </c>
      <c r="C28" s="189">
        <v>0.45178262918171824</v>
      </c>
    </row>
    <row r="29" spans="1:3" x14ac:dyDescent="0.25">
      <c r="A29" s="56" t="s">
        <v>96</v>
      </c>
      <c r="B29" s="57">
        <v>13194</v>
      </c>
      <c r="C29" s="189">
        <v>0.4478007059462395</v>
      </c>
    </row>
    <row r="30" spans="1:3" x14ac:dyDescent="0.25">
      <c r="A30" s="56" t="s">
        <v>97</v>
      </c>
      <c r="B30" s="57">
        <v>459</v>
      </c>
      <c r="C30" s="189">
        <v>0.4001743679163034</v>
      </c>
    </row>
    <row r="31" spans="1:3" x14ac:dyDescent="0.25">
      <c r="A31" s="56" t="s">
        <v>98</v>
      </c>
      <c r="B31" s="57">
        <v>2022</v>
      </c>
      <c r="C31" s="189">
        <v>0.32665589660743133</v>
      </c>
    </row>
    <row r="32" spans="1:3" x14ac:dyDescent="0.25">
      <c r="A32" s="56" t="s">
        <v>99</v>
      </c>
      <c r="B32" s="57">
        <v>10250</v>
      </c>
      <c r="C32" s="189">
        <v>0.53180450347618557</v>
      </c>
    </row>
    <row r="33" spans="1:5" x14ac:dyDescent="0.25">
      <c r="A33" s="56" t="s">
        <v>100</v>
      </c>
      <c r="B33" s="57">
        <v>7840</v>
      </c>
      <c r="C33" s="189">
        <v>0.44789762340036565</v>
      </c>
    </row>
    <row r="34" spans="1:5" x14ac:dyDescent="0.25">
      <c r="A34" s="56" t="s">
        <v>101</v>
      </c>
      <c r="B34" s="57">
        <v>8223</v>
      </c>
      <c r="C34" s="189">
        <v>0.49266071535558087</v>
      </c>
    </row>
    <row r="35" spans="1:5" x14ac:dyDescent="0.25">
      <c r="A35" s="56" t="s">
        <v>102</v>
      </c>
      <c r="B35" s="57">
        <v>3596</v>
      </c>
      <c r="C35" s="189">
        <v>0.4180909196605046</v>
      </c>
    </row>
    <row r="36" spans="1:5" x14ac:dyDescent="0.25">
      <c r="A36" s="56" t="s">
        <v>103</v>
      </c>
      <c r="B36" s="57">
        <v>1434</v>
      </c>
      <c r="C36" s="189">
        <v>0.51141226818830243</v>
      </c>
    </row>
    <row r="37" spans="1:5" x14ac:dyDescent="0.25">
      <c r="A37" s="56" t="s">
        <v>104</v>
      </c>
      <c r="B37" s="57">
        <v>590</v>
      </c>
      <c r="C37" s="189">
        <v>0.43034281546316555</v>
      </c>
    </row>
    <row r="38" spans="1:5" x14ac:dyDescent="0.25">
      <c r="A38" s="56" t="s">
        <v>105</v>
      </c>
      <c r="B38" s="57">
        <v>1265</v>
      </c>
      <c r="C38" s="189">
        <v>0.3912774512836375</v>
      </c>
    </row>
    <row r="39" spans="1:5" x14ac:dyDescent="0.25">
      <c r="A39" s="56" t="s">
        <v>106</v>
      </c>
      <c r="B39" s="57">
        <v>11709</v>
      </c>
      <c r="C39" s="189">
        <v>0.4746442904049617</v>
      </c>
    </row>
    <row r="40" spans="1:5" x14ac:dyDescent="0.25">
      <c r="A40" s="60" t="s">
        <v>29</v>
      </c>
      <c r="B40" s="202">
        <v>164657</v>
      </c>
      <c r="C40" s="190">
        <v>0.45039936539197989</v>
      </c>
      <c r="E40" s="260"/>
    </row>
    <row r="41" spans="1:5" ht="17.25" customHeight="1" x14ac:dyDescent="0.25">
      <c r="E41" s="260"/>
    </row>
    <row r="42" spans="1:5" x14ac:dyDescent="0.25">
      <c r="A42" s="282" t="s">
        <v>34</v>
      </c>
    </row>
    <row r="48" spans="1:5" x14ac:dyDescent="0.25">
      <c r="D48" s="211">
        <v>287516</v>
      </c>
    </row>
    <row r="49" spans="4:4" x14ac:dyDescent="0.25">
      <c r="D49" s="147">
        <f>D48-B40</f>
        <v>122859</v>
      </c>
    </row>
    <row r="50" spans="4:4" x14ac:dyDescent="0.25">
      <c r="D50" s="211"/>
    </row>
  </sheetData>
  <mergeCells count="2">
    <mergeCell ref="B8:B9"/>
    <mergeCell ref="C8:C9"/>
  </mergeCells>
  <conditionalFormatting sqref="C10:C40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hyperlinks>
    <hyperlink ref="A1" location="Índex!A1" display="TORNAR A L'ÍNDEX" xr:uid="{87850EAF-CCEC-4191-A2D8-AB2F9780E800}"/>
  </hyperlinks>
  <pageMargins left="0.7" right="0.7" top="0.75" bottom="0.75" header="0.3" footer="0.3"/>
  <pageSetup paperSize="9" orientation="portrait" horizontalDpi="30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F10371-2B8A-4019-B679-54CB38590EEC}">
  <dimension ref="A1:I66"/>
  <sheetViews>
    <sheetView zoomScale="85" zoomScaleNormal="85" workbookViewId="0"/>
  </sheetViews>
  <sheetFormatPr baseColWidth="10" defaultColWidth="11.42578125" defaultRowHeight="15" x14ac:dyDescent="0.25"/>
  <cols>
    <col min="1" max="1" width="31" style="1" customWidth="1"/>
    <col min="2" max="16384" width="11.42578125" style="1"/>
  </cols>
  <sheetData>
    <row r="1" spans="1:9" x14ac:dyDescent="0.25">
      <c r="A1" s="2" t="s">
        <v>28</v>
      </c>
    </row>
    <row r="3" spans="1:9" ht="18.75" x14ac:dyDescent="0.3">
      <c r="A3" s="30" t="s">
        <v>200</v>
      </c>
    </row>
    <row r="5" spans="1:9" x14ac:dyDescent="0.25">
      <c r="A5" s="29" t="s">
        <v>280</v>
      </c>
      <c r="C5" s="29" t="str">
        <f>Índex!A7</f>
        <v>3r trimestre 2023</v>
      </c>
    </row>
    <row r="6" spans="1:9" x14ac:dyDescent="0.25">
      <c r="A6" s="29"/>
      <c r="C6" s="29"/>
    </row>
    <row r="7" spans="1:9" ht="22.5" customHeight="1" thickBot="1" x14ac:dyDescent="0.3">
      <c r="A7" s="138" t="s">
        <v>199</v>
      </c>
      <c r="B7" s="32"/>
      <c r="C7" s="32"/>
      <c r="D7" s="32"/>
      <c r="E7" s="32"/>
      <c r="F7" s="32"/>
      <c r="G7" s="32"/>
      <c r="H7" s="32"/>
      <c r="I7" s="32"/>
    </row>
    <row r="30" spans="1:5" x14ac:dyDescent="0.25">
      <c r="A30" s="44" t="s">
        <v>34</v>
      </c>
    </row>
    <row r="31" spans="1:5" x14ac:dyDescent="0.25">
      <c r="A31" s="44"/>
    </row>
    <row r="32" spans="1:5" ht="30" x14ac:dyDescent="0.25">
      <c r="B32" s="139" t="s">
        <v>33</v>
      </c>
      <c r="C32" s="142" t="s">
        <v>198</v>
      </c>
      <c r="D32" s="139" t="s">
        <v>36</v>
      </c>
      <c r="E32" s="139" t="s">
        <v>38</v>
      </c>
    </row>
    <row r="33" spans="1:8" x14ac:dyDescent="0.25">
      <c r="A33" s="140" t="s">
        <v>29</v>
      </c>
      <c r="B33" s="47">
        <f>'GE1'!C32</f>
        <v>1.4411990776325902E-3</v>
      </c>
      <c r="C33" s="141">
        <v>3.564805275087575E-2</v>
      </c>
      <c r="D33" s="141">
        <f>GRGSS1!C32</f>
        <v>4.0909559303403981E-2</v>
      </c>
      <c r="E33" s="141">
        <f>GRETA1!C32</f>
        <v>4.1169205434335113E-3</v>
      </c>
      <c r="G33" s="73"/>
      <c r="H33" s="73"/>
    </row>
    <row r="34" spans="1:8" x14ac:dyDescent="0.25">
      <c r="A34" s="140" t="s">
        <v>30</v>
      </c>
      <c r="B34" s="47">
        <f>'GE1'!C33</f>
        <v>8.2109138628658918E-3</v>
      </c>
      <c r="C34" s="141">
        <v>3.0175707707741087E-2</v>
      </c>
      <c r="D34" s="141">
        <f>GRGSS1!C33</f>
        <v>3.3103527592662406E-2</v>
      </c>
      <c r="E34" s="141">
        <f>GRETA1!C33</f>
        <v>1.0610362716423646E-2</v>
      </c>
      <c r="G34" s="73"/>
      <c r="H34" s="73"/>
    </row>
    <row r="35" spans="1:8" x14ac:dyDescent="0.25">
      <c r="A35" s="140" t="s">
        <v>31</v>
      </c>
      <c r="B35" s="47">
        <f>'GE1'!C34</f>
        <v>6.721414373888482E-3</v>
      </c>
      <c r="C35" s="141">
        <v>3.5015196544785604E-2</v>
      </c>
      <c r="D35" s="141">
        <f>GRGSS1!C34</f>
        <v>3.9303470342111742E-2</v>
      </c>
      <c r="E35" s="141">
        <f>GRETA1!C34</f>
        <v>9.693640274386699E-3</v>
      </c>
      <c r="G35" s="73"/>
      <c r="H35" s="73"/>
    </row>
    <row r="36" spans="1:8" x14ac:dyDescent="0.25">
      <c r="A36" s="140" t="s">
        <v>32</v>
      </c>
      <c r="B36" s="47">
        <f>'GE1'!C35</f>
        <v>8.1113297355551381E-3</v>
      </c>
      <c r="C36" s="141">
        <v>3.6478409508076355E-2</v>
      </c>
      <c r="D36" s="141">
        <f>GRGSS1!C35</f>
        <v>4.1551109519179931E-2</v>
      </c>
      <c r="E36" s="141">
        <f>GRETA1!C35</f>
        <v>9.6979847641687836E-3</v>
      </c>
      <c r="G36" s="73"/>
      <c r="H36" s="73"/>
    </row>
    <row r="62" spans="1:5" x14ac:dyDescent="0.25">
      <c r="A62" s="44" t="s">
        <v>34</v>
      </c>
    </row>
    <row r="63" spans="1:5" x14ac:dyDescent="0.25">
      <c r="A63" s="44"/>
    </row>
    <row r="64" spans="1:5" ht="30" x14ac:dyDescent="0.25">
      <c r="B64" s="139" t="s">
        <v>33</v>
      </c>
      <c r="C64" s="142" t="s">
        <v>198</v>
      </c>
      <c r="D64" s="139" t="s">
        <v>36</v>
      </c>
      <c r="E64" s="139" t="s">
        <v>38</v>
      </c>
    </row>
    <row r="65" spans="1:5" x14ac:dyDescent="0.25">
      <c r="A65" s="140" t="s">
        <v>58</v>
      </c>
      <c r="B65" s="47">
        <f>'GE1'!C32</f>
        <v>1.4411990776325902E-3</v>
      </c>
      <c r="C65" s="141">
        <v>2.4677256947053607E-2</v>
      </c>
      <c r="D65" s="141">
        <f>GRGSS1!C32</f>
        <v>4.0909559303403981E-2</v>
      </c>
      <c r="E65" s="141">
        <f>GRETA1!C32</f>
        <v>4.1169205434335113E-3</v>
      </c>
    </row>
    <row r="66" spans="1:5" x14ac:dyDescent="0.25">
      <c r="A66" s="140" t="s">
        <v>201</v>
      </c>
      <c r="B66" s="47">
        <f>'GE1'!F32</f>
        <v>-5.4345853747051351E-2</v>
      </c>
      <c r="C66" s="141">
        <v>9.1329039362819164E-2</v>
      </c>
      <c r="D66" s="141">
        <f>GRGSS1!F32</f>
        <v>0.13008424169423136</v>
      </c>
      <c r="E66" s="141">
        <f>GRETA1!F32</f>
        <v>-2.6561034503402445E-2</v>
      </c>
    </row>
  </sheetData>
  <hyperlinks>
    <hyperlink ref="A1" location="Índex!A1" display="TORNAR A L'ÍNDEX" xr:uid="{7F36602A-F66B-4761-A801-25A991102DF1}"/>
  </hyperlinks>
  <pageMargins left="0.7" right="0.7" top="0.75" bottom="0.75" header="0.3" footer="0.3"/>
  <ignoredErrors>
    <ignoredError sqref="D65" formula="1"/>
  </ignoredErrors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1B361E-D1A9-43C1-B613-D5402D1F50AF}">
  <dimension ref="A1:I35"/>
  <sheetViews>
    <sheetView workbookViewId="0"/>
  </sheetViews>
  <sheetFormatPr baseColWidth="10" defaultColWidth="11.42578125" defaultRowHeight="15" x14ac:dyDescent="0.25"/>
  <cols>
    <col min="1" max="1" width="31" style="1" customWidth="1"/>
    <col min="2" max="16384" width="11.42578125" style="1"/>
  </cols>
  <sheetData>
    <row r="1" spans="1:9" x14ac:dyDescent="0.25">
      <c r="A1" s="2" t="s">
        <v>28</v>
      </c>
      <c r="B1" s="210" t="s">
        <v>258</v>
      </c>
    </row>
    <row r="3" spans="1:9" ht="18.75" x14ac:dyDescent="0.3">
      <c r="A3" s="30" t="s">
        <v>43</v>
      </c>
    </row>
    <row r="5" spans="1:9" x14ac:dyDescent="0.25">
      <c r="A5" s="29" t="s">
        <v>22</v>
      </c>
      <c r="C5" s="29" t="str">
        <f>Índex!A7</f>
        <v>3r trimestre 2023</v>
      </c>
    </row>
    <row r="6" spans="1:9" ht="15.75" thickBot="1" x14ac:dyDescent="0.3">
      <c r="A6" s="31" t="s">
        <v>37</v>
      </c>
      <c r="B6" s="32"/>
      <c r="C6" s="32"/>
      <c r="D6" s="32"/>
      <c r="E6" s="32"/>
      <c r="F6" s="32"/>
      <c r="G6" s="32"/>
      <c r="H6" s="32"/>
      <c r="I6" s="32"/>
    </row>
    <row r="29" spans="1:7" x14ac:dyDescent="0.25">
      <c r="A29" s="44" t="s">
        <v>34</v>
      </c>
    </row>
    <row r="30" spans="1:7" x14ac:dyDescent="0.25">
      <c r="A30" s="44"/>
    </row>
    <row r="31" spans="1:7" ht="30" x14ac:dyDescent="0.25">
      <c r="B31" s="139" t="s">
        <v>38</v>
      </c>
      <c r="C31" s="142" t="s">
        <v>313</v>
      </c>
      <c r="D31" s="142" t="s">
        <v>314</v>
      </c>
      <c r="E31" s="142" t="s">
        <v>315</v>
      </c>
      <c r="F31" s="142" t="s">
        <v>316</v>
      </c>
      <c r="G31" s="142" t="s">
        <v>317</v>
      </c>
    </row>
    <row r="32" spans="1:7" x14ac:dyDescent="0.25">
      <c r="A32" s="140" t="s">
        <v>29</v>
      </c>
      <c r="B32" s="143">
        <v>48780</v>
      </c>
      <c r="C32" s="47">
        <v>4.1169205434335113E-3</v>
      </c>
      <c r="D32" s="47">
        <v>-1.5351550506601166E-3</v>
      </c>
      <c r="E32" s="47">
        <v>-2.344297411463234E-2</v>
      </c>
      <c r="F32" s="47">
        <v>-2.6561034503402445E-2</v>
      </c>
      <c r="G32" s="47">
        <v>-0.10664249217075984</v>
      </c>
    </row>
    <row r="33" spans="1:7" x14ac:dyDescent="0.25">
      <c r="A33" s="140" t="s">
        <v>30</v>
      </c>
      <c r="B33" s="143">
        <v>236690</v>
      </c>
      <c r="C33" s="47">
        <v>1.0610362716423646E-2</v>
      </c>
      <c r="D33" s="47">
        <v>1.2122896666737937E-2</v>
      </c>
      <c r="E33" s="47">
        <v>6.729615901445668E-2</v>
      </c>
      <c r="F33" s="47">
        <v>6.4904797897995178E-2</v>
      </c>
      <c r="G33" s="47">
        <v>4.3671126083620684E-2</v>
      </c>
    </row>
    <row r="34" spans="1:7" x14ac:dyDescent="0.25">
      <c r="A34" s="140" t="s">
        <v>31</v>
      </c>
      <c r="B34" s="143">
        <v>347375</v>
      </c>
      <c r="C34" s="47">
        <v>9.693640274386699E-3</v>
      </c>
      <c r="D34" s="47">
        <v>9.6496199735507399E-3</v>
      </c>
      <c r="E34" s="47">
        <v>4.3290355326900148E-2</v>
      </c>
      <c r="F34" s="47">
        <v>4.0253583802738871E-2</v>
      </c>
      <c r="G34" s="47">
        <v>-5.0226250529740668E-2</v>
      </c>
    </row>
    <row r="35" spans="1:7" x14ac:dyDescent="0.25">
      <c r="A35" s="140" t="s">
        <v>32</v>
      </c>
      <c r="B35" s="143">
        <v>560655</v>
      </c>
      <c r="C35" s="47">
        <v>9.6979847641687836E-3</v>
      </c>
      <c r="D35" s="47">
        <v>8.8985262097136999E-3</v>
      </c>
      <c r="E35" s="47">
        <v>2.7318569444393547E-2</v>
      </c>
      <c r="F35" s="47">
        <v>2.1860493091362426E-2</v>
      </c>
      <c r="G35" s="47">
        <v>-4.4369560548572828E-2</v>
      </c>
    </row>
  </sheetData>
  <hyperlinks>
    <hyperlink ref="A1" location="Índex!A1" display="TORNAR A L'ÍNDEX" xr:uid="{F8A9A8E2-2F02-4F95-9CB5-967793F23C5D}"/>
  </hyperlinks>
  <pageMargins left="0.7" right="0.7" top="0.75" bottom="0.75" header="0.3" footer="0.3"/>
  <pageSetup paperSize="9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2D9832-89B4-481C-BB66-2E7A43DAC8F1}">
  <dimension ref="A1:I41"/>
  <sheetViews>
    <sheetView workbookViewId="0"/>
  </sheetViews>
  <sheetFormatPr baseColWidth="10" defaultColWidth="11.42578125" defaultRowHeight="15" x14ac:dyDescent="0.25"/>
  <cols>
    <col min="1" max="1" width="8.140625" style="1" customWidth="1"/>
    <col min="2" max="2" width="14.7109375" style="1" customWidth="1"/>
    <col min="3" max="3" width="13.42578125" style="1" customWidth="1"/>
    <col min="4" max="16384" width="11.42578125" style="1"/>
  </cols>
  <sheetData>
    <row r="1" spans="1:9" x14ac:dyDescent="0.25">
      <c r="A1" s="2" t="s">
        <v>28</v>
      </c>
      <c r="B1" s="210" t="s">
        <v>258</v>
      </c>
    </row>
    <row r="3" spans="1:9" ht="18.75" x14ac:dyDescent="0.3">
      <c r="A3" s="30" t="s">
        <v>43</v>
      </c>
    </row>
    <row r="5" spans="1:9" x14ac:dyDescent="0.25">
      <c r="A5" s="29" t="str">
        <f>Índex!A40</f>
        <v>GRETA2</v>
      </c>
      <c r="C5" s="29" t="str">
        <f>Índex!A7</f>
        <v>3r trimestre 2023</v>
      </c>
    </row>
    <row r="6" spans="1:9" ht="15.75" thickBot="1" x14ac:dyDescent="0.3">
      <c r="A6" s="31" t="str">
        <f>Índex!B40</f>
        <v>Variació interanual llocs de treball autònom. Baix Llobregat.</v>
      </c>
      <c r="B6" s="32"/>
      <c r="C6" s="32"/>
      <c r="D6" s="32"/>
      <c r="E6" s="32"/>
      <c r="F6" s="32"/>
      <c r="G6" s="32"/>
      <c r="H6" s="32"/>
      <c r="I6" s="32"/>
    </row>
    <row r="29" spans="1:3" x14ac:dyDescent="0.25">
      <c r="A29" s="44" t="s">
        <v>208</v>
      </c>
    </row>
    <row r="30" spans="1:3" x14ac:dyDescent="0.25">
      <c r="A30" s="44"/>
    </row>
    <row r="31" spans="1:3" ht="30.75" customHeight="1" x14ac:dyDescent="0.25">
      <c r="B31" s="142" t="s">
        <v>44</v>
      </c>
      <c r="C31" s="142" t="s">
        <v>39</v>
      </c>
    </row>
    <row r="32" spans="1:3" x14ac:dyDescent="0.25">
      <c r="A32" s="146">
        <v>2016</v>
      </c>
      <c r="B32" s="143">
        <v>50215</v>
      </c>
      <c r="C32" s="47">
        <f>(B32-B40)/B40</f>
        <v>0</v>
      </c>
    </row>
    <row r="33" spans="1:6" x14ac:dyDescent="0.25">
      <c r="A33" s="146">
        <v>2017</v>
      </c>
      <c r="B33" s="143">
        <v>50345</v>
      </c>
      <c r="C33" s="47">
        <f t="shared" ref="C33:C37" si="0">(B33-B32)/B32</f>
        <v>2.5888678681668825E-3</v>
      </c>
    </row>
    <row r="34" spans="1:6" x14ac:dyDescent="0.25">
      <c r="A34" s="146">
        <v>2018</v>
      </c>
      <c r="B34" s="143">
        <v>50262</v>
      </c>
      <c r="C34" s="47">
        <f t="shared" si="0"/>
        <v>-1.6486244910120171E-3</v>
      </c>
    </row>
    <row r="35" spans="1:6" x14ac:dyDescent="0.25">
      <c r="A35" s="146">
        <v>2019</v>
      </c>
      <c r="B35" s="143">
        <v>50111</v>
      </c>
      <c r="C35" s="47">
        <f t="shared" si="0"/>
        <v>-3.004257689705941E-3</v>
      </c>
    </row>
    <row r="36" spans="1:6" x14ac:dyDescent="0.25">
      <c r="A36" s="146">
        <v>2020</v>
      </c>
      <c r="B36" s="143">
        <v>49951</v>
      </c>
      <c r="C36" s="47">
        <f t="shared" si="0"/>
        <v>-3.1929117359461995E-3</v>
      </c>
    </row>
    <row r="37" spans="1:6" x14ac:dyDescent="0.25">
      <c r="A37" s="146">
        <v>2021</v>
      </c>
      <c r="B37" s="143">
        <v>48845</v>
      </c>
      <c r="C37" s="47">
        <f t="shared" si="0"/>
        <v>-2.214169886488759E-2</v>
      </c>
    </row>
    <row r="38" spans="1:6" x14ac:dyDescent="0.25">
      <c r="A38" s="146">
        <v>2022</v>
      </c>
      <c r="B38" s="143">
        <v>48590</v>
      </c>
      <c r="C38" s="47">
        <f>(B38-B37)/B37</f>
        <v>-5.220595762104617E-3</v>
      </c>
    </row>
    <row r="39" spans="1:6" x14ac:dyDescent="0.25">
      <c r="A39" s="146">
        <v>2023</v>
      </c>
      <c r="B39" s="143">
        <v>48780</v>
      </c>
      <c r="C39" s="47">
        <f>(B39-B38)/B38</f>
        <v>3.9102696027989298E-3</v>
      </c>
      <c r="D39" s="147">
        <f>+B39-B38</f>
        <v>190</v>
      </c>
    </row>
    <row r="40" spans="1:6" ht="15.75" hidden="1" x14ac:dyDescent="0.3">
      <c r="A40" s="203">
        <v>2015</v>
      </c>
      <c r="B40" s="225">
        <v>50215</v>
      </c>
    </row>
    <row r="41" spans="1:6" x14ac:dyDescent="0.25">
      <c r="F41" s="73"/>
    </row>
  </sheetData>
  <sortState xmlns:xlrd2="http://schemas.microsoft.com/office/spreadsheetml/2017/richdata2" ref="O29:P34">
    <sortCondition ref="O28:O34"/>
  </sortState>
  <hyperlinks>
    <hyperlink ref="A1" location="Índex!A1" display="TORNAR A L'ÍNDEX" xr:uid="{F66E3612-631C-43DE-BA30-3E13449EC2B6}"/>
  </hyperlinks>
  <pageMargins left="0.7" right="0.7" top="0.75" bottom="0.75" header="0.3" footer="0.3"/>
  <pageSetup paperSize="9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20CC16-F479-4AED-B411-237895246ADA}">
  <dimension ref="A1:H24"/>
  <sheetViews>
    <sheetView workbookViewId="0"/>
  </sheetViews>
  <sheetFormatPr baseColWidth="10" defaultColWidth="11.42578125" defaultRowHeight="15" x14ac:dyDescent="0.25"/>
  <cols>
    <col min="1" max="1" width="39.28515625" style="1" customWidth="1"/>
    <col min="2" max="2" width="11.42578125" style="1"/>
    <col min="3" max="3" width="8.140625" style="1" customWidth="1"/>
    <col min="4" max="16384" width="11.42578125" style="1"/>
  </cols>
  <sheetData>
    <row r="1" spans="1:8" x14ac:dyDescent="0.25">
      <c r="A1" s="2" t="s">
        <v>28</v>
      </c>
      <c r="C1" s="214" t="s">
        <v>258</v>
      </c>
    </row>
    <row r="3" spans="1:8" ht="18.75" x14ac:dyDescent="0.3">
      <c r="A3" s="30" t="str">
        <f>[1]GRETA1!A3</f>
        <v>LLOCS DE TREBALL. RÈGIM ESPECIAL TREBALLADORS AUTÒNOMS</v>
      </c>
    </row>
    <row r="5" spans="1:8" x14ac:dyDescent="0.25">
      <c r="A5" s="29" t="str">
        <f>[1]Índex!A36</f>
        <v>TRETA1</v>
      </c>
      <c r="C5" s="29" t="str">
        <f>Índex!A7</f>
        <v>3r trimestre 2023</v>
      </c>
    </row>
    <row r="6" spans="1:8" ht="15.75" thickBot="1" x14ac:dyDescent="0.3">
      <c r="A6" s="31" t="str">
        <f>Índex!B41</f>
        <v>Activitats econòmiques més rellevants. Baix Llobregat.</v>
      </c>
      <c r="B6" s="32"/>
      <c r="C6" s="32"/>
      <c r="D6" s="32"/>
      <c r="E6" s="32"/>
      <c r="F6" s="32"/>
      <c r="G6" s="32"/>
      <c r="H6" s="32"/>
    </row>
    <row r="8" spans="1:8" ht="15.75" x14ac:dyDescent="0.25">
      <c r="A8" s="7"/>
      <c r="B8" s="54"/>
      <c r="C8" s="54"/>
      <c r="D8" s="300" t="s">
        <v>130</v>
      </c>
      <c r="E8" s="300"/>
      <c r="F8" s="300"/>
      <c r="G8" s="300"/>
      <c r="H8" s="300"/>
    </row>
    <row r="9" spans="1:8" ht="15.75" x14ac:dyDescent="0.25">
      <c r="A9" s="9"/>
      <c r="B9" s="27">
        <v>2023</v>
      </c>
      <c r="C9" s="27" t="s">
        <v>131</v>
      </c>
      <c r="D9" s="27" t="s">
        <v>325</v>
      </c>
      <c r="E9" s="27" t="s">
        <v>324</v>
      </c>
      <c r="F9" s="27" t="s">
        <v>328</v>
      </c>
      <c r="G9" s="27" t="s">
        <v>327</v>
      </c>
      <c r="H9" s="27" t="s">
        <v>326</v>
      </c>
    </row>
    <row r="10" spans="1:8" x14ac:dyDescent="0.25">
      <c r="A10" s="11" t="s">
        <v>132</v>
      </c>
      <c r="B10" s="268">
        <v>48780</v>
      </c>
      <c r="C10" s="269">
        <v>1</v>
      </c>
      <c r="D10" s="269">
        <v>4.1169205434335113E-3</v>
      </c>
      <c r="E10" s="269">
        <v>-1.5351550506601166E-3</v>
      </c>
      <c r="F10" s="269">
        <v>-2.344297411463234E-2</v>
      </c>
      <c r="G10" s="269">
        <v>-2.6561034503402445E-2</v>
      </c>
      <c r="H10" s="269">
        <v>-0.10664249217075984</v>
      </c>
    </row>
    <row r="11" spans="1:8" ht="30" x14ac:dyDescent="0.25">
      <c r="A11" s="14" t="s">
        <v>332</v>
      </c>
      <c r="B11" s="270">
        <v>6345</v>
      </c>
      <c r="C11" s="271">
        <v>0.13007380073800737</v>
      </c>
      <c r="D11" s="271">
        <v>-3.0557677616501147E-2</v>
      </c>
      <c r="E11" s="271">
        <v>-4.8725637181409293E-2</v>
      </c>
      <c r="F11" s="271">
        <v>-0.10406664783959334</v>
      </c>
      <c r="G11" s="271">
        <v>-0.1160490387294511</v>
      </c>
      <c r="H11" s="271">
        <v>-0.22932102514271832</v>
      </c>
    </row>
    <row r="12" spans="1:8" ht="30" x14ac:dyDescent="0.25">
      <c r="A12" s="14" t="s">
        <v>336</v>
      </c>
      <c r="B12" s="270">
        <v>5145</v>
      </c>
      <c r="C12" s="271">
        <v>0.10547355473554736</v>
      </c>
      <c r="D12" s="271">
        <v>-7.7145612343297977E-3</v>
      </c>
      <c r="E12" s="271">
        <v>-3.8317757009345796E-2</v>
      </c>
      <c r="F12" s="271">
        <v>-4.3680297397769519E-2</v>
      </c>
      <c r="G12" s="271">
        <v>-4.3680297397769519E-2</v>
      </c>
      <c r="H12" s="271">
        <v>-0.21185661764705882</v>
      </c>
    </row>
    <row r="13" spans="1:8" ht="15" customHeight="1" x14ac:dyDescent="0.25">
      <c r="A13" s="14" t="s">
        <v>335</v>
      </c>
      <c r="B13" s="270">
        <v>4820</v>
      </c>
      <c r="C13" s="271">
        <v>9.8810988109881093E-2</v>
      </c>
      <c r="D13" s="271">
        <v>1.0384215991692627E-3</v>
      </c>
      <c r="E13" s="271">
        <v>-2.3302938196555219E-2</v>
      </c>
      <c r="F13" s="271">
        <v>-5.7857701329163409E-2</v>
      </c>
      <c r="G13" s="271">
        <v>-4.6677215189873417E-2</v>
      </c>
      <c r="H13" s="271">
        <v>-0.33654507914659326</v>
      </c>
    </row>
    <row r="14" spans="1:8" x14ac:dyDescent="0.25">
      <c r="A14" s="14" t="s">
        <v>333</v>
      </c>
      <c r="B14" s="270">
        <v>4670</v>
      </c>
      <c r="C14" s="271">
        <v>9.573595735957359E-2</v>
      </c>
      <c r="D14" s="271">
        <v>1.0718113612004287E-3</v>
      </c>
      <c r="E14" s="271">
        <v>1.0718113612004287E-3</v>
      </c>
      <c r="F14" s="271">
        <v>2.0988194140795804E-2</v>
      </c>
      <c r="G14" s="271">
        <v>1.7650904336456743E-2</v>
      </c>
      <c r="H14" s="271">
        <v>-2.1989528795811519E-2</v>
      </c>
    </row>
    <row r="15" spans="1:8" ht="45" x14ac:dyDescent="0.25">
      <c r="A15" s="14" t="s">
        <v>334</v>
      </c>
      <c r="B15" s="270">
        <v>2945</v>
      </c>
      <c r="C15" s="271">
        <v>6.0373103731037311E-2</v>
      </c>
      <c r="D15" s="271">
        <v>-8.4175084175084174E-3</v>
      </c>
      <c r="E15" s="271">
        <v>-2.9654036243822075E-2</v>
      </c>
      <c r="F15" s="271">
        <v>-6.6856780735107729E-2</v>
      </c>
      <c r="G15" s="271">
        <v>-6.9216182048040462E-2</v>
      </c>
      <c r="H15" s="271">
        <v>-9.3846153846153843E-2</v>
      </c>
    </row>
    <row r="16" spans="1:8" ht="15" customHeight="1" x14ac:dyDescent="0.25">
      <c r="A16" s="14" t="s">
        <v>338</v>
      </c>
      <c r="B16" s="270">
        <v>2835</v>
      </c>
      <c r="C16" s="271">
        <v>5.8118081180811805E-2</v>
      </c>
      <c r="D16" s="271">
        <v>3.2786885245901641E-2</v>
      </c>
      <c r="E16" s="271">
        <v>4.6125461254612546E-2</v>
      </c>
      <c r="F16" s="271">
        <v>2.6801883375588555E-2</v>
      </c>
      <c r="G16" s="271">
        <v>4.3814432989690719E-2</v>
      </c>
      <c r="H16" s="271">
        <v>0.30045871559633025</v>
      </c>
    </row>
    <row r="17" spans="1:8" x14ac:dyDescent="0.25">
      <c r="A17" s="14" t="s">
        <v>345</v>
      </c>
      <c r="B17" s="270">
        <v>2045</v>
      </c>
      <c r="C17" s="271">
        <v>4.1922919229192293E-2</v>
      </c>
      <c r="D17" s="271">
        <v>1.9950124688279301E-2</v>
      </c>
      <c r="E17" s="271">
        <v>7.0680628272251314E-2</v>
      </c>
      <c r="F17" s="271">
        <v>0.12548156301596036</v>
      </c>
      <c r="G17" s="271">
        <v>0.15081598199212154</v>
      </c>
      <c r="H17" s="271">
        <v>0.97775628626692457</v>
      </c>
    </row>
    <row r="18" spans="1:8" x14ac:dyDescent="0.25">
      <c r="A18" s="14" t="s">
        <v>337</v>
      </c>
      <c r="B18" s="270">
        <v>1605</v>
      </c>
      <c r="C18" s="271">
        <v>3.2902829028290281E-2</v>
      </c>
      <c r="D18" s="271">
        <v>2.5559105431309903E-2</v>
      </c>
      <c r="E18" s="271">
        <v>5.9405940594059403E-2</v>
      </c>
      <c r="F18" s="271">
        <v>4.6966731898238745E-2</v>
      </c>
      <c r="G18" s="271">
        <v>9.9315068493150679E-2</v>
      </c>
      <c r="H18" s="271">
        <v>-0.18403660396542959</v>
      </c>
    </row>
    <row r="19" spans="1:8" x14ac:dyDescent="0.25">
      <c r="A19" s="14" t="s">
        <v>341</v>
      </c>
      <c r="B19" s="270">
        <v>1410</v>
      </c>
      <c r="C19" s="271">
        <v>2.8905289052890529E-2</v>
      </c>
      <c r="D19" s="271">
        <v>1.0752688172043012E-2</v>
      </c>
      <c r="E19" s="271">
        <v>6.4150943396226415E-2</v>
      </c>
      <c r="F19" s="271">
        <v>7.9632465543644712E-2</v>
      </c>
      <c r="G19" s="271">
        <v>7.3876618431073876E-2</v>
      </c>
      <c r="H19" s="271">
        <v>0.6357308584686775</v>
      </c>
    </row>
    <row r="20" spans="1:8" ht="30" x14ac:dyDescent="0.25">
      <c r="A20" s="17" t="s">
        <v>340</v>
      </c>
      <c r="B20" s="272">
        <v>1175</v>
      </c>
      <c r="C20" s="273">
        <v>2.4087740877408774E-2</v>
      </c>
      <c r="D20" s="273">
        <v>0</v>
      </c>
      <c r="E20" s="273">
        <v>-2.8925619834710745E-2</v>
      </c>
      <c r="F20" s="273">
        <v>-1.5088013411567477E-2</v>
      </c>
      <c r="G20" s="273">
        <v>-5.6982343499197431E-2</v>
      </c>
      <c r="H20" s="273">
        <v>-0.17543859649122806</v>
      </c>
    </row>
    <row r="23" spans="1:8" x14ac:dyDescent="0.25">
      <c r="A23" s="44" t="s">
        <v>208</v>
      </c>
    </row>
    <row r="24" spans="1:8" x14ac:dyDescent="0.25">
      <c r="A24" s="44"/>
    </row>
  </sheetData>
  <mergeCells count="1">
    <mergeCell ref="D8:H8"/>
  </mergeCells>
  <conditionalFormatting sqref="C11:C20">
    <cfRule type="colorScale" priority="4">
      <colorScale>
        <cfvo type="min"/>
        <cfvo type="max"/>
        <color rgb="FFFFEF9C"/>
        <color rgb="FF63BE7B"/>
      </colorScale>
    </cfRule>
  </conditionalFormatting>
  <conditionalFormatting sqref="D10:F20">
    <cfRule type="dataBar" priority="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{693A9865-066D-4C48-BE76-402F01EA6D19}</x14:id>
        </ext>
      </extLst>
    </cfRule>
  </conditionalFormatting>
  <conditionalFormatting sqref="G10:G20">
    <cfRule type="dataBar" priority="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{3C0E587D-1EB0-4027-8127-FFEFB362B5D2}</x14:id>
        </ext>
      </extLst>
    </cfRule>
  </conditionalFormatting>
  <conditionalFormatting sqref="H10:H20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{001FAE85-5E37-4920-8EA8-BB48C8F93C08}</x14:id>
        </ext>
      </extLst>
    </cfRule>
  </conditionalFormatting>
  <hyperlinks>
    <hyperlink ref="A1" location="Índex!A1" display="TORNAR A L'ÍNDEX" xr:uid="{732B3953-6ED5-4435-9718-AFE66C152493}"/>
  </hyperlinks>
  <pageMargins left="0.7" right="0.7" top="0.75" bottom="0.75" header="0.3" footer="0.3"/>
  <pageSetup paperSize="9" orientation="portrait" horizontalDpi="4294967293" verticalDpi="4294967293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693A9865-066D-4C48-BE76-402F01EA6D19}">
            <x14:dataBar minLength="0" maxLength="100" axisPosition="middle">
              <x14:cfvo type="autoMin"/>
              <x14:cfvo type="autoMax"/>
              <x14:negativeFillColor rgb="FFFF0000"/>
              <x14:axisColor rgb="FF000000"/>
            </x14:dataBar>
          </x14:cfRule>
          <xm:sqref>D10:F20</xm:sqref>
        </x14:conditionalFormatting>
        <x14:conditionalFormatting xmlns:xm="http://schemas.microsoft.com/office/excel/2006/main">
          <x14:cfRule type="dataBar" id="{3C0E587D-1EB0-4027-8127-FFEFB362B5D2}">
            <x14:dataBar minLength="0" maxLength="100" axisPosition="middle">
              <x14:cfvo type="autoMin"/>
              <x14:cfvo type="autoMax"/>
              <x14:negativeFillColor rgb="FFFF0000"/>
              <x14:axisColor rgb="FF000000"/>
            </x14:dataBar>
          </x14:cfRule>
          <xm:sqref>G10:G20</xm:sqref>
        </x14:conditionalFormatting>
        <x14:conditionalFormatting xmlns:xm="http://schemas.microsoft.com/office/excel/2006/main">
          <x14:cfRule type="dataBar" id="{001FAE85-5E37-4920-8EA8-BB48C8F93C08}">
            <x14:dataBar minLength="0" maxLength="100" axisPosition="middle">
              <x14:cfvo type="autoMin"/>
              <x14:cfvo type="autoMax"/>
              <x14:negativeFillColor rgb="FFFF0000"/>
              <x14:axisColor rgb="FF000000"/>
            </x14:dataBar>
          </x14:cfRule>
          <xm:sqref>H10:H20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98135B-1970-46C2-86EC-78EEDECABF88}">
  <dimension ref="A1:I33"/>
  <sheetViews>
    <sheetView workbookViewId="0"/>
  </sheetViews>
  <sheetFormatPr baseColWidth="10" defaultColWidth="11.42578125" defaultRowHeight="15" x14ac:dyDescent="0.25"/>
  <cols>
    <col min="1" max="1" width="62.140625" style="1" customWidth="1"/>
    <col min="2" max="16384" width="11.42578125" style="1"/>
  </cols>
  <sheetData>
    <row r="1" spans="1:9" x14ac:dyDescent="0.25">
      <c r="A1" s="2" t="s">
        <v>28</v>
      </c>
      <c r="B1" s="214" t="s">
        <v>258</v>
      </c>
    </row>
    <row r="3" spans="1:9" ht="18.75" x14ac:dyDescent="0.3">
      <c r="A3" s="30" t="str">
        <f>[2]TRETA1!A3</f>
        <v>LLOCS DE TREBALL. RÈGIM ESPECIAL TREBALLADORS AUTÒNOMS</v>
      </c>
    </row>
    <row r="5" spans="1:9" x14ac:dyDescent="0.25">
      <c r="A5" s="29" t="str">
        <f>[2]Índex!A37</f>
        <v>TRETA2</v>
      </c>
      <c r="C5" s="29" t="str">
        <f>Índex!A7</f>
        <v>3r trimestre 2023</v>
      </c>
    </row>
    <row r="6" spans="1:9" ht="15.75" thickBot="1" x14ac:dyDescent="0.3">
      <c r="A6" s="31" t="str">
        <f>[2]Índex!B28</f>
        <v>Dinamisme llocs de treball.</v>
      </c>
      <c r="B6" s="32"/>
      <c r="C6" s="32"/>
      <c r="D6" s="32"/>
      <c r="E6" s="32"/>
      <c r="F6" s="32"/>
      <c r="G6" s="32"/>
      <c r="H6" s="32"/>
      <c r="I6" s="32"/>
    </row>
    <row r="7" spans="1:9" x14ac:dyDescent="0.25">
      <c r="A7" s="289" t="s">
        <v>54</v>
      </c>
      <c r="B7" s="291" t="s">
        <v>55</v>
      </c>
      <c r="C7" s="293" t="s">
        <v>58</v>
      </c>
      <c r="D7" s="293"/>
    </row>
    <row r="8" spans="1:9" x14ac:dyDescent="0.25">
      <c r="A8" s="290"/>
      <c r="B8" s="292"/>
      <c r="C8" s="33" t="s">
        <v>55</v>
      </c>
      <c r="D8" s="33" t="s">
        <v>56</v>
      </c>
    </row>
    <row r="9" spans="1:9" x14ac:dyDescent="0.25">
      <c r="A9" s="34" t="s">
        <v>338</v>
      </c>
      <c r="B9" s="38">
        <v>2835</v>
      </c>
      <c r="C9" s="38">
        <v>90</v>
      </c>
      <c r="D9" s="36">
        <v>3.2786885245901641E-2</v>
      </c>
    </row>
    <row r="10" spans="1:9" x14ac:dyDescent="0.25">
      <c r="A10" s="34" t="s">
        <v>339</v>
      </c>
      <c r="B10" s="38">
        <v>820</v>
      </c>
      <c r="C10" s="38">
        <v>45</v>
      </c>
      <c r="D10" s="36">
        <v>5.8064516129032261E-2</v>
      </c>
    </row>
    <row r="11" spans="1:9" x14ac:dyDescent="0.25">
      <c r="A11" s="34" t="s">
        <v>337</v>
      </c>
      <c r="B11" s="38">
        <v>1605</v>
      </c>
      <c r="C11" s="38">
        <v>40</v>
      </c>
      <c r="D11" s="36">
        <v>2.5559105431309903E-2</v>
      </c>
    </row>
    <row r="12" spans="1:9" x14ac:dyDescent="0.25">
      <c r="A12" s="34" t="s">
        <v>345</v>
      </c>
      <c r="B12" s="38">
        <v>2045</v>
      </c>
      <c r="C12" s="38">
        <v>40</v>
      </c>
      <c r="D12" s="36">
        <v>1.9950124688279301E-2</v>
      </c>
    </row>
    <row r="13" spans="1:9" x14ac:dyDescent="0.25">
      <c r="A13" s="34" t="s">
        <v>363</v>
      </c>
      <c r="B13" s="38">
        <v>930</v>
      </c>
      <c r="C13" s="38">
        <v>35</v>
      </c>
      <c r="D13" s="36">
        <v>3.9106145251396648E-2</v>
      </c>
    </row>
    <row r="14" spans="1:9" x14ac:dyDescent="0.25">
      <c r="A14" s="34" t="s">
        <v>354</v>
      </c>
      <c r="B14" s="38">
        <v>985</v>
      </c>
      <c r="C14" s="38">
        <v>35</v>
      </c>
      <c r="D14" s="36">
        <v>3.6842105263157891E-2</v>
      </c>
    </row>
    <row r="15" spans="1:9" ht="30" x14ac:dyDescent="0.25">
      <c r="A15" s="34" t="s">
        <v>352</v>
      </c>
      <c r="B15" s="38">
        <v>450</v>
      </c>
      <c r="C15" s="38">
        <v>35</v>
      </c>
      <c r="D15" s="36">
        <v>8.4337349397590355E-2</v>
      </c>
    </row>
    <row r="16" spans="1:9" ht="30" x14ac:dyDescent="0.25">
      <c r="A16" s="34" t="s">
        <v>355</v>
      </c>
      <c r="B16" s="45">
        <v>265</v>
      </c>
      <c r="C16" s="38">
        <v>35</v>
      </c>
      <c r="D16" s="36">
        <v>0.15217391304347827</v>
      </c>
    </row>
    <row r="17" spans="1:4" ht="30" x14ac:dyDescent="0.25">
      <c r="A17" s="34" t="s">
        <v>364</v>
      </c>
      <c r="B17" s="38">
        <v>760</v>
      </c>
      <c r="C17" s="38">
        <v>35</v>
      </c>
      <c r="D17" s="36">
        <v>4.8275862068965517E-2</v>
      </c>
    </row>
    <row r="18" spans="1:4" x14ac:dyDescent="0.25">
      <c r="A18" s="34" t="s">
        <v>365</v>
      </c>
      <c r="B18" s="38">
        <v>490</v>
      </c>
      <c r="C18" s="38">
        <v>35</v>
      </c>
      <c r="D18" s="36">
        <v>7.6923076923076927E-2</v>
      </c>
    </row>
    <row r="19" spans="1:4" x14ac:dyDescent="0.25">
      <c r="A19" s="294" t="s">
        <v>57</v>
      </c>
      <c r="B19" s="296" t="s">
        <v>55</v>
      </c>
      <c r="C19" s="297" t="s">
        <v>58</v>
      </c>
      <c r="D19" s="297"/>
    </row>
    <row r="20" spans="1:4" x14ac:dyDescent="0.25">
      <c r="A20" s="295"/>
      <c r="B20" s="292"/>
      <c r="C20" s="33" t="s">
        <v>55</v>
      </c>
      <c r="D20" s="33" t="s">
        <v>56</v>
      </c>
    </row>
    <row r="21" spans="1:4" ht="30" x14ac:dyDescent="0.25">
      <c r="A21" s="34" t="s">
        <v>332</v>
      </c>
      <c r="B21" s="35">
        <v>6345</v>
      </c>
      <c r="C21" s="35">
        <v>-200</v>
      </c>
      <c r="D21" s="36">
        <v>-3.0557677616501147E-2</v>
      </c>
    </row>
    <row r="22" spans="1:4" x14ac:dyDescent="0.25">
      <c r="A22" s="34" t="s">
        <v>336</v>
      </c>
      <c r="B22" s="35">
        <v>5145</v>
      </c>
      <c r="C22" s="35">
        <v>-40</v>
      </c>
      <c r="D22" s="36">
        <v>-7.7145612343297977E-3</v>
      </c>
    </row>
    <row r="23" spans="1:4" x14ac:dyDescent="0.25">
      <c r="A23" s="34" t="s">
        <v>356</v>
      </c>
      <c r="B23" s="35">
        <v>540</v>
      </c>
      <c r="C23" s="35">
        <v>-35</v>
      </c>
      <c r="D23" s="36">
        <v>-6.0869565217391307E-2</v>
      </c>
    </row>
    <row r="24" spans="1:4" ht="30" x14ac:dyDescent="0.25">
      <c r="A24" s="34" t="s">
        <v>357</v>
      </c>
      <c r="B24" s="35">
        <v>315</v>
      </c>
      <c r="C24" s="35">
        <v>-25</v>
      </c>
      <c r="D24" s="36">
        <v>-7.3529411764705885E-2</v>
      </c>
    </row>
    <row r="25" spans="1:4" ht="30" x14ac:dyDescent="0.25">
      <c r="A25" s="34" t="s">
        <v>334</v>
      </c>
      <c r="B25" s="35">
        <v>2945</v>
      </c>
      <c r="C25" s="35">
        <v>-25</v>
      </c>
      <c r="D25" s="36">
        <v>-8.4175084175084174E-3</v>
      </c>
    </row>
    <row r="26" spans="1:4" x14ac:dyDescent="0.25">
      <c r="A26" s="34" t="s">
        <v>366</v>
      </c>
      <c r="B26" s="35">
        <v>135</v>
      </c>
      <c r="C26" s="35">
        <v>-20</v>
      </c>
      <c r="D26" s="36">
        <v>-0.12903225806451613</v>
      </c>
    </row>
    <row r="27" spans="1:4" x14ac:dyDescent="0.25">
      <c r="A27" s="34" t="s">
        <v>367</v>
      </c>
      <c r="B27" s="35">
        <v>155</v>
      </c>
      <c r="C27" s="35">
        <v>-15</v>
      </c>
      <c r="D27" s="36">
        <v>-8.8235294117647065E-2</v>
      </c>
    </row>
    <row r="28" spans="1:4" x14ac:dyDescent="0.25">
      <c r="A28" s="34" t="s">
        <v>368</v>
      </c>
      <c r="B28" s="35">
        <v>650</v>
      </c>
      <c r="C28" s="35">
        <v>-15</v>
      </c>
      <c r="D28" s="36">
        <v>-2.2556390977443608E-2</v>
      </c>
    </row>
    <row r="29" spans="1:4" x14ac:dyDescent="0.25">
      <c r="A29" s="34" t="s">
        <v>369</v>
      </c>
      <c r="B29" s="35">
        <v>135</v>
      </c>
      <c r="C29" s="35">
        <v>-10</v>
      </c>
      <c r="D29" s="36">
        <v>-6.8965517241379309E-2</v>
      </c>
    </row>
    <row r="30" spans="1:4" x14ac:dyDescent="0.25">
      <c r="A30" s="41" t="s">
        <v>353</v>
      </c>
      <c r="B30" s="46">
        <v>265</v>
      </c>
      <c r="C30" s="46">
        <v>-10</v>
      </c>
      <c r="D30" s="204">
        <v>-3.6363636363636362E-2</v>
      </c>
    </row>
    <row r="32" spans="1:4" x14ac:dyDescent="0.25">
      <c r="A32" s="44" t="s">
        <v>208</v>
      </c>
    </row>
    <row r="33" spans="1:1" x14ac:dyDescent="0.25">
      <c r="A33" s="44"/>
    </row>
  </sheetData>
  <mergeCells count="6">
    <mergeCell ref="A7:A8"/>
    <mergeCell ref="B7:B8"/>
    <mergeCell ref="C7:D7"/>
    <mergeCell ref="A19:A20"/>
    <mergeCell ref="B19:B20"/>
    <mergeCell ref="C19:D19"/>
  </mergeCells>
  <conditionalFormatting sqref="B9">
    <cfRule type="dataBar" priority="2">
      <dataBar>
        <cfvo type="min"/>
        <cfvo type="max"/>
        <color theme="5" tint="0.39997558519241921"/>
      </dataBar>
      <extLst>
        <ext xmlns:x14="http://schemas.microsoft.com/office/spreadsheetml/2009/9/main" uri="{B025F937-C7B1-47D3-B67F-A62EFF666E3E}">
          <x14:id>{CEB61234-D1DC-4CDE-89EB-E45507C76514}</x14:id>
        </ext>
      </extLst>
    </cfRule>
  </conditionalFormatting>
  <conditionalFormatting sqref="B10:B30">
    <cfRule type="dataBar" priority="3">
      <dataBar>
        <cfvo type="min"/>
        <cfvo type="max"/>
        <color theme="5" tint="0.39997558519241921"/>
      </dataBar>
      <extLst>
        <ext xmlns:x14="http://schemas.microsoft.com/office/spreadsheetml/2009/9/main" uri="{B025F937-C7B1-47D3-B67F-A62EFF666E3E}">
          <x14:id>{8555D86E-D325-4D33-B8A5-4EF2D5EDE464}</x14:id>
        </ext>
      </extLst>
    </cfRule>
  </conditionalFormatting>
  <conditionalFormatting sqref="B21:B30 B9:B18">
    <cfRule type="dataBar" priority="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{F553515C-9BE6-4263-A5D8-7788C85BA0A5}</x14:id>
        </ext>
      </extLst>
    </cfRule>
  </conditionalFormatting>
  <conditionalFormatting sqref="D9:D18 D21:D30">
    <cfRule type="colorScale" priority="7">
      <colorScale>
        <cfvo type="min"/>
        <cfvo type="max"/>
        <color rgb="FFFFEF9C"/>
        <color rgb="FF63BE7B"/>
      </colorScale>
    </cfRule>
  </conditionalFormatting>
  <conditionalFormatting sqref="D9:D18">
    <cfRule type="colorScale" priority="1">
      <colorScale>
        <cfvo type="min"/>
        <cfvo type="max"/>
        <color rgb="FFFCFCFF"/>
        <color rgb="FF92D050"/>
      </colorScale>
    </cfRule>
  </conditionalFormatting>
  <conditionalFormatting sqref="D21:D30">
    <cfRule type="colorScale" priority="4">
      <colorScale>
        <cfvo type="min"/>
        <cfvo type="max"/>
        <color rgb="FFF8696B"/>
        <color rgb="FFFCFCFF"/>
      </colorScale>
    </cfRule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hyperlinks>
    <hyperlink ref="A1" location="Índex!A1" display="TORNAR A L'ÍNDEX" xr:uid="{FE54E8EB-7CEC-4FF4-A588-BE30A663BD8E}"/>
  </hyperlinks>
  <pageMargins left="0.7" right="0.7" top="0.75" bottom="0.75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CEB61234-D1DC-4CDE-89EB-E45507C7651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B9</xm:sqref>
        </x14:conditionalFormatting>
        <x14:conditionalFormatting xmlns:xm="http://schemas.microsoft.com/office/excel/2006/main">
          <x14:cfRule type="dataBar" id="{8555D86E-D325-4D33-B8A5-4EF2D5EDE46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B10:B30</xm:sqref>
        </x14:conditionalFormatting>
        <x14:conditionalFormatting xmlns:xm="http://schemas.microsoft.com/office/excel/2006/main">
          <x14:cfRule type="dataBar" id="{F553515C-9BE6-4263-A5D8-7788C85BA0A5}">
            <x14:dataBar minLength="0" maxLength="100" negativeBarColorSameAsPositive="1" axisPosition="none">
              <x14:cfvo type="min"/>
              <x14:cfvo type="max"/>
            </x14:dataBar>
          </x14:cfRule>
          <xm:sqref>B21:B30 B9:B18</xm:sqref>
        </x14:conditionalFormatting>
      </x14:conditionalFormattings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DC6126-12C2-4B81-B9FF-BA02C716E101}">
  <sheetPr>
    <tabColor theme="4"/>
  </sheetPr>
  <dimension ref="A1:R92"/>
  <sheetViews>
    <sheetView workbookViewId="0"/>
  </sheetViews>
  <sheetFormatPr baseColWidth="10" defaultRowHeight="15" x14ac:dyDescent="0.25"/>
  <sheetData>
    <row r="1" spans="1:18" x14ac:dyDescent="0.25">
      <c r="B1" s="126" t="s">
        <v>258</v>
      </c>
      <c r="G1" s="25">
        <v>3.0000000000000001E-3</v>
      </c>
      <c r="M1" s="26" t="s">
        <v>182</v>
      </c>
      <c r="Q1" s="26" t="s">
        <v>185</v>
      </c>
    </row>
    <row r="3" spans="1:18" x14ac:dyDescent="0.25">
      <c r="B3">
        <v>2022</v>
      </c>
      <c r="C3" s="22">
        <v>20.22</v>
      </c>
      <c r="D3">
        <v>2021</v>
      </c>
      <c r="G3">
        <v>2022</v>
      </c>
      <c r="H3" s="22">
        <v>20.22</v>
      </c>
      <c r="I3">
        <v>2021</v>
      </c>
      <c r="J3" t="s">
        <v>183</v>
      </c>
      <c r="K3" t="s">
        <v>184</v>
      </c>
      <c r="N3">
        <v>2022</v>
      </c>
      <c r="O3" s="22">
        <v>20.22</v>
      </c>
      <c r="P3">
        <v>2021</v>
      </c>
      <c r="Q3" t="s">
        <v>183</v>
      </c>
      <c r="R3" t="s">
        <v>259</v>
      </c>
    </row>
    <row r="4" spans="1:18" x14ac:dyDescent="0.25">
      <c r="A4" t="s">
        <v>64</v>
      </c>
      <c r="B4">
        <v>328</v>
      </c>
      <c r="C4" s="23">
        <v>6.7261355480365019E-3</v>
      </c>
      <c r="D4">
        <v>360</v>
      </c>
      <c r="F4" t="s">
        <v>64</v>
      </c>
      <c r="G4">
        <v>328</v>
      </c>
      <c r="H4" s="23">
        <v>6.7261355480365019E-3</v>
      </c>
      <c r="I4">
        <v>360</v>
      </c>
      <c r="J4">
        <f t="shared" ref="J4:J46" si="0">G4-I4</f>
        <v>-32</v>
      </c>
      <c r="K4" s="20">
        <f t="shared" ref="K4:K46" si="1">J4/I4</f>
        <v>-8.8888888888888892E-2</v>
      </c>
      <c r="M4" t="s">
        <v>68</v>
      </c>
      <c r="N4">
        <v>2022</v>
      </c>
      <c r="O4" s="23">
        <v>4.146416487234697E-2</v>
      </c>
      <c r="P4">
        <v>1916</v>
      </c>
      <c r="Q4">
        <v>106</v>
      </c>
      <c r="R4">
        <v>5.5323590814196244E-2</v>
      </c>
    </row>
    <row r="5" spans="1:18" x14ac:dyDescent="0.25">
      <c r="A5" t="s">
        <v>133</v>
      </c>
      <c r="B5">
        <v>0</v>
      </c>
      <c r="C5" s="23">
        <v>0</v>
      </c>
      <c r="D5">
        <v>20</v>
      </c>
      <c r="F5" t="s">
        <v>140</v>
      </c>
      <c r="G5">
        <v>162</v>
      </c>
      <c r="H5" s="23">
        <v>3.3220547523838818E-3</v>
      </c>
      <c r="I5">
        <v>208</v>
      </c>
      <c r="J5">
        <f t="shared" si="0"/>
        <v>-46</v>
      </c>
      <c r="K5" s="20">
        <f t="shared" si="1"/>
        <v>-0.22115384615384615</v>
      </c>
      <c r="M5" t="s">
        <v>53</v>
      </c>
      <c r="N5">
        <v>1410</v>
      </c>
      <c r="O5" s="23">
        <v>2.8914180252230082E-2</v>
      </c>
      <c r="P5">
        <v>1354</v>
      </c>
      <c r="Q5">
        <v>56</v>
      </c>
      <c r="R5">
        <v>4.1358936484490398E-2</v>
      </c>
    </row>
    <row r="6" spans="1:18" x14ac:dyDescent="0.25">
      <c r="A6" t="s">
        <v>134</v>
      </c>
      <c r="B6">
        <v>0</v>
      </c>
      <c r="C6" s="23">
        <v>0</v>
      </c>
      <c r="D6" t="s">
        <v>203</v>
      </c>
      <c r="F6" t="s">
        <v>147</v>
      </c>
      <c r="G6">
        <v>326</v>
      </c>
      <c r="H6" s="23">
        <v>6.6851225264021328E-3</v>
      </c>
      <c r="I6">
        <v>353</v>
      </c>
      <c r="J6">
        <f t="shared" si="0"/>
        <v>-27</v>
      </c>
      <c r="K6" s="20">
        <f t="shared" si="1"/>
        <v>-7.6487252124645896E-2</v>
      </c>
      <c r="M6" t="s">
        <v>50</v>
      </c>
      <c r="N6">
        <v>1645</v>
      </c>
      <c r="O6" s="23">
        <v>3.3733210294268429E-2</v>
      </c>
      <c r="P6">
        <v>1606</v>
      </c>
      <c r="Q6">
        <v>39</v>
      </c>
      <c r="R6">
        <v>2.4283935242839352E-2</v>
      </c>
    </row>
    <row r="7" spans="1:18" x14ac:dyDescent="0.25">
      <c r="A7" t="s">
        <v>135</v>
      </c>
      <c r="B7">
        <v>0</v>
      </c>
      <c r="C7" s="23">
        <v>0</v>
      </c>
      <c r="D7">
        <v>0</v>
      </c>
      <c r="F7" t="s">
        <v>63</v>
      </c>
      <c r="G7">
        <v>673</v>
      </c>
      <c r="H7" s="23">
        <v>1.3800881779965139E-2</v>
      </c>
      <c r="I7">
        <v>711</v>
      </c>
      <c r="J7">
        <f t="shared" si="0"/>
        <v>-38</v>
      </c>
      <c r="K7" s="20">
        <f t="shared" si="1"/>
        <v>-5.3445850914205346E-2</v>
      </c>
      <c r="M7" t="s">
        <v>67</v>
      </c>
      <c r="N7">
        <v>896</v>
      </c>
      <c r="O7" s="23">
        <v>1.8373833692197274E-2</v>
      </c>
      <c r="P7">
        <v>865</v>
      </c>
      <c r="Q7">
        <v>31</v>
      </c>
      <c r="R7">
        <v>3.5838150289017344E-2</v>
      </c>
    </row>
    <row r="8" spans="1:18" x14ac:dyDescent="0.25">
      <c r="A8" t="s">
        <v>136</v>
      </c>
      <c r="B8">
        <v>0</v>
      </c>
      <c r="C8" s="23">
        <v>0</v>
      </c>
      <c r="D8">
        <v>0</v>
      </c>
      <c r="F8" t="s">
        <v>62</v>
      </c>
      <c r="G8">
        <v>158</v>
      </c>
      <c r="H8" s="23">
        <v>3.240028709115144E-3</v>
      </c>
      <c r="I8">
        <v>199</v>
      </c>
      <c r="J8">
        <f t="shared" si="0"/>
        <v>-41</v>
      </c>
      <c r="K8" s="20">
        <f t="shared" si="1"/>
        <v>-0.20603015075376885</v>
      </c>
      <c r="M8" t="s">
        <v>122</v>
      </c>
      <c r="N8">
        <v>1135</v>
      </c>
      <c r="O8" s="23">
        <v>2.3274889777504356E-2</v>
      </c>
      <c r="P8">
        <v>1109</v>
      </c>
      <c r="Q8">
        <v>26</v>
      </c>
      <c r="R8">
        <v>2.3444544634806132E-2</v>
      </c>
    </row>
    <row r="9" spans="1:18" x14ac:dyDescent="0.25">
      <c r="A9" t="s">
        <v>137</v>
      </c>
      <c r="B9">
        <v>0</v>
      </c>
      <c r="C9" s="23">
        <v>0</v>
      </c>
      <c r="D9">
        <v>0</v>
      </c>
      <c r="F9" t="s">
        <v>156</v>
      </c>
      <c r="G9">
        <v>150</v>
      </c>
      <c r="H9" s="23">
        <v>3.0759766225776685E-3</v>
      </c>
      <c r="I9">
        <v>182</v>
      </c>
      <c r="J9">
        <f t="shared" si="0"/>
        <v>-32</v>
      </c>
      <c r="K9" s="20">
        <f t="shared" si="1"/>
        <v>-0.17582417582417584</v>
      </c>
      <c r="M9" t="s">
        <v>119</v>
      </c>
      <c r="N9">
        <v>463</v>
      </c>
      <c r="O9" s="23">
        <v>9.4945145083564029E-3</v>
      </c>
      <c r="P9">
        <v>450</v>
      </c>
      <c r="Q9">
        <v>13</v>
      </c>
      <c r="R9">
        <v>2.8888888888888888E-2</v>
      </c>
    </row>
    <row r="10" spans="1:18" x14ac:dyDescent="0.25">
      <c r="A10" t="s">
        <v>138</v>
      </c>
      <c r="B10">
        <v>0</v>
      </c>
      <c r="C10" s="23">
        <v>0</v>
      </c>
      <c r="D10">
        <v>8</v>
      </c>
      <c r="F10" t="s">
        <v>157</v>
      </c>
      <c r="G10">
        <v>460</v>
      </c>
      <c r="H10" s="23">
        <v>9.4329949759048501E-3</v>
      </c>
      <c r="I10">
        <v>472</v>
      </c>
      <c r="J10">
        <f t="shared" si="0"/>
        <v>-12</v>
      </c>
      <c r="K10" s="20">
        <f t="shared" si="1"/>
        <v>-2.5423728813559324E-2</v>
      </c>
      <c r="M10" t="s">
        <v>61</v>
      </c>
      <c r="N10">
        <v>254</v>
      </c>
      <c r="O10" s="23">
        <v>5.2086537475648518E-3</v>
      </c>
      <c r="P10">
        <v>247</v>
      </c>
      <c r="Q10">
        <v>7</v>
      </c>
      <c r="R10">
        <v>2.8340080971659919E-2</v>
      </c>
    </row>
    <row r="11" spans="1:18" x14ac:dyDescent="0.25">
      <c r="A11" t="s">
        <v>139</v>
      </c>
      <c r="B11">
        <v>0</v>
      </c>
      <c r="C11" s="23">
        <v>0</v>
      </c>
      <c r="D11" t="s">
        <v>203</v>
      </c>
      <c r="F11" t="s">
        <v>50</v>
      </c>
      <c r="G11">
        <v>1645</v>
      </c>
      <c r="H11" s="23">
        <v>3.3733210294268429E-2</v>
      </c>
      <c r="I11">
        <v>1606</v>
      </c>
      <c r="J11">
        <f t="shared" si="0"/>
        <v>39</v>
      </c>
      <c r="K11" s="20">
        <f t="shared" si="1"/>
        <v>2.4283935242839352E-2</v>
      </c>
      <c r="M11" t="s">
        <v>51</v>
      </c>
      <c r="N11">
        <v>2901</v>
      </c>
      <c r="O11" s="23">
        <v>5.9489387880652105E-2</v>
      </c>
      <c r="P11">
        <v>2896</v>
      </c>
      <c r="Q11">
        <v>5</v>
      </c>
      <c r="R11">
        <v>1.7265193370165745E-3</v>
      </c>
    </row>
    <row r="12" spans="1:18" x14ac:dyDescent="0.25">
      <c r="A12" t="s">
        <v>140</v>
      </c>
      <c r="B12">
        <v>162</v>
      </c>
      <c r="C12" s="23">
        <v>3.3220547523838818E-3</v>
      </c>
      <c r="D12">
        <v>208</v>
      </c>
      <c r="F12" t="s">
        <v>125</v>
      </c>
      <c r="G12">
        <v>176</v>
      </c>
      <c r="H12" s="23">
        <v>3.6091459038244643E-3</v>
      </c>
      <c r="I12">
        <v>212</v>
      </c>
      <c r="J12">
        <f t="shared" si="0"/>
        <v>-36</v>
      </c>
      <c r="K12" s="20">
        <f t="shared" si="1"/>
        <v>-0.16981132075471697</v>
      </c>
      <c r="M12" t="s">
        <v>173</v>
      </c>
      <c r="N12">
        <v>211</v>
      </c>
      <c r="O12" s="23">
        <v>4.3268737824259202E-3</v>
      </c>
      <c r="P12">
        <v>207</v>
      </c>
      <c r="Q12">
        <v>4</v>
      </c>
      <c r="R12">
        <v>1.932367149758454E-2</v>
      </c>
    </row>
    <row r="13" spans="1:18" x14ac:dyDescent="0.25">
      <c r="A13" t="s">
        <v>112</v>
      </c>
      <c r="B13">
        <v>0</v>
      </c>
      <c r="C13" s="23">
        <v>0</v>
      </c>
      <c r="D13">
        <v>15</v>
      </c>
      <c r="F13" t="s">
        <v>48</v>
      </c>
      <c r="G13">
        <v>4996</v>
      </c>
      <c r="H13" s="23">
        <v>0.10245052804265355</v>
      </c>
      <c r="I13">
        <v>5120</v>
      </c>
      <c r="J13">
        <f t="shared" si="0"/>
        <v>-124</v>
      </c>
      <c r="K13" s="20">
        <f t="shared" si="1"/>
        <v>-2.4218750000000001E-2</v>
      </c>
      <c r="M13" t="s">
        <v>69</v>
      </c>
      <c r="N13">
        <v>526</v>
      </c>
      <c r="O13" s="23">
        <v>1.0786424689839024E-2</v>
      </c>
      <c r="P13">
        <v>522</v>
      </c>
      <c r="Q13">
        <v>4</v>
      </c>
      <c r="R13">
        <v>7.6628352490421452E-3</v>
      </c>
    </row>
    <row r="14" spans="1:18" x14ac:dyDescent="0.25">
      <c r="A14" t="s">
        <v>141</v>
      </c>
      <c r="B14">
        <v>0</v>
      </c>
      <c r="C14" s="23">
        <v>0</v>
      </c>
      <c r="D14">
        <v>0</v>
      </c>
      <c r="F14" t="s">
        <v>52</v>
      </c>
      <c r="G14">
        <v>1193</v>
      </c>
      <c r="H14" s="23">
        <v>2.4464267404901055E-2</v>
      </c>
      <c r="I14">
        <v>1230</v>
      </c>
      <c r="J14">
        <f t="shared" si="0"/>
        <v>-37</v>
      </c>
      <c r="K14" s="20">
        <f t="shared" si="1"/>
        <v>-3.0081300813008131E-2</v>
      </c>
      <c r="M14" t="s">
        <v>66</v>
      </c>
      <c r="N14">
        <v>645</v>
      </c>
      <c r="O14" s="23">
        <v>1.3226699477083975E-2</v>
      </c>
      <c r="P14">
        <v>642</v>
      </c>
      <c r="Q14">
        <v>3</v>
      </c>
      <c r="R14">
        <v>4.6728971962616819E-3</v>
      </c>
    </row>
    <row r="15" spans="1:18" x14ac:dyDescent="0.25">
      <c r="A15" t="s">
        <v>142</v>
      </c>
      <c r="B15">
        <v>37</v>
      </c>
      <c r="C15" s="23">
        <v>7.5874090023582484E-4</v>
      </c>
      <c r="D15">
        <v>72</v>
      </c>
      <c r="F15" t="s">
        <v>47</v>
      </c>
      <c r="G15">
        <v>3121</v>
      </c>
      <c r="H15" s="23">
        <v>6.4000820260432689E-2</v>
      </c>
      <c r="I15">
        <v>3215</v>
      </c>
      <c r="J15">
        <f t="shared" si="0"/>
        <v>-94</v>
      </c>
      <c r="K15" s="20">
        <f t="shared" si="1"/>
        <v>-2.9237947122861586E-2</v>
      </c>
      <c r="M15" t="s">
        <v>114</v>
      </c>
      <c r="N15">
        <v>771</v>
      </c>
      <c r="O15" s="23">
        <v>1.5810519840049216E-2</v>
      </c>
      <c r="P15">
        <v>769</v>
      </c>
      <c r="Q15">
        <v>2</v>
      </c>
      <c r="R15">
        <v>2.6007802340702211E-3</v>
      </c>
    </row>
    <row r="16" spans="1:18" x14ac:dyDescent="0.25">
      <c r="A16" t="s">
        <v>143</v>
      </c>
      <c r="B16">
        <v>144</v>
      </c>
      <c r="C16" s="23">
        <v>2.9529375576745616E-3</v>
      </c>
      <c r="D16">
        <v>162</v>
      </c>
      <c r="F16" t="s">
        <v>45</v>
      </c>
      <c r="G16">
        <v>6928</v>
      </c>
      <c r="H16" s="23">
        <v>0.14206910694145392</v>
      </c>
      <c r="I16">
        <v>7138</v>
      </c>
      <c r="J16">
        <f t="shared" si="0"/>
        <v>-210</v>
      </c>
      <c r="K16" s="20">
        <f t="shared" si="1"/>
        <v>-2.9420005603810591E-2</v>
      </c>
      <c r="M16" t="s">
        <v>121</v>
      </c>
      <c r="N16">
        <v>846</v>
      </c>
      <c r="O16" s="23">
        <v>1.7348508151338048E-2</v>
      </c>
      <c r="P16">
        <v>845</v>
      </c>
      <c r="Q16">
        <v>1</v>
      </c>
      <c r="R16">
        <v>1.1834319526627219E-3</v>
      </c>
    </row>
    <row r="17" spans="1:18" x14ac:dyDescent="0.25">
      <c r="A17" t="s">
        <v>144</v>
      </c>
      <c r="B17">
        <v>0</v>
      </c>
      <c r="C17" s="23">
        <v>0</v>
      </c>
      <c r="D17">
        <v>16</v>
      </c>
      <c r="F17" t="s">
        <v>49</v>
      </c>
      <c r="G17">
        <v>5188</v>
      </c>
      <c r="H17" s="23">
        <v>0.10638777811955295</v>
      </c>
      <c r="I17">
        <v>5337</v>
      </c>
      <c r="J17">
        <f t="shared" si="0"/>
        <v>-149</v>
      </c>
      <c r="K17" s="20">
        <f t="shared" si="1"/>
        <v>-2.7918306164511898E-2</v>
      </c>
      <c r="M17" t="s">
        <v>120</v>
      </c>
      <c r="N17">
        <v>1098</v>
      </c>
      <c r="O17" s="23">
        <v>2.2516148877268532E-2</v>
      </c>
      <c r="P17">
        <v>1100</v>
      </c>
      <c r="Q17">
        <v>-2</v>
      </c>
      <c r="R17">
        <v>-1.8181818181818182E-3</v>
      </c>
    </row>
    <row r="18" spans="1:18" x14ac:dyDescent="0.25">
      <c r="A18" t="s">
        <v>145</v>
      </c>
      <c r="B18">
        <v>98</v>
      </c>
      <c r="C18" s="23">
        <v>2.0096380600840768E-3</v>
      </c>
      <c r="D18">
        <v>145</v>
      </c>
      <c r="F18" t="s">
        <v>70</v>
      </c>
      <c r="G18">
        <v>158</v>
      </c>
      <c r="H18" s="23">
        <v>3.240028709115144E-3</v>
      </c>
      <c r="I18">
        <v>185</v>
      </c>
      <c r="J18">
        <f t="shared" si="0"/>
        <v>-27</v>
      </c>
      <c r="K18" s="20">
        <f t="shared" si="1"/>
        <v>-0.14594594594594595</v>
      </c>
      <c r="M18" t="s">
        <v>117</v>
      </c>
      <c r="N18">
        <v>744</v>
      </c>
      <c r="O18" s="23">
        <v>1.5256844047985236E-2</v>
      </c>
      <c r="P18">
        <v>746</v>
      </c>
      <c r="Q18">
        <v>-2</v>
      </c>
      <c r="R18">
        <v>-2.6809651474530832E-3</v>
      </c>
    </row>
    <row r="19" spans="1:18" x14ac:dyDescent="0.25">
      <c r="A19" t="s">
        <v>146</v>
      </c>
      <c r="B19">
        <v>0</v>
      </c>
      <c r="C19" s="23">
        <v>0</v>
      </c>
      <c r="D19">
        <v>35</v>
      </c>
      <c r="F19" t="s">
        <v>164</v>
      </c>
      <c r="G19">
        <v>207</v>
      </c>
      <c r="H19" s="23">
        <v>4.244847739157182E-3</v>
      </c>
      <c r="I19">
        <v>231</v>
      </c>
      <c r="J19">
        <f t="shared" si="0"/>
        <v>-24</v>
      </c>
      <c r="K19" s="20">
        <f t="shared" si="1"/>
        <v>-0.1038961038961039</v>
      </c>
      <c r="M19" t="s">
        <v>157</v>
      </c>
      <c r="N19">
        <v>460</v>
      </c>
      <c r="O19" s="23">
        <v>9.4329949759048501E-3</v>
      </c>
      <c r="P19">
        <v>472</v>
      </c>
      <c r="Q19">
        <v>-12</v>
      </c>
      <c r="R19">
        <v>-2.5423728813559324E-2</v>
      </c>
    </row>
    <row r="20" spans="1:18" x14ac:dyDescent="0.25">
      <c r="A20" t="s">
        <v>147</v>
      </c>
      <c r="B20">
        <v>326</v>
      </c>
      <c r="C20" s="23">
        <v>6.6851225264021328E-3</v>
      </c>
      <c r="D20">
        <v>353</v>
      </c>
      <c r="F20" t="s">
        <v>46</v>
      </c>
      <c r="G20">
        <v>4471</v>
      </c>
      <c r="H20" s="23">
        <v>9.1684609863631708E-2</v>
      </c>
      <c r="I20">
        <v>4488</v>
      </c>
      <c r="J20">
        <f t="shared" si="0"/>
        <v>-17</v>
      </c>
      <c r="K20" s="20">
        <f t="shared" si="1"/>
        <v>-3.787878787878788E-3</v>
      </c>
      <c r="M20" t="s">
        <v>46</v>
      </c>
      <c r="N20">
        <v>4471</v>
      </c>
      <c r="O20" s="23">
        <v>9.1684609863631708E-2</v>
      </c>
      <c r="P20">
        <v>4488</v>
      </c>
      <c r="Q20">
        <v>-17</v>
      </c>
      <c r="R20">
        <v>-3.787878787878788E-3</v>
      </c>
    </row>
    <row r="21" spans="1:18" x14ac:dyDescent="0.25">
      <c r="A21" t="s">
        <v>148</v>
      </c>
      <c r="B21">
        <v>0</v>
      </c>
      <c r="C21" s="23">
        <v>0</v>
      </c>
      <c r="D21">
        <v>0</v>
      </c>
      <c r="F21" t="s">
        <v>167</v>
      </c>
      <c r="G21">
        <v>172</v>
      </c>
      <c r="H21" s="23">
        <v>3.5271198605557265E-3</v>
      </c>
      <c r="I21">
        <v>200</v>
      </c>
      <c r="J21">
        <f t="shared" si="0"/>
        <v>-28</v>
      </c>
      <c r="K21" s="20">
        <f t="shared" si="1"/>
        <v>-0.14000000000000001</v>
      </c>
      <c r="M21" t="s">
        <v>65</v>
      </c>
      <c r="N21">
        <v>412</v>
      </c>
      <c r="O21" s="23">
        <v>8.4486824566799967E-3</v>
      </c>
      <c r="P21">
        <v>435</v>
      </c>
      <c r="Q21">
        <v>-23</v>
      </c>
      <c r="R21">
        <v>-5.2873563218390804E-2</v>
      </c>
    </row>
    <row r="22" spans="1:18" x14ac:dyDescent="0.25">
      <c r="A22" t="s">
        <v>127</v>
      </c>
      <c r="B22">
        <v>34</v>
      </c>
      <c r="C22" s="23">
        <v>6.972213677842715E-4</v>
      </c>
      <c r="D22">
        <v>65</v>
      </c>
      <c r="F22" t="s">
        <v>67</v>
      </c>
      <c r="G22">
        <v>896</v>
      </c>
      <c r="H22" s="23">
        <v>1.8373833692197274E-2</v>
      </c>
      <c r="I22">
        <v>865</v>
      </c>
      <c r="J22">
        <f t="shared" si="0"/>
        <v>31</v>
      </c>
      <c r="K22" s="20">
        <f t="shared" si="1"/>
        <v>3.5838150289017344E-2</v>
      </c>
      <c r="M22" t="s">
        <v>164</v>
      </c>
      <c r="N22">
        <v>207</v>
      </c>
      <c r="O22" s="23">
        <v>4.244847739157182E-3</v>
      </c>
      <c r="P22">
        <v>231</v>
      </c>
      <c r="Q22">
        <v>-24</v>
      </c>
      <c r="R22">
        <v>-0.1038961038961039</v>
      </c>
    </row>
    <row r="23" spans="1:18" x14ac:dyDescent="0.25">
      <c r="A23" t="s">
        <v>149</v>
      </c>
      <c r="B23">
        <v>0</v>
      </c>
      <c r="C23" s="23">
        <v>0</v>
      </c>
      <c r="D23" t="s">
        <v>203</v>
      </c>
      <c r="F23" t="s">
        <v>172</v>
      </c>
      <c r="G23">
        <v>715</v>
      </c>
      <c r="H23" s="23">
        <v>1.4662155234286886E-2</v>
      </c>
      <c r="I23">
        <v>746</v>
      </c>
      <c r="J23">
        <f t="shared" si="0"/>
        <v>-31</v>
      </c>
      <c r="K23" s="20">
        <f t="shared" si="1"/>
        <v>-4.1554959785522788E-2</v>
      </c>
      <c r="M23" t="s">
        <v>147</v>
      </c>
      <c r="N23">
        <v>326</v>
      </c>
      <c r="O23" s="23">
        <v>6.6851225264021328E-3</v>
      </c>
      <c r="P23">
        <v>353</v>
      </c>
      <c r="Q23">
        <v>-27</v>
      </c>
      <c r="R23">
        <v>-7.6487252124645896E-2</v>
      </c>
    </row>
    <row r="24" spans="1:18" x14ac:dyDescent="0.25">
      <c r="A24" t="s">
        <v>150</v>
      </c>
      <c r="B24">
        <v>71</v>
      </c>
      <c r="C24" s="23">
        <v>1.4559622680200964E-3</v>
      </c>
      <c r="D24">
        <v>110</v>
      </c>
      <c r="F24" t="s">
        <v>121</v>
      </c>
      <c r="G24">
        <v>846</v>
      </c>
      <c r="H24" s="23">
        <v>1.7348508151338048E-2</v>
      </c>
      <c r="I24">
        <v>845</v>
      </c>
      <c r="J24">
        <f t="shared" si="0"/>
        <v>1</v>
      </c>
      <c r="K24" s="20">
        <f t="shared" si="1"/>
        <v>1.1834319526627219E-3</v>
      </c>
      <c r="M24" t="s">
        <v>70</v>
      </c>
      <c r="N24">
        <v>158</v>
      </c>
      <c r="O24" s="23">
        <v>3.240028709115144E-3</v>
      </c>
      <c r="P24">
        <v>185</v>
      </c>
      <c r="Q24">
        <v>-27</v>
      </c>
      <c r="R24">
        <v>-0.14594594594594595</v>
      </c>
    </row>
    <row r="25" spans="1:18" x14ac:dyDescent="0.25">
      <c r="A25" t="s">
        <v>151</v>
      </c>
      <c r="B25">
        <v>33</v>
      </c>
      <c r="C25" s="23">
        <v>6.7671485696708705E-4</v>
      </c>
      <c r="D25">
        <v>89</v>
      </c>
      <c r="F25" t="s">
        <v>120</v>
      </c>
      <c r="G25">
        <v>1098</v>
      </c>
      <c r="H25" s="23">
        <v>2.2516148877268532E-2</v>
      </c>
      <c r="I25">
        <v>1100</v>
      </c>
      <c r="J25">
        <f t="shared" si="0"/>
        <v>-2</v>
      </c>
      <c r="K25" s="20">
        <f t="shared" si="1"/>
        <v>-1.8181818181818182E-3</v>
      </c>
      <c r="M25" t="s">
        <v>167</v>
      </c>
      <c r="N25">
        <v>172</v>
      </c>
      <c r="O25" s="23">
        <v>3.5271198605557265E-3</v>
      </c>
      <c r="P25">
        <v>200</v>
      </c>
      <c r="Q25">
        <v>-28</v>
      </c>
      <c r="R25">
        <v>-0.14000000000000001</v>
      </c>
    </row>
    <row r="26" spans="1:18" x14ac:dyDescent="0.25">
      <c r="A26" t="s">
        <v>152</v>
      </c>
      <c r="B26">
        <v>66</v>
      </c>
      <c r="C26" s="23">
        <v>1.3534297139341741E-3</v>
      </c>
      <c r="D26">
        <v>103</v>
      </c>
      <c r="F26" t="s">
        <v>65</v>
      </c>
      <c r="G26">
        <v>412</v>
      </c>
      <c r="H26" s="23">
        <v>8.4486824566799967E-3</v>
      </c>
      <c r="I26">
        <v>435</v>
      </c>
      <c r="J26">
        <f t="shared" si="0"/>
        <v>-23</v>
      </c>
      <c r="K26" s="20">
        <f t="shared" si="1"/>
        <v>-5.2873563218390804E-2</v>
      </c>
      <c r="M26" t="s">
        <v>60</v>
      </c>
      <c r="N26">
        <v>279</v>
      </c>
      <c r="O26" s="23">
        <v>5.721316517994463E-3</v>
      </c>
      <c r="P26">
        <v>308</v>
      </c>
      <c r="Q26">
        <v>-29</v>
      </c>
      <c r="R26">
        <v>-9.4155844155844159E-2</v>
      </c>
    </row>
    <row r="27" spans="1:18" x14ac:dyDescent="0.25">
      <c r="A27" t="s">
        <v>63</v>
      </c>
      <c r="B27">
        <v>673</v>
      </c>
      <c r="C27" s="23">
        <v>1.3800881779965139E-2</v>
      </c>
      <c r="D27">
        <v>711</v>
      </c>
      <c r="F27" t="s">
        <v>126</v>
      </c>
      <c r="G27">
        <v>934</v>
      </c>
      <c r="H27" s="23">
        <v>1.9153081103250282E-2</v>
      </c>
      <c r="I27">
        <v>973</v>
      </c>
      <c r="J27">
        <f t="shared" si="0"/>
        <v>-39</v>
      </c>
      <c r="K27" s="20">
        <f t="shared" si="1"/>
        <v>-4.0082219938335044E-2</v>
      </c>
      <c r="M27" t="s">
        <v>172</v>
      </c>
      <c r="N27">
        <v>715</v>
      </c>
      <c r="O27" s="23">
        <v>1.4662155234286886E-2</v>
      </c>
      <c r="P27">
        <v>746</v>
      </c>
      <c r="Q27">
        <v>-31</v>
      </c>
      <c r="R27">
        <v>-4.1554959785522788E-2</v>
      </c>
    </row>
    <row r="28" spans="1:18" x14ac:dyDescent="0.25">
      <c r="A28" t="s">
        <v>153</v>
      </c>
      <c r="B28">
        <v>25</v>
      </c>
      <c r="C28" s="23">
        <v>5.1266277042961138E-4</v>
      </c>
      <c r="D28">
        <v>74</v>
      </c>
      <c r="F28" t="s">
        <v>173</v>
      </c>
      <c r="G28">
        <v>211</v>
      </c>
      <c r="H28" s="23">
        <v>4.3268737824259202E-3</v>
      </c>
      <c r="I28">
        <v>207</v>
      </c>
      <c r="J28">
        <f t="shared" si="0"/>
        <v>4</v>
      </c>
      <c r="K28" s="20">
        <f t="shared" si="1"/>
        <v>1.932367149758454E-2</v>
      </c>
      <c r="M28" t="s">
        <v>64</v>
      </c>
      <c r="N28">
        <v>328</v>
      </c>
      <c r="O28" s="23">
        <v>6.7261355480365019E-3</v>
      </c>
      <c r="P28">
        <v>360</v>
      </c>
      <c r="Q28">
        <v>-32</v>
      </c>
      <c r="R28">
        <v>-8.8888888888888892E-2</v>
      </c>
    </row>
    <row r="29" spans="1:18" x14ac:dyDescent="0.25">
      <c r="A29" t="s">
        <v>154</v>
      </c>
      <c r="B29">
        <v>0</v>
      </c>
      <c r="C29" s="23">
        <v>0</v>
      </c>
      <c r="D29">
        <v>36</v>
      </c>
      <c r="F29" t="s">
        <v>66</v>
      </c>
      <c r="G29">
        <v>645</v>
      </c>
      <c r="H29" s="23">
        <v>1.3226699477083975E-2</v>
      </c>
      <c r="I29">
        <v>642</v>
      </c>
      <c r="J29">
        <f t="shared" si="0"/>
        <v>3</v>
      </c>
      <c r="K29" s="20">
        <f t="shared" si="1"/>
        <v>4.6728971962616819E-3</v>
      </c>
      <c r="M29" t="s">
        <v>156</v>
      </c>
      <c r="N29">
        <v>150</v>
      </c>
      <c r="O29" s="23">
        <v>3.0759766225776685E-3</v>
      </c>
      <c r="P29">
        <v>182</v>
      </c>
      <c r="Q29">
        <v>-32</v>
      </c>
      <c r="R29">
        <v>-0.17582417582417584</v>
      </c>
    </row>
    <row r="30" spans="1:18" x14ac:dyDescent="0.25">
      <c r="A30" t="s">
        <v>62</v>
      </c>
      <c r="B30">
        <v>158</v>
      </c>
      <c r="C30" s="23">
        <v>3.240028709115144E-3</v>
      </c>
      <c r="D30">
        <v>199</v>
      </c>
      <c r="F30" t="s">
        <v>122</v>
      </c>
      <c r="G30">
        <v>1135</v>
      </c>
      <c r="H30" s="23">
        <v>2.3274889777504356E-2</v>
      </c>
      <c r="I30">
        <v>1109</v>
      </c>
      <c r="J30">
        <f t="shared" si="0"/>
        <v>26</v>
      </c>
      <c r="K30" s="20">
        <f t="shared" si="1"/>
        <v>2.3444544634806132E-2</v>
      </c>
      <c r="M30" t="s">
        <v>125</v>
      </c>
      <c r="N30">
        <v>176</v>
      </c>
      <c r="O30" s="23">
        <v>3.6091459038244643E-3</v>
      </c>
      <c r="P30">
        <v>212</v>
      </c>
      <c r="Q30">
        <v>-36</v>
      </c>
      <c r="R30">
        <v>-0.16981132075471697</v>
      </c>
    </row>
    <row r="31" spans="1:18" x14ac:dyDescent="0.25">
      <c r="A31" t="s">
        <v>110</v>
      </c>
      <c r="B31">
        <v>5</v>
      </c>
      <c r="C31" s="23">
        <v>1.0253255408592229E-4</v>
      </c>
      <c r="D31">
        <v>31</v>
      </c>
      <c r="F31" t="s">
        <v>60</v>
      </c>
      <c r="G31">
        <v>279</v>
      </c>
      <c r="H31" s="23">
        <v>5.721316517994463E-3</v>
      </c>
      <c r="I31">
        <v>308</v>
      </c>
      <c r="J31">
        <f t="shared" si="0"/>
        <v>-29</v>
      </c>
      <c r="K31" s="20">
        <f t="shared" si="1"/>
        <v>-9.4155844155844159E-2</v>
      </c>
      <c r="M31" t="s">
        <v>52</v>
      </c>
      <c r="N31">
        <v>1193</v>
      </c>
      <c r="O31" s="23">
        <v>2.4464267404901055E-2</v>
      </c>
      <c r="P31">
        <v>1230</v>
      </c>
      <c r="Q31">
        <v>-37</v>
      </c>
      <c r="R31">
        <v>-3.0081300813008131E-2</v>
      </c>
    </row>
    <row r="32" spans="1:18" x14ac:dyDescent="0.25">
      <c r="A32" t="s">
        <v>155</v>
      </c>
      <c r="B32">
        <v>5</v>
      </c>
      <c r="C32" s="23">
        <v>1.0253255408592229E-4</v>
      </c>
      <c r="D32">
        <v>21</v>
      </c>
      <c r="F32" t="s">
        <v>61</v>
      </c>
      <c r="G32">
        <v>254</v>
      </c>
      <c r="H32" s="23">
        <v>5.2086537475648518E-3</v>
      </c>
      <c r="I32">
        <v>247</v>
      </c>
      <c r="J32">
        <f t="shared" si="0"/>
        <v>7</v>
      </c>
      <c r="K32" s="20">
        <f t="shared" si="1"/>
        <v>2.8340080971659919E-2</v>
      </c>
      <c r="M32" t="s">
        <v>63</v>
      </c>
      <c r="N32">
        <v>673</v>
      </c>
      <c r="O32" s="23">
        <v>1.3800881779965139E-2</v>
      </c>
      <c r="P32">
        <v>711</v>
      </c>
      <c r="Q32">
        <v>-38</v>
      </c>
      <c r="R32">
        <v>-5.3445850914205346E-2</v>
      </c>
    </row>
    <row r="33" spans="1:18" x14ac:dyDescent="0.25">
      <c r="A33" t="s">
        <v>156</v>
      </c>
      <c r="B33">
        <v>150</v>
      </c>
      <c r="C33" s="23">
        <v>3.0759766225776685E-3</v>
      </c>
      <c r="D33">
        <v>182</v>
      </c>
      <c r="F33" t="s">
        <v>114</v>
      </c>
      <c r="G33">
        <v>771</v>
      </c>
      <c r="H33" s="23">
        <v>1.5810519840049216E-2</v>
      </c>
      <c r="I33">
        <v>769</v>
      </c>
      <c r="J33">
        <f t="shared" si="0"/>
        <v>2</v>
      </c>
      <c r="K33" s="20">
        <f t="shared" si="1"/>
        <v>2.6007802340702211E-3</v>
      </c>
      <c r="M33" t="s">
        <v>126</v>
      </c>
      <c r="N33">
        <v>934</v>
      </c>
      <c r="O33" s="23">
        <v>1.9153081103250282E-2</v>
      </c>
      <c r="P33">
        <v>973</v>
      </c>
      <c r="Q33">
        <v>-39</v>
      </c>
      <c r="R33">
        <v>-4.0082219938335044E-2</v>
      </c>
    </row>
    <row r="34" spans="1:18" x14ac:dyDescent="0.25">
      <c r="A34" t="s">
        <v>129</v>
      </c>
      <c r="B34">
        <v>99</v>
      </c>
      <c r="C34" s="23">
        <v>2.0301445709012609E-3</v>
      </c>
      <c r="D34">
        <v>148</v>
      </c>
      <c r="F34" t="s">
        <v>117</v>
      </c>
      <c r="G34">
        <v>744</v>
      </c>
      <c r="H34" s="23">
        <v>1.5256844047985236E-2</v>
      </c>
      <c r="I34">
        <v>746</v>
      </c>
      <c r="J34">
        <f t="shared" si="0"/>
        <v>-2</v>
      </c>
      <c r="K34" s="20">
        <f t="shared" si="1"/>
        <v>-2.6809651474530832E-3</v>
      </c>
      <c r="M34" t="s">
        <v>62</v>
      </c>
      <c r="N34">
        <v>158</v>
      </c>
      <c r="O34" s="23">
        <v>3.240028709115144E-3</v>
      </c>
      <c r="P34">
        <v>199</v>
      </c>
      <c r="Q34">
        <v>-41</v>
      </c>
      <c r="R34">
        <v>-0.20603015075376885</v>
      </c>
    </row>
    <row r="35" spans="1:18" x14ac:dyDescent="0.25">
      <c r="A35" t="s">
        <v>157</v>
      </c>
      <c r="B35">
        <v>460</v>
      </c>
      <c r="C35" s="23">
        <v>9.4329949759048501E-3</v>
      </c>
      <c r="D35">
        <v>472</v>
      </c>
      <c r="F35" t="s">
        <v>53</v>
      </c>
      <c r="G35">
        <v>1410</v>
      </c>
      <c r="H35" s="23">
        <v>2.8914180252230082E-2</v>
      </c>
      <c r="I35">
        <v>1354</v>
      </c>
      <c r="J35">
        <f t="shared" si="0"/>
        <v>56</v>
      </c>
      <c r="K35" s="20">
        <f t="shared" si="1"/>
        <v>4.1358936484490398E-2</v>
      </c>
      <c r="M35" t="s">
        <v>140</v>
      </c>
      <c r="N35">
        <v>162</v>
      </c>
      <c r="O35" s="23">
        <v>3.3220547523838818E-3</v>
      </c>
      <c r="P35">
        <v>208</v>
      </c>
      <c r="Q35">
        <v>-46</v>
      </c>
      <c r="R35">
        <v>-0.22115384615384615</v>
      </c>
    </row>
    <row r="36" spans="1:18" x14ac:dyDescent="0.25">
      <c r="A36" t="s">
        <v>158</v>
      </c>
      <c r="B36">
        <v>0</v>
      </c>
      <c r="C36" s="23">
        <v>0</v>
      </c>
      <c r="D36">
        <v>20</v>
      </c>
      <c r="F36" t="s">
        <v>68</v>
      </c>
      <c r="G36">
        <v>2022</v>
      </c>
      <c r="H36" s="23">
        <v>4.146416487234697E-2</v>
      </c>
      <c r="I36">
        <v>1916</v>
      </c>
      <c r="J36">
        <f t="shared" si="0"/>
        <v>106</v>
      </c>
      <c r="K36" s="20">
        <f t="shared" si="1"/>
        <v>5.5323590814196244E-2</v>
      </c>
      <c r="M36" t="s">
        <v>67</v>
      </c>
      <c r="N36">
        <v>888</v>
      </c>
      <c r="O36" s="23">
        <v>1.7457633782880511E-2</v>
      </c>
      <c r="P36">
        <v>837</v>
      </c>
      <c r="Q36">
        <f>P36-N36</f>
        <v>-51</v>
      </c>
      <c r="R36">
        <f>+Q36/P36</f>
        <v>-6.093189964157706E-2</v>
      </c>
    </row>
    <row r="37" spans="1:18" x14ac:dyDescent="0.25">
      <c r="A37" t="s">
        <v>159</v>
      </c>
      <c r="B37">
        <v>0</v>
      </c>
      <c r="C37" s="23">
        <v>0</v>
      </c>
      <c r="D37" t="s">
        <v>203</v>
      </c>
      <c r="F37" t="s">
        <v>69</v>
      </c>
      <c r="G37">
        <v>526</v>
      </c>
      <c r="H37" s="23">
        <v>1.0786424689839024E-2</v>
      </c>
      <c r="I37">
        <v>522</v>
      </c>
      <c r="J37">
        <f t="shared" si="0"/>
        <v>4</v>
      </c>
      <c r="K37" s="20">
        <f t="shared" si="1"/>
        <v>7.6628352490421452E-3</v>
      </c>
      <c r="M37" t="s">
        <v>53</v>
      </c>
      <c r="N37">
        <v>1408</v>
      </c>
      <c r="O37" s="23">
        <v>2.7680572484567293E-2</v>
      </c>
      <c r="P37">
        <v>1353</v>
      </c>
      <c r="Q37">
        <f>P37-N37</f>
        <v>-55</v>
      </c>
      <c r="R37">
        <f>+Q37/P37</f>
        <v>-4.065040650406504E-2</v>
      </c>
    </row>
    <row r="38" spans="1:18" x14ac:dyDescent="0.25">
      <c r="A38" t="s">
        <v>160</v>
      </c>
      <c r="B38">
        <v>0</v>
      </c>
      <c r="C38" s="23">
        <v>0</v>
      </c>
      <c r="D38">
        <v>10</v>
      </c>
      <c r="F38" t="s">
        <v>119</v>
      </c>
      <c r="G38">
        <v>463</v>
      </c>
      <c r="H38" s="23">
        <v>9.4945145083564029E-3</v>
      </c>
      <c r="I38">
        <v>450</v>
      </c>
      <c r="J38">
        <f t="shared" si="0"/>
        <v>13</v>
      </c>
      <c r="K38" s="20">
        <f t="shared" si="1"/>
        <v>2.8888888888888888E-2</v>
      </c>
      <c r="M38" t="s">
        <v>59</v>
      </c>
      <c r="N38">
        <v>634</v>
      </c>
      <c r="O38" s="23">
        <v>1.3001127858094945E-2</v>
      </c>
      <c r="P38">
        <v>690</v>
      </c>
      <c r="Q38">
        <v>-56</v>
      </c>
      <c r="R38">
        <v>-8.1159420289855067E-2</v>
      </c>
    </row>
    <row r="39" spans="1:18" x14ac:dyDescent="0.25">
      <c r="A39" t="s">
        <v>161</v>
      </c>
      <c r="B39">
        <v>0</v>
      </c>
      <c r="C39" s="23">
        <v>0</v>
      </c>
      <c r="D39">
        <v>33</v>
      </c>
      <c r="F39" t="s">
        <v>59</v>
      </c>
      <c r="G39">
        <v>634</v>
      </c>
      <c r="H39" s="23">
        <v>1.3001127858094945E-2</v>
      </c>
      <c r="I39">
        <v>690</v>
      </c>
      <c r="J39">
        <f t="shared" si="0"/>
        <v>-56</v>
      </c>
      <c r="K39" s="20">
        <f t="shared" si="1"/>
        <v>-8.1159420289855067E-2</v>
      </c>
      <c r="M39" t="s">
        <v>51</v>
      </c>
      <c r="N39">
        <v>2941</v>
      </c>
      <c r="O39" s="23">
        <v>5.7818582157040069E-2</v>
      </c>
      <c r="P39">
        <v>2850</v>
      </c>
      <c r="Q39">
        <f>P39-N39</f>
        <v>-91</v>
      </c>
      <c r="R39">
        <f>+Q39/P39</f>
        <v>-3.1929824561403509E-2</v>
      </c>
    </row>
    <row r="40" spans="1:18" x14ac:dyDescent="0.25">
      <c r="A40" t="s">
        <v>162</v>
      </c>
      <c r="B40">
        <v>0</v>
      </c>
      <c r="C40" s="23">
        <v>0</v>
      </c>
      <c r="D40" t="s">
        <v>203</v>
      </c>
      <c r="F40" t="s">
        <v>51</v>
      </c>
      <c r="G40">
        <v>2901</v>
      </c>
      <c r="H40" s="23">
        <v>5.9489387880652105E-2</v>
      </c>
      <c r="I40">
        <v>2896</v>
      </c>
      <c r="J40">
        <f t="shared" si="0"/>
        <v>5</v>
      </c>
      <c r="K40" s="20">
        <f t="shared" si="1"/>
        <v>1.7265193370165745E-3</v>
      </c>
      <c r="M40" t="s">
        <v>47</v>
      </c>
      <c r="N40">
        <v>3121</v>
      </c>
      <c r="O40" s="23">
        <v>6.4000820260432689E-2</v>
      </c>
      <c r="P40">
        <v>3215</v>
      </c>
      <c r="Q40">
        <v>-94</v>
      </c>
      <c r="R40">
        <v>-2.9237947122861586E-2</v>
      </c>
    </row>
    <row r="41" spans="1:18" x14ac:dyDescent="0.25">
      <c r="A41" t="s">
        <v>50</v>
      </c>
      <c r="B41">
        <v>1645</v>
      </c>
      <c r="C41" s="23">
        <v>3.3733210294268429E-2</v>
      </c>
      <c r="D41">
        <v>1606</v>
      </c>
      <c r="F41" t="s">
        <v>132</v>
      </c>
      <c r="G41">
        <v>48765</v>
      </c>
      <c r="H41" s="23">
        <v>1</v>
      </c>
      <c r="I41">
        <v>50721</v>
      </c>
      <c r="J41">
        <f t="shared" si="0"/>
        <v>-1956</v>
      </c>
      <c r="K41" s="20">
        <f t="shared" si="1"/>
        <v>-3.8563908440291006E-2</v>
      </c>
      <c r="M41" t="s">
        <v>68</v>
      </c>
      <c r="N41">
        <v>1991</v>
      </c>
      <c r="O41" s="23">
        <v>3.9142059528958439E-2</v>
      </c>
      <c r="P41">
        <v>1892</v>
      </c>
      <c r="Q41">
        <f>P41-N41</f>
        <v>-99</v>
      </c>
      <c r="R41">
        <f>+Q41/P41</f>
        <v>-5.232558139534884E-2</v>
      </c>
    </row>
    <row r="42" spans="1:18" x14ac:dyDescent="0.25">
      <c r="A42" t="s">
        <v>125</v>
      </c>
      <c r="B42">
        <v>176</v>
      </c>
      <c r="C42" s="23">
        <v>3.6091459038244643E-3</v>
      </c>
      <c r="D42">
        <v>212</v>
      </c>
      <c r="F42" t="s">
        <v>109</v>
      </c>
      <c r="G42">
        <v>3121</v>
      </c>
      <c r="H42" s="23">
        <v>6.4000820260432689E-2</v>
      </c>
      <c r="I42">
        <v>3215</v>
      </c>
      <c r="J42">
        <f t="shared" si="0"/>
        <v>-94</v>
      </c>
      <c r="K42" s="20">
        <f t="shared" si="1"/>
        <v>-2.9237947122861586E-2</v>
      </c>
      <c r="M42" t="s">
        <v>48</v>
      </c>
      <c r="N42">
        <v>4996</v>
      </c>
      <c r="O42" s="23">
        <v>0.10245052804265355</v>
      </c>
      <c r="P42">
        <v>5120</v>
      </c>
      <c r="Q42">
        <v>-124</v>
      </c>
      <c r="R42">
        <v>-2.4218750000000001E-2</v>
      </c>
    </row>
    <row r="43" spans="1:18" x14ac:dyDescent="0.25">
      <c r="A43" t="s">
        <v>48</v>
      </c>
      <c r="B43">
        <v>4996</v>
      </c>
      <c r="C43" s="23">
        <v>0.10245052804265355</v>
      </c>
      <c r="D43">
        <v>5120</v>
      </c>
      <c r="F43" t="s">
        <v>135</v>
      </c>
      <c r="G43">
        <v>4996</v>
      </c>
      <c r="H43" s="23">
        <v>0.10245052804265355</v>
      </c>
      <c r="I43">
        <v>5120</v>
      </c>
      <c r="J43">
        <f t="shared" si="0"/>
        <v>-124</v>
      </c>
      <c r="K43" s="20">
        <f t="shared" si="1"/>
        <v>-2.4218750000000001E-2</v>
      </c>
      <c r="M43" t="s">
        <v>49</v>
      </c>
      <c r="N43">
        <v>5188</v>
      </c>
      <c r="O43" s="23">
        <v>0.10638777811955295</v>
      </c>
      <c r="P43">
        <v>5337</v>
      </c>
      <c r="Q43">
        <v>-149</v>
      </c>
      <c r="R43">
        <v>-2.7918306164511898E-2</v>
      </c>
    </row>
    <row r="44" spans="1:18" x14ac:dyDescent="0.25">
      <c r="A44" t="s">
        <v>52</v>
      </c>
      <c r="B44">
        <v>1193</v>
      </c>
      <c r="C44" s="23">
        <v>2.4464267404901055E-2</v>
      </c>
      <c r="D44">
        <v>1230</v>
      </c>
      <c r="F44" t="s">
        <v>164</v>
      </c>
      <c r="G44">
        <v>5188</v>
      </c>
      <c r="H44" s="23">
        <v>0.10638777811955295</v>
      </c>
      <c r="I44">
        <v>5337</v>
      </c>
      <c r="J44">
        <f t="shared" si="0"/>
        <v>-149</v>
      </c>
      <c r="K44" s="20">
        <f t="shared" si="1"/>
        <v>-2.7918306164511898E-2</v>
      </c>
      <c r="M44" t="s">
        <v>45</v>
      </c>
      <c r="N44">
        <v>6928</v>
      </c>
      <c r="O44" s="23">
        <v>0.14206910694145392</v>
      </c>
      <c r="P44">
        <v>7138</v>
      </c>
      <c r="Q44">
        <v>-210</v>
      </c>
      <c r="R44">
        <v>-2.9420005603810591E-2</v>
      </c>
    </row>
    <row r="45" spans="1:18" x14ac:dyDescent="0.25">
      <c r="A45" t="s">
        <v>47</v>
      </c>
      <c r="B45">
        <v>3121</v>
      </c>
      <c r="C45" s="23">
        <v>6.4000820260432689E-2</v>
      </c>
      <c r="D45">
        <v>3215</v>
      </c>
      <c r="F45" t="s">
        <v>70</v>
      </c>
      <c r="G45">
        <v>6928</v>
      </c>
      <c r="H45" s="23">
        <v>0.14206910694145392</v>
      </c>
      <c r="I45">
        <v>7138</v>
      </c>
      <c r="J45">
        <f t="shared" si="0"/>
        <v>-210</v>
      </c>
      <c r="K45" s="20">
        <f t="shared" si="1"/>
        <v>-2.9420005603810591E-2</v>
      </c>
      <c r="M45" t="s">
        <v>132</v>
      </c>
      <c r="N45">
        <v>48765</v>
      </c>
      <c r="O45" s="23">
        <v>1</v>
      </c>
      <c r="P45">
        <v>50721</v>
      </c>
      <c r="Q45">
        <v>-1956</v>
      </c>
      <c r="R45">
        <v>-3.8563908440291006E-2</v>
      </c>
    </row>
    <row r="46" spans="1:18" x14ac:dyDescent="0.25">
      <c r="A46" t="s">
        <v>45</v>
      </c>
      <c r="B46">
        <v>6928</v>
      </c>
      <c r="C46" s="23">
        <v>0.14206910694145392</v>
      </c>
      <c r="D46">
        <v>7138</v>
      </c>
      <c r="F46" t="s">
        <v>132</v>
      </c>
      <c r="G46">
        <v>48765</v>
      </c>
      <c r="H46" s="23">
        <v>1</v>
      </c>
      <c r="I46">
        <v>50721</v>
      </c>
      <c r="J46">
        <f t="shared" si="0"/>
        <v>-1956</v>
      </c>
      <c r="K46" s="20">
        <f t="shared" si="1"/>
        <v>-3.8563908440291006E-2</v>
      </c>
    </row>
    <row r="47" spans="1:18" x14ac:dyDescent="0.25">
      <c r="A47" t="s">
        <v>49</v>
      </c>
      <c r="B47">
        <v>5188</v>
      </c>
      <c r="C47" s="23">
        <v>0.10638777811955295</v>
      </c>
      <c r="D47">
        <v>5337</v>
      </c>
      <c r="I47" s="23"/>
      <c r="M47" t="s">
        <v>132</v>
      </c>
      <c r="N47">
        <v>50866</v>
      </c>
      <c r="O47" s="23">
        <v>1</v>
      </c>
      <c r="P47">
        <v>50368</v>
      </c>
      <c r="Q47">
        <f t="shared" ref="Q47" si="2">P47-N47</f>
        <v>-498</v>
      </c>
      <c r="R47">
        <f t="shared" ref="R47" si="3">+Q47/P47</f>
        <v>-9.8872299872935204E-3</v>
      </c>
    </row>
    <row r="48" spans="1:18" x14ac:dyDescent="0.25">
      <c r="A48" t="s">
        <v>163</v>
      </c>
      <c r="B48">
        <v>0</v>
      </c>
      <c r="C48" s="23">
        <v>0</v>
      </c>
      <c r="D48">
        <v>5</v>
      </c>
      <c r="I48" s="23"/>
      <c r="O48" s="23"/>
    </row>
    <row r="49" spans="1:15" x14ac:dyDescent="0.25">
      <c r="A49" t="s">
        <v>109</v>
      </c>
      <c r="B49">
        <v>0</v>
      </c>
      <c r="C49" s="23">
        <v>0</v>
      </c>
      <c r="D49">
        <v>13</v>
      </c>
      <c r="I49" s="23"/>
      <c r="O49" s="23"/>
    </row>
    <row r="50" spans="1:15" x14ac:dyDescent="0.25">
      <c r="A50" t="s">
        <v>70</v>
      </c>
      <c r="B50">
        <v>158</v>
      </c>
      <c r="C50" s="23">
        <v>3.240028709115144E-3</v>
      </c>
      <c r="D50">
        <v>185</v>
      </c>
      <c r="I50" s="23"/>
      <c r="O50" s="23"/>
    </row>
    <row r="51" spans="1:15" x14ac:dyDescent="0.25">
      <c r="A51" t="s">
        <v>164</v>
      </c>
      <c r="B51">
        <v>207</v>
      </c>
      <c r="C51" s="23">
        <v>4.244847739157182E-3</v>
      </c>
      <c r="D51">
        <v>231</v>
      </c>
      <c r="I51" s="23"/>
      <c r="O51" s="23"/>
    </row>
    <row r="52" spans="1:15" x14ac:dyDescent="0.25">
      <c r="A52" t="s">
        <v>165</v>
      </c>
      <c r="B52">
        <v>68</v>
      </c>
      <c r="C52" s="23">
        <v>1.394442735568543E-3</v>
      </c>
      <c r="D52">
        <v>100</v>
      </c>
      <c r="I52" s="23"/>
      <c r="O52" s="23"/>
    </row>
    <row r="53" spans="1:15" x14ac:dyDescent="0.25">
      <c r="A53" t="s">
        <v>46</v>
      </c>
      <c r="B53">
        <v>4471</v>
      </c>
      <c r="C53" s="23">
        <v>9.1684609863631708E-2</v>
      </c>
      <c r="D53">
        <v>4488</v>
      </c>
      <c r="I53" s="23"/>
      <c r="O53" s="23"/>
    </row>
    <row r="54" spans="1:15" x14ac:dyDescent="0.25">
      <c r="A54" t="s">
        <v>166</v>
      </c>
      <c r="B54">
        <v>124</v>
      </c>
      <c r="C54" s="23">
        <v>2.5428073413308726E-3</v>
      </c>
      <c r="D54">
        <v>169</v>
      </c>
      <c r="I54" s="23"/>
      <c r="O54" s="23"/>
    </row>
    <row r="55" spans="1:15" x14ac:dyDescent="0.25">
      <c r="A55" t="s">
        <v>167</v>
      </c>
      <c r="B55">
        <v>172</v>
      </c>
      <c r="C55" s="23">
        <v>3.5271198605557265E-3</v>
      </c>
      <c r="D55">
        <v>200</v>
      </c>
      <c r="I55" s="23"/>
      <c r="O55" s="23"/>
    </row>
    <row r="56" spans="1:15" x14ac:dyDescent="0.25">
      <c r="A56" t="s">
        <v>168</v>
      </c>
      <c r="B56">
        <v>0</v>
      </c>
      <c r="C56" s="23">
        <v>0</v>
      </c>
      <c r="D56">
        <v>13</v>
      </c>
      <c r="I56" s="23"/>
      <c r="O56" s="23"/>
    </row>
    <row r="57" spans="1:15" x14ac:dyDescent="0.25">
      <c r="A57" t="s">
        <v>169</v>
      </c>
      <c r="B57">
        <v>61</v>
      </c>
      <c r="C57" s="23">
        <v>1.2508971598482518E-3</v>
      </c>
      <c r="D57">
        <v>91</v>
      </c>
      <c r="I57" s="23"/>
      <c r="O57" s="23"/>
    </row>
    <row r="58" spans="1:15" x14ac:dyDescent="0.25">
      <c r="A58" t="s">
        <v>67</v>
      </c>
      <c r="B58">
        <v>896</v>
      </c>
      <c r="C58" s="23">
        <v>1.8373833692197274E-2</v>
      </c>
      <c r="D58">
        <v>865</v>
      </c>
      <c r="I58" s="23"/>
      <c r="O58" s="23"/>
    </row>
    <row r="59" spans="1:15" x14ac:dyDescent="0.25">
      <c r="A59" t="s">
        <v>170</v>
      </c>
      <c r="B59">
        <v>145</v>
      </c>
      <c r="C59" s="23">
        <v>2.9734440684917461E-3</v>
      </c>
      <c r="D59">
        <v>174</v>
      </c>
      <c r="I59" s="23"/>
      <c r="O59" s="23"/>
    </row>
    <row r="60" spans="1:15" x14ac:dyDescent="0.25">
      <c r="A60" t="s">
        <v>115</v>
      </c>
      <c r="B60">
        <v>30</v>
      </c>
      <c r="C60" s="23">
        <v>6.1519532451553372E-4</v>
      </c>
      <c r="D60">
        <v>58</v>
      </c>
      <c r="I60" s="23"/>
      <c r="O60" s="23"/>
    </row>
    <row r="61" spans="1:15" x14ac:dyDescent="0.25">
      <c r="A61" t="s">
        <v>171</v>
      </c>
      <c r="B61">
        <v>19</v>
      </c>
      <c r="C61" s="23">
        <v>3.8962370552650464E-4</v>
      </c>
      <c r="D61">
        <v>56</v>
      </c>
      <c r="I61" s="23"/>
      <c r="O61" s="23"/>
    </row>
    <row r="62" spans="1:15" x14ac:dyDescent="0.25">
      <c r="A62" t="s">
        <v>172</v>
      </c>
      <c r="B62">
        <v>715</v>
      </c>
      <c r="C62" s="23">
        <v>1.4662155234286886E-2</v>
      </c>
      <c r="D62">
        <v>746</v>
      </c>
      <c r="I62" s="23"/>
      <c r="O62" s="23"/>
    </row>
    <row r="63" spans="1:15" x14ac:dyDescent="0.25">
      <c r="A63" t="s">
        <v>121</v>
      </c>
      <c r="B63">
        <v>846</v>
      </c>
      <c r="C63" s="23">
        <v>1.7348508151338048E-2</v>
      </c>
      <c r="D63">
        <v>845</v>
      </c>
      <c r="I63" s="23"/>
      <c r="O63" s="23"/>
    </row>
    <row r="64" spans="1:15" x14ac:dyDescent="0.25">
      <c r="A64" t="s">
        <v>120</v>
      </c>
      <c r="B64">
        <v>1098</v>
      </c>
      <c r="C64" s="23">
        <v>2.2516148877268532E-2</v>
      </c>
      <c r="D64">
        <v>1100</v>
      </c>
      <c r="I64" s="23"/>
      <c r="O64" s="23"/>
    </row>
    <row r="65" spans="1:15" x14ac:dyDescent="0.25">
      <c r="A65" t="s">
        <v>65</v>
      </c>
      <c r="B65">
        <v>412</v>
      </c>
      <c r="C65" s="23">
        <v>8.4486824566799967E-3</v>
      </c>
      <c r="D65">
        <v>435</v>
      </c>
      <c r="I65" s="23"/>
      <c r="O65" s="23"/>
    </row>
    <row r="66" spans="1:15" x14ac:dyDescent="0.25">
      <c r="A66" t="s">
        <v>126</v>
      </c>
      <c r="B66">
        <v>934</v>
      </c>
      <c r="C66" s="23">
        <v>1.9153081103250282E-2</v>
      </c>
      <c r="D66">
        <v>973</v>
      </c>
      <c r="I66" s="23"/>
      <c r="O66" s="23"/>
    </row>
    <row r="67" spans="1:15" x14ac:dyDescent="0.25">
      <c r="A67" t="s">
        <v>173</v>
      </c>
      <c r="B67">
        <v>211</v>
      </c>
      <c r="C67" s="23">
        <v>4.3268737824259202E-3</v>
      </c>
      <c r="D67">
        <v>207</v>
      </c>
      <c r="I67" s="23"/>
      <c r="O67" s="23"/>
    </row>
    <row r="68" spans="1:15" x14ac:dyDescent="0.25">
      <c r="A68" t="s">
        <v>66</v>
      </c>
      <c r="B68">
        <v>645</v>
      </c>
      <c r="C68" s="23">
        <v>1.3226699477083975E-2</v>
      </c>
      <c r="D68">
        <v>642</v>
      </c>
      <c r="I68" s="23"/>
      <c r="O68" s="23"/>
    </row>
    <row r="69" spans="1:15" x14ac:dyDescent="0.25">
      <c r="A69" t="s">
        <v>122</v>
      </c>
      <c r="B69">
        <v>1135</v>
      </c>
      <c r="C69" s="23">
        <v>2.3274889777504356E-2</v>
      </c>
      <c r="D69">
        <v>1109</v>
      </c>
      <c r="I69" s="23"/>
      <c r="O69" s="23"/>
    </row>
    <row r="70" spans="1:15" x14ac:dyDescent="0.25">
      <c r="A70" t="s">
        <v>174</v>
      </c>
      <c r="B70">
        <v>91</v>
      </c>
      <c r="C70" s="23">
        <v>1.8660924843637856E-3</v>
      </c>
      <c r="D70">
        <v>114</v>
      </c>
      <c r="I70" s="23"/>
      <c r="O70" s="23"/>
    </row>
    <row r="71" spans="1:15" x14ac:dyDescent="0.25">
      <c r="A71" t="s">
        <v>60</v>
      </c>
      <c r="B71">
        <v>279</v>
      </c>
      <c r="C71" s="23">
        <v>5.721316517994463E-3</v>
      </c>
      <c r="D71">
        <v>308</v>
      </c>
      <c r="I71" s="23"/>
      <c r="O71" s="23"/>
    </row>
    <row r="72" spans="1:15" x14ac:dyDescent="0.25">
      <c r="A72" t="s">
        <v>175</v>
      </c>
      <c r="B72">
        <v>19</v>
      </c>
      <c r="C72" s="23">
        <v>3.8962370552650464E-4</v>
      </c>
      <c r="D72">
        <v>45</v>
      </c>
      <c r="I72" s="23"/>
      <c r="O72" s="23"/>
    </row>
    <row r="73" spans="1:15" x14ac:dyDescent="0.25">
      <c r="A73" t="s">
        <v>61</v>
      </c>
      <c r="B73">
        <v>254</v>
      </c>
      <c r="C73" s="23">
        <v>5.2086537475648518E-3</v>
      </c>
      <c r="D73">
        <v>247</v>
      </c>
      <c r="I73" s="23"/>
      <c r="O73" s="23"/>
    </row>
    <row r="74" spans="1:15" x14ac:dyDescent="0.25">
      <c r="A74" t="s">
        <v>113</v>
      </c>
      <c r="B74">
        <v>11</v>
      </c>
      <c r="C74" s="23">
        <v>2.2557161898902902E-4</v>
      </c>
      <c r="D74">
        <v>41</v>
      </c>
      <c r="I74" s="23"/>
      <c r="O74" s="23"/>
    </row>
    <row r="75" spans="1:15" x14ac:dyDescent="0.25">
      <c r="A75" t="s">
        <v>114</v>
      </c>
      <c r="B75">
        <v>771</v>
      </c>
      <c r="C75" s="23">
        <v>1.5810519840049216E-2</v>
      </c>
      <c r="D75">
        <v>769</v>
      </c>
      <c r="I75" s="23"/>
      <c r="O75" s="23"/>
    </row>
    <row r="76" spans="1:15" x14ac:dyDescent="0.25">
      <c r="A76" t="s">
        <v>117</v>
      </c>
      <c r="B76">
        <v>744</v>
      </c>
      <c r="C76" s="23">
        <v>1.5256844047985236E-2</v>
      </c>
      <c r="D76">
        <v>746</v>
      </c>
      <c r="I76" s="23"/>
      <c r="O76" s="23"/>
    </row>
    <row r="77" spans="1:15" x14ac:dyDescent="0.25">
      <c r="A77" t="s">
        <v>116</v>
      </c>
      <c r="B77">
        <v>0</v>
      </c>
      <c r="C77" s="23">
        <v>0</v>
      </c>
      <c r="D77">
        <v>30</v>
      </c>
      <c r="I77" s="23"/>
      <c r="O77" s="23"/>
    </row>
    <row r="78" spans="1:15" x14ac:dyDescent="0.25">
      <c r="A78" t="s">
        <v>53</v>
      </c>
      <c r="B78">
        <v>1410</v>
      </c>
      <c r="C78" s="23">
        <v>2.8914180252230082E-2</v>
      </c>
      <c r="D78">
        <v>1354</v>
      </c>
      <c r="I78" s="23"/>
      <c r="O78" s="23"/>
    </row>
    <row r="79" spans="1:15" x14ac:dyDescent="0.25">
      <c r="A79" t="s">
        <v>68</v>
      </c>
      <c r="B79">
        <v>2022</v>
      </c>
      <c r="C79" s="23">
        <v>4.146416487234697E-2</v>
      </c>
      <c r="D79">
        <v>1916</v>
      </c>
      <c r="I79" s="23"/>
      <c r="O79" s="23"/>
    </row>
    <row r="80" spans="1:15" x14ac:dyDescent="0.25">
      <c r="A80" t="s">
        <v>111</v>
      </c>
      <c r="B80">
        <v>43</v>
      </c>
      <c r="C80" s="23">
        <v>8.8177996513893163E-4</v>
      </c>
      <c r="D80">
        <v>66</v>
      </c>
      <c r="I80" s="23"/>
      <c r="O80" s="23"/>
    </row>
    <row r="81" spans="1:15" x14ac:dyDescent="0.25">
      <c r="A81" t="s">
        <v>118</v>
      </c>
      <c r="B81">
        <v>42</v>
      </c>
      <c r="C81" s="23">
        <v>8.6127345432174718E-4</v>
      </c>
      <c r="D81">
        <v>62</v>
      </c>
      <c r="I81" s="23"/>
      <c r="O81" s="23"/>
    </row>
    <row r="82" spans="1:15" x14ac:dyDescent="0.25">
      <c r="A82" t="s">
        <v>69</v>
      </c>
      <c r="B82">
        <v>526</v>
      </c>
      <c r="C82" s="23">
        <v>1.0786424689839024E-2</v>
      </c>
      <c r="D82">
        <v>522</v>
      </c>
      <c r="I82" s="23"/>
      <c r="O82" s="23"/>
    </row>
    <row r="83" spans="1:15" x14ac:dyDescent="0.25">
      <c r="A83" t="s">
        <v>176</v>
      </c>
      <c r="B83">
        <v>0</v>
      </c>
      <c r="C83" s="23">
        <v>0</v>
      </c>
      <c r="D83">
        <v>25</v>
      </c>
      <c r="I83" s="23"/>
      <c r="O83" s="23"/>
    </row>
    <row r="84" spans="1:15" x14ac:dyDescent="0.25">
      <c r="A84" t="s">
        <v>177</v>
      </c>
      <c r="B84">
        <v>48</v>
      </c>
      <c r="C84" s="23">
        <v>9.8431251922485386E-4</v>
      </c>
      <c r="D84">
        <v>90</v>
      </c>
      <c r="I84" s="23"/>
      <c r="O84" s="23"/>
    </row>
    <row r="85" spans="1:15" x14ac:dyDescent="0.25">
      <c r="A85" t="s">
        <v>119</v>
      </c>
      <c r="B85">
        <v>463</v>
      </c>
      <c r="C85" s="23">
        <v>9.4945145083564029E-3</v>
      </c>
      <c r="D85">
        <v>450</v>
      </c>
      <c r="I85" s="23"/>
      <c r="O85" s="23"/>
    </row>
    <row r="86" spans="1:15" x14ac:dyDescent="0.25">
      <c r="A86" t="s">
        <v>178</v>
      </c>
      <c r="B86">
        <v>39</v>
      </c>
      <c r="C86" s="23">
        <v>7.9975392187019373E-4</v>
      </c>
      <c r="D86">
        <v>75</v>
      </c>
      <c r="I86" s="23"/>
      <c r="O86" s="23"/>
    </row>
    <row r="87" spans="1:15" x14ac:dyDescent="0.25">
      <c r="A87" t="s">
        <v>59</v>
      </c>
      <c r="B87">
        <v>634</v>
      </c>
      <c r="C87" s="23">
        <v>1.3001127858094945E-2</v>
      </c>
      <c r="D87">
        <v>690</v>
      </c>
      <c r="I87" s="23"/>
      <c r="O87" s="23"/>
    </row>
    <row r="88" spans="1:15" x14ac:dyDescent="0.25">
      <c r="A88" t="s">
        <v>51</v>
      </c>
      <c r="B88">
        <v>2901</v>
      </c>
      <c r="C88" s="23">
        <v>5.9489387880652105E-2</v>
      </c>
      <c r="D88">
        <v>2896</v>
      </c>
      <c r="I88" s="23"/>
      <c r="O88" s="23"/>
    </row>
    <row r="89" spans="1:15" x14ac:dyDescent="0.25">
      <c r="A89" t="s">
        <v>128</v>
      </c>
      <c r="B89">
        <v>0</v>
      </c>
      <c r="C89" s="23">
        <v>0</v>
      </c>
      <c r="D89" t="s">
        <v>203</v>
      </c>
      <c r="I89" s="23"/>
      <c r="O89" s="23"/>
    </row>
    <row r="90" spans="1:15" x14ac:dyDescent="0.25">
      <c r="A90" t="s">
        <v>179</v>
      </c>
      <c r="B90">
        <v>0</v>
      </c>
      <c r="C90" s="23">
        <v>0</v>
      </c>
      <c r="D90">
        <v>0</v>
      </c>
      <c r="I90" s="23"/>
      <c r="O90" s="23"/>
    </row>
    <row r="91" spans="1:15" x14ac:dyDescent="0.25">
      <c r="A91" t="s">
        <v>180</v>
      </c>
      <c r="B91">
        <v>0</v>
      </c>
      <c r="C91" s="23">
        <v>0</v>
      </c>
      <c r="D91" t="s">
        <v>203</v>
      </c>
      <c r="I91" s="23"/>
      <c r="O91" s="23"/>
    </row>
    <row r="92" spans="1:15" x14ac:dyDescent="0.25">
      <c r="A92" t="s">
        <v>132</v>
      </c>
      <c r="B92">
        <v>48765</v>
      </c>
      <c r="C92" s="23">
        <f>B92/$B$92</f>
        <v>1</v>
      </c>
      <c r="D92">
        <v>50721</v>
      </c>
      <c r="I92" s="23"/>
      <c r="O92" s="23"/>
    </row>
  </sheetData>
  <sortState xmlns:xlrd2="http://schemas.microsoft.com/office/spreadsheetml/2017/richdata2" ref="M4:R45">
    <sortCondition ref="Q4:Q45"/>
  </sortState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6323A4-5CE1-415D-87CD-275213C95A54}">
  <dimension ref="A1:I42"/>
  <sheetViews>
    <sheetView zoomScaleNormal="100" workbookViewId="0"/>
  </sheetViews>
  <sheetFormatPr baseColWidth="10" defaultColWidth="11.42578125" defaultRowHeight="15" x14ac:dyDescent="0.25"/>
  <cols>
    <col min="1" max="1" width="22" style="1" customWidth="1"/>
    <col min="2" max="16384" width="11.42578125" style="1"/>
  </cols>
  <sheetData>
    <row r="1" spans="1:9" x14ac:dyDescent="0.25">
      <c r="A1" s="2" t="s">
        <v>28</v>
      </c>
      <c r="B1" s="214" t="s">
        <v>258</v>
      </c>
    </row>
    <row r="3" spans="1:9" ht="18.75" x14ac:dyDescent="0.3">
      <c r="A3" s="30" t="str">
        <f>GRETA1!A3</f>
        <v>LLOCS DE TREBALL. RÈGIM ESPECIAL TREBALLADORS AUTÒNOMS</v>
      </c>
    </row>
    <row r="5" spans="1:9" x14ac:dyDescent="0.25">
      <c r="A5" s="29" t="str">
        <f>Índex!A43</f>
        <v>TRETA3</v>
      </c>
      <c r="C5" s="29" t="str">
        <f>Índex!A7</f>
        <v>3r trimestre 2023</v>
      </c>
    </row>
    <row r="6" spans="1:9" ht="15.75" thickBot="1" x14ac:dyDescent="0.3">
      <c r="A6" s="31" t="str">
        <f>Índex!B21</f>
        <v>Dades municipals.</v>
      </c>
      <c r="B6" s="32"/>
      <c r="C6" s="32"/>
      <c r="D6" s="32"/>
      <c r="E6" s="32"/>
      <c r="F6" s="32"/>
      <c r="G6" s="32"/>
      <c r="H6" s="32"/>
      <c r="I6" s="32"/>
    </row>
    <row r="8" spans="1:9" ht="15" customHeight="1" x14ac:dyDescent="0.25">
      <c r="B8" s="298" t="s">
        <v>202</v>
      </c>
      <c r="C8" s="298" t="s">
        <v>75</v>
      </c>
      <c r="D8" s="301" t="s">
        <v>76</v>
      </c>
      <c r="E8" s="301"/>
      <c r="F8" s="301"/>
      <c r="G8" s="301"/>
      <c r="H8" s="301"/>
    </row>
    <row r="9" spans="1:9" ht="22.5" customHeight="1" x14ac:dyDescent="0.25">
      <c r="B9" s="298" t="s">
        <v>33</v>
      </c>
      <c r="C9" s="298"/>
      <c r="D9" s="55">
        <v>2022</v>
      </c>
      <c r="E9" s="55">
        <v>2021</v>
      </c>
      <c r="F9" s="55">
        <v>2020</v>
      </c>
      <c r="G9" s="55">
        <v>2019</v>
      </c>
      <c r="H9" s="55">
        <v>2008</v>
      </c>
    </row>
    <row r="10" spans="1:9" x14ac:dyDescent="0.25">
      <c r="A10" s="56" t="s">
        <v>77</v>
      </c>
      <c r="B10" s="57">
        <v>635</v>
      </c>
      <c r="C10" s="58">
        <v>1.3017630176301764E-2</v>
      </c>
      <c r="D10" s="59">
        <v>3.2520325203252036E-2</v>
      </c>
      <c r="E10" s="59">
        <v>7.9365079365079361E-3</v>
      </c>
      <c r="F10" s="59">
        <v>-4.7021943573667714E-3</v>
      </c>
      <c r="G10" s="59">
        <v>-1.3975155279503106E-2</v>
      </c>
      <c r="H10" s="59">
        <v>-0.15558510638297873</v>
      </c>
    </row>
    <row r="11" spans="1:9" x14ac:dyDescent="0.25">
      <c r="A11" s="56" t="s">
        <v>78</v>
      </c>
      <c r="B11" s="57">
        <v>545</v>
      </c>
      <c r="C11" s="58">
        <v>1.1172611726117261E-2</v>
      </c>
      <c r="D11" s="59">
        <v>4.807692307692308E-2</v>
      </c>
      <c r="E11" s="59">
        <v>4.807692307692308E-2</v>
      </c>
      <c r="F11" s="59">
        <v>-0.22364672364672364</v>
      </c>
      <c r="G11" s="59">
        <v>-0.22142857142857142</v>
      </c>
      <c r="H11" s="59">
        <v>-9.6185737976782759E-2</v>
      </c>
    </row>
    <row r="12" spans="1:9" x14ac:dyDescent="0.25">
      <c r="A12" s="56" t="s">
        <v>79</v>
      </c>
      <c r="B12" s="57">
        <v>4765</v>
      </c>
      <c r="C12" s="58">
        <v>9.7683476834768343E-2</v>
      </c>
      <c r="D12" s="59">
        <v>1.4909478168264111E-2</v>
      </c>
      <c r="E12" s="59">
        <v>2.6939655172413791E-2</v>
      </c>
      <c r="F12" s="59">
        <v>-0.10499624342599549</v>
      </c>
      <c r="G12" s="59">
        <v>-9.856223987892547E-2</v>
      </c>
      <c r="H12" s="59">
        <v>-7.1873782625633029E-2</v>
      </c>
    </row>
    <row r="13" spans="1:9" x14ac:dyDescent="0.25">
      <c r="A13" s="56" t="s">
        <v>80</v>
      </c>
      <c r="B13" s="57">
        <v>130</v>
      </c>
      <c r="C13" s="58">
        <v>2.6650266502665026E-3</v>
      </c>
      <c r="D13" s="59">
        <v>0</v>
      </c>
      <c r="E13" s="59">
        <v>0</v>
      </c>
      <c r="F13" s="59">
        <v>-0.21686746987951808</v>
      </c>
      <c r="G13" s="59">
        <v>-0.19753086419753085</v>
      </c>
      <c r="H13" s="59">
        <v>-0.14473684210526316</v>
      </c>
    </row>
    <row r="14" spans="1:9" x14ac:dyDescent="0.25">
      <c r="A14" s="56" t="s">
        <v>81</v>
      </c>
      <c r="B14" s="57">
        <v>635</v>
      </c>
      <c r="C14" s="58">
        <v>1.3017630176301764E-2</v>
      </c>
      <c r="D14" s="59">
        <v>-7.8125E-3</v>
      </c>
      <c r="E14" s="59">
        <v>-3.787878787878788E-2</v>
      </c>
      <c r="F14" s="59">
        <v>-0.24584323040380046</v>
      </c>
      <c r="G14" s="59">
        <v>-0.24673784104389088</v>
      </c>
      <c r="H14" s="59">
        <v>-0.19108280254777071</v>
      </c>
    </row>
    <row r="15" spans="1:9" x14ac:dyDescent="0.25">
      <c r="A15" s="56" t="s">
        <v>82</v>
      </c>
      <c r="B15" s="57">
        <v>295</v>
      </c>
      <c r="C15" s="58">
        <v>6.0475604756047557E-3</v>
      </c>
      <c r="D15" s="59">
        <v>1.7241379310344827E-2</v>
      </c>
      <c r="E15" s="59">
        <v>5.3571428571428568E-2</v>
      </c>
      <c r="F15" s="59">
        <v>-0.29425837320574161</v>
      </c>
      <c r="G15" s="59">
        <v>-0.2857142857142857</v>
      </c>
      <c r="H15" s="59">
        <v>-0.15714285714285714</v>
      </c>
    </row>
    <row r="16" spans="1:9" x14ac:dyDescent="0.25">
      <c r="A16" s="56" t="s">
        <v>83</v>
      </c>
      <c r="B16" s="57">
        <v>985</v>
      </c>
      <c r="C16" s="58">
        <v>2.0192701927019271E-2</v>
      </c>
      <c r="D16" s="59">
        <v>1.0256410256410256E-2</v>
      </c>
      <c r="E16" s="59">
        <v>-1.0050251256281407E-2</v>
      </c>
      <c r="F16" s="59">
        <v>-0.27679882525697502</v>
      </c>
      <c r="G16" s="59">
        <v>-0.2698295033358043</v>
      </c>
      <c r="H16" s="59">
        <v>-0.24578866768759572</v>
      </c>
    </row>
    <row r="17" spans="1:8" x14ac:dyDescent="0.25">
      <c r="A17" s="56" t="s">
        <v>84</v>
      </c>
      <c r="B17" s="57">
        <v>4800</v>
      </c>
      <c r="C17" s="58">
        <v>9.8400984009840098E-2</v>
      </c>
      <c r="D17" s="59">
        <v>3.134796238244514E-3</v>
      </c>
      <c r="E17" s="59">
        <v>-7.2388831437435368E-3</v>
      </c>
      <c r="F17" s="59">
        <v>0.14122681883024252</v>
      </c>
      <c r="G17" s="59">
        <v>0.14041339985744833</v>
      </c>
      <c r="H17" s="59">
        <v>3.5822183858437634E-2</v>
      </c>
    </row>
    <row r="18" spans="1:8" x14ac:dyDescent="0.25">
      <c r="A18" s="56" t="s">
        <v>87</v>
      </c>
      <c r="B18" s="57">
        <v>1360</v>
      </c>
      <c r="C18" s="58">
        <v>2.7880278802788028E-2</v>
      </c>
      <c r="D18" s="59">
        <v>1.8726591760299626E-2</v>
      </c>
      <c r="E18" s="59">
        <v>-1.090909090909091E-2</v>
      </c>
      <c r="F18" s="59">
        <v>8.1081081081081086E-2</v>
      </c>
      <c r="G18" s="59">
        <v>6.5830721003134793E-2</v>
      </c>
      <c r="H18" s="59">
        <v>-8.4175084175084181E-2</v>
      </c>
    </row>
    <row r="19" spans="1:8" x14ac:dyDescent="0.25">
      <c r="A19" s="56" t="s">
        <v>88</v>
      </c>
      <c r="B19" s="57">
        <v>2915</v>
      </c>
      <c r="C19" s="58">
        <v>5.9758097580975812E-2</v>
      </c>
      <c r="D19" s="59">
        <v>-1.0186757215619695E-2</v>
      </c>
      <c r="E19" s="59">
        <v>-1.3536379018612521E-2</v>
      </c>
      <c r="F19" s="59">
        <v>-3.6682088565763382E-2</v>
      </c>
      <c r="G19" s="59">
        <v>-5.2340702210663198E-2</v>
      </c>
      <c r="H19" s="59">
        <v>-0.20049369171695008</v>
      </c>
    </row>
    <row r="20" spans="1:8" x14ac:dyDescent="0.25">
      <c r="A20" s="56" t="s">
        <v>89</v>
      </c>
      <c r="B20" s="57">
        <v>2925</v>
      </c>
      <c r="C20" s="58">
        <v>5.996309963099631E-2</v>
      </c>
      <c r="D20" s="59">
        <v>-6.7911714770797962E-3</v>
      </c>
      <c r="E20" s="59">
        <v>-6.7911714770797962E-3</v>
      </c>
      <c r="F20" s="59">
        <v>-1.1490368367691788E-2</v>
      </c>
      <c r="G20" s="59">
        <v>-1.2158054711246201E-2</v>
      </c>
      <c r="H20" s="59">
        <v>-0.11444141689373297</v>
      </c>
    </row>
    <row r="21" spans="1:8" x14ac:dyDescent="0.25">
      <c r="A21" s="56" t="s">
        <v>91</v>
      </c>
      <c r="B21" s="57">
        <v>1465</v>
      </c>
      <c r="C21" s="58">
        <v>3.0032800328003279E-2</v>
      </c>
      <c r="D21" s="59">
        <v>2.0905923344947737E-2</v>
      </c>
      <c r="E21" s="59">
        <v>3.9007092198581561E-2</v>
      </c>
      <c r="F21" s="59">
        <v>0.30222222222222223</v>
      </c>
      <c r="G21" s="59">
        <v>0.289612676056338</v>
      </c>
      <c r="H21" s="59">
        <v>2.0519835841313269E-3</v>
      </c>
    </row>
    <row r="22" spans="1:8" x14ac:dyDescent="0.25">
      <c r="A22" s="56" t="s">
        <v>92</v>
      </c>
      <c r="B22" s="57">
        <v>1835</v>
      </c>
      <c r="C22" s="58">
        <v>3.7617876178761785E-2</v>
      </c>
      <c r="D22" s="59">
        <v>8.241758241758242E-3</v>
      </c>
      <c r="E22" s="59">
        <v>-1.078167115902965E-2</v>
      </c>
      <c r="F22" s="59">
        <v>6.9347319347319344E-2</v>
      </c>
      <c r="G22" s="59">
        <v>6.5002901915264075E-2</v>
      </c>
      <c r="H22" s="59">
        <v>9.3509350935093508E-3</v>
      </c>
    </row>
    <row r="23" spans="1:8" x14ac:dyDescent="0.25">
      <c r="A23" s="56" t="s">
        <v>93</v>
      </c>
      <c r="B23" s="57">
        <v>1325</v>
      </c>
      <c r="C23" s="58">
        <v>2.7162771627716277E-2</v>
      </c>
      <c r="D23" s="59">
        <v>7.6045627376425855E-3</v>
      </c>
      <c r="E23" s="59">
        <v>3.787878787878788E-3</v>
      </c>
      <c r="F23" s="59">
        <v>-3.7593984962406013E-3</v>
      </c>
      <c r="G23" s="59">
        <v>-1.8518518518518517E-2</v>
      </c>
      <c r="H23" s="59">
        <v>-0.12886259040105194</v>
      </c>
    </row>
    <row r="24" spans="1:8" x14ac:dyDescent="0.25">
      <c r="A24" s="56" t="s">
        <v>94</v>
      </c>
      <c r="B24" s="57">
        <v>715</v>
      </c>
      <c r="C24" s="58">
        <v>1.4657646576465764E-2</v>
      </c>
      <c r="D24" s="59">
        <v>0</v>
      </c>
      <c r="E24" s="59">
        <v>-3.3783783783783786E-2</v>
      </c>
      <c r="F24" s="59">
        <v>-0.140625</v>
      </c>
      <c r="G24" s="59">
        <v>-0.14779499404052443</v>
      </c>
      <c r="H24" s="59">
        <v>-0.15384615384615385</v>
      </c>
    </row>
    <row r="25" spans="1:8" x14ac:dyDescent="0.25">
      <c r="A25" s="56" t="s">
        <v>190</v>
      </c>
      <c r="B25" s="57">
        <v>235</v>
      </c>
      <c r="C25" s="58">
        <v>4.8175481754817546E-3</v>
      </c>
      <c r="D25" s="59">
        <v>-7.8431372549019607E-2</v>
      </c>
      <c r="E25" s="59">
        <v>-9.6153846153846159E-2</v>
      </c>
      <c r="F25" s="59">
        <v>-0.15162454873646208</v>
      </c>
      <c r="G25" s="59">
        <v>-0.19243986254295534</v>
      </c>
      <c r="H25" s="59">
        <v>-0.20875420875420875</v>
      </c>
    </row>
    <row r="26" spans="1:8" x14ac:dyDescent="0.25">
      <c r="A26" s="56" t="s">
        <v>191</v>
      </c>
      <c r="B26" s="57">
        <v>385</v>
      </c>
      <c r="C26" s="58">
        <v>7.8925789257892585E-3</v>
      </c>
      <c r="D26" s="59">
        <v>2.6666666666666668E-2</v>
      </c>
      <c r="E26" s="59">
        <v>1.3157894736842105E-2</v>
      </c>
      <c r="F26" s="59">
        <v>8.4507042253521125E-2</v>
      </c>
      <c r="G26" s="59">
        <v>4.9046321525885561E-2</v>
      </c>
      <c r="H26" s="59">
        <v>7.2423398328690811E-2</v>
      </c>
    </row>
    <row r="27" spans="1:8" x14ac:dyDescent="0.25">
      <c r="A27" s="56" t="s">
        <v>192</v>
      </c>
      <c r="B27" s="57">
        <v>3050</v>
      </c>
      <c r="C27" s="58">
        <v>6.2525625256252562E-2</v>
      </c>
      <c r="D27" s="59">
        <v>9.9337748344370865E-3</v>
      </c>
      <c r="E27" s="59">
        <v>-1.1345218800648298E-2</v>
      </c>
      <c r="F27" s="59">
        <v>8.0028328611898014E-2</v>
      </c>
      <c r="G27" s="59">
        <v>6.4572425828970326E-2</v>
      </c>
      <c r="H27" s="59">
        <v>-7.323002127013066E-2</v>
      </c>
    </row>
    <row r="28" spans="1:8" x14ac:dyDescent="0.25">
      <c r="A28" s="56" t="s">
        <v>95</v>
      </c>
      <c r="B28" s="57">
        <v>1505</v>
      </c>
      <c r="C28" s="58">
        <v>3.0852808528085279E-2</v>
      </c>
      <c r="D28" s="59">
        <v>-3.3112582781456954E-3</v>
      </c>
      <c r="E28" s="59">
        <v>0</v>
      </c>
      <c r="F28" s="59">
        <v>0.17394695787831513</v>
      </c>
      <c r="G28" s="59">
        <v>0.17854346123727485</v>
      </c>
      <c r="H28" s="59">
        <v>3.9364640883977897E-2</v>
      </c>
    </row>
    <row r="29" spans="1:8" x14ac:dyDescent="0.25">
      <c r="A29" s="56" t="s">
        <v>96</v>
      </c>
      <c r="B29" s="57">
        <v>4315</v>
      </c>
      <c r="C29" s="58">
        <v>8.8458384583845834E-2</v>
      </c>
      <c r="D29" s="59">
        <v>-1.2585812356979404E-2</v>
      </c>
      <c r="E29" s="59">
        <v>-1.2585812356979404E-2</v>
      </c>
      <c r="F29" s="59">
        <v>3.3285440613026823E-2</v>
      </c>
      <c r="G29" s="59">
        <v>2.8850739151168335E-2</v>
      </c>
      <c r="H29" s="59">
        <v>-0.15640273704789834</v>
      </c>
    </row>
    <row r="30" spans="1:8" x14ac:dyDescent="0.25">
      <c r="A30" s="56" t="s">
        <v>97</v>
      </c>
      <c r="B30" s="57">
        <v>255</v>
      </c>
      <c r="C30" s="58">
        <v>5.2275522755227555E-3</v>
      </c>
      <c r="D30" s="59">
        <v>-1.9230769230769232E-2</v>
      </c>
      <c r="E30" s="59">
        <v>-3.7735849056603772E-2</v>
      </c>
      <c r="F30" s="59">
        <v>-0.27762039660056659</v>
      </c>
      <c r="G30" s="59">
        <v>-0.26724137931034481</v>
      </c>
      <c r="H30" s="59">
        <v>-0.30136986301369861</v>
      </c>
    </row>
    <row r="31" spans="1:8" x14ac:dyDescent="0.25">
      <c r="A31" s="56" t="s">
        <v>98</v>
      </c>
      <c r="B31" s="57">
        <v>495</v>
      </c>
      <c r="C31" s="58">
        <v>1.014760147601476E-2</v>
      </c>
      <c r="D31" s="59">
        <v>0</v>
      </c>
      <c r="E31" s="59">
        <v>-0.01</v>
      </c>
      <c r="F31" s="59">
        <v>-0.1</v>
      </c>
      <c r="G31" s="59">
        <v>-0.10326086956521739</v>
      </c>
      <c r="H31" s="59">
        <v>-5.1724137931034482E-2</v>
      </c>
    </row>
    <row r="32" spans="1:8" x14ac:dyDescent="0.25">
      <c r="A32" s="56" t="s">
        <v>99</v>
      </c>
      <c r="B32" s="57">
        <v>2550</v>
      </c>
      <c r="C32" s="58">
        <v>5.2275522755227552E-2</v>
      </c>
      <c r="D32" s="59">
        <v>7.9051383399209481E-3</v>
      </c>
      <c r="E32" s="59">
        <v>-1.1627906976744186E-2</v>
      </c>
      <c r="F32" s="59">
        <v>-7.8091106290672452E-2</v>
      </c>
      <c r="G32" s="59">
        <v>-7.5416968817984043E-2</v>
      </c>
      <c r="H32" s="59">
        <v>-0.12461380020597322</v>
      </c>
    </row>
    <row r="33" spans="1:8" x14ac:dyDescent="0.25">
      <c r="A33" s="56" t="s">
        <v>100</v>
      </c>
      <c r="B33" s="57">
        <v>1975</v>
      </c>
      <c r="C33" s="58">
        <v>4.048790487904879E-2</v>
      </c>
      <c r="D33" s="59">
        <v>2.0671834625322998E-2</v>
      </c>
      <c r="E33" s="59">
        <v>2.8645833333333332E-2</v>
      </c>
      <c r="F33" s="59">
        <v>-7.1462153267512929E-2</v>
      </c>
      <c r="G33" s="59">
        <v>-8.0111783884489987E-2</v>
      </c>
      <c r="H33" s="59">
        <v>-9.1954022988505746E-2</v>
      </c>
    </row>
    <row r="34" spans="1:8" x14ac:dyDescent="0.25">
      <c r="A34" s="56" t="s">
        <v>101</v>
      </c>
      <c r="B34" s="57">
        <v>1635</v>
      </c>
      <c r="C34" s="58">
        <v>3.3517835178351781E-2</v>
      </c>
      <c r="D34" s="59">
        <v>-3.0487804878048782E-3</v>
      </c>
      <c r="E34" s="59">
        <v>9.2592592592592587E-3</v>
      </c>
      <c r="F34" s="59">
        <v>-4.3300175541252192E-2</v>
      </c>
      <c r="G34" s="59">
        <v>-3.992953611274222E-2</v>
      </c>
      <c r="H34" s="59">
        <v>-5.0522648083623695E-2</v>
      </c>
    </row>
    <row r="35" spans="1:8" x14ac:dyDescent="0.25">
      <c r="A35" s="56" t="s">
        <v>102</v>
      </c>
      <c r="B35" s="57">
        <v>1545</v>
      </c>
      <c r="C35" s="58">
        <v>3.1672816728167283E-2</v>
      </c>
      <c r="D35" s="59">
        <v>-6.4308681672025723E-3</v>
      </c>
      <c r="E35" s="59">
        <v>-3.2258064516129032E-3</v>
      </c>
      <c r="F35" s="59">
        <v>-4.5707226683137737E-2</v>
      </c>
      <c r="G35" s="59">
        <v>-5.5623471882640586E-2</v>
      </c>
      <c r="H35" s="59">
        <v>-0.19447340980187697</v>
      </c>
    </row>
    <row r="36" spans="1:8" x14ac:dyDescent="0.25">
      <c r="A36" s="56" t="s">
        <v>103</v>
      </c>
      <c r="B36" s="57">
        <v>480</v>
      </c>
      <c r="C36" s="58">
        <v>9.8400984009840101E-3</v>
      </c>
      <c r="D36" s="59">
        <v>-1.0309278350515464E-2</v>
      </c>
      <c r="E36" s="59">
        <v>1.0526315789473684E-2</v>
      </c>
      <c r="F36" s="59">
        <v>-0.2</v>
      </c>
      <c r="G36" s="59">
        <v>-0.20133111480865223</v>
      </c>
      <c r="H36" s="59">
        <v>-0.19463087248322147</v>
      </c>
    </row>
    <row r="37" spans="1:8" x14ac:dyDescent="0.25">
      <c r="A37" s="56" t="s">
        <v>104</v>
      </c>
      <c r="B37" s="57">
        <v>375</v>
      </c>
      <c r="C37" s="58">
        <v>7.6875768757687576E-3</v>
      </c>
      <c r="D37" s="59">
        <v>-3.8461538461538464E-2</v>
      </c>
      <c r="E37" s="59">
        <v>-6.25E-2</v>
      </c>
      <c r="F37" s="59">
        <v>-0.28023032629558542</v>
      </c>
      <c r="G37" s="59">
        <v>-0.28298279158699807</v>
      </c>
      <c r="H37" s="59">
        <v>-0.25447316103379719</v>
      </c>
    </row>
    <row r="38" spans="1:8" x14ac:dyDescent="0.25">
      <c r="A38" s="56" t="s">
        <v>105</v>
      </c>
      <c r="B38" s="57">
        <v>970</v>
      </c>
      <c r="C38" s="58">
        <v>1.9885198851988521E-2</v>
      </c>
      <c r="D38" s="59">
        <v>1.5706806282722512E-2</v>
      </c>
      <c r="E38" s="59">
        <v>-1.5228426395939087E-2</v>
      </c>
      <c r="F38" s="59">
        <v>-0.17306052855924978</v>
      </c>
      <c r="G38" s="59">
        <v>-0.14986853637160386</v>
      </c>
      <c r="H38" s="59">
        <v>-0.20426579163248565</v>
      </c>
    </row>
    <row r="39" spans="1:8" x14ac:dyDescent="0.25">
      <c r="A39" s="56" t="s">
        <v>106</v>
      </c>
      <c r="B39" s="57">
        <v>3680</v>
      </c>
      <c r="C39" s="58">
        <v>7.5440754407544081E-2</v>
      </c>
      <c r="D39" s="59">
        <v>6.8399452804377564E-3</v>
      </c>
      <c r="E39" s="59">
        <v>5.4644808743169399E-3</v>
      </c>
      <c r="F39" s="59">
        <v>-9.4212651413189772E-3</v>
      </c>
      <c r="G39" s="59">
        <v>-1.6305800588078054E-2</v>
      </c>
      <c r="H39" s="59">
        <v>-0.15673693858845097</v>
      </c>
    </row>
    <row r="40" spans="1:8" x14ac:dyDescent="0.25">
      <c r="A40" s="60" t="s">
        <v>29</v>
      </c>
      <c r="B40" s="61">
        <v>48780</v>
      </c>
      <c r="C40" s="62">
        <v>1</v>
      </c>
      <c r="D40" s="59">
        <v>3.9102696027989298E-3</v>
      </c>
      <c r="E40" s="59">
        <v>-1.3307400962227454E-3</v>
      </c>
      <c r="F40" s="59">
        <v>-2.344297411463234E-2</v>
      </c>
      <c r="G40" s="59">
        <v>-2.6561034503402445E-2</v>
      </c>
      <c r="H40" s="59">
        <v>-0.10664249217075984</v>
      </c>
    </row>
    <row r="41" spans="1:8" ht="22.5" customHeight="1" x14ac:dyDescent="0.25"/>
    <row r="42" spans="1:8" x14ac:dyDescent="0.25">
      <c r="A42" s="44" t="s">
        <v>208</v>
      </c>
    </row>
  </sheetData>
  <sortState xmlns:xlrd2="http://schemas.microsoft.com/office/spreadsheetml/2017/richdata2" ref="A10:H39">
    <sortCondition ref="A10:A39"/>
  </sortState>
  <mergeCells count="3">
    <mergeCell ref="B8:B9"/>
    <mergeCell ref="C8:C9"/>
    <mergeCell ref="D8:H8"/>
  </mergeCells>
  <conditionalFormatting sqref="C10:C39">
    <cfRule type="colorScale" priority="2">
      <colorScale>
        <cfvo type="min"/>
        <cfvo type="max"/>
        <color rgb="FFFFEF9C"/>
        <color rgb="FF63BE7B"/>
      </colorScale>
    </cfRule>
  </conditionalFormatting>
  <conditionalFormatting sqref="D10:H40">
    <cfRule type="dataBar" priority="3">
      <dataBar>
        <cfvo type="min"/>
        <cfvo type="max"/>
        <color rgb="FF92D050"/>
      </dataBar>
      <extLst>
        <ext xmlns:x14="http://schemas.microsoft.com/office/spreadsheetml/2009/9/main" uri="{B025F937-C7B1-47D3-B67F-A62EFF666E3E}">
          <x14:id>{C82B19C7-DAD6-42D9-A94E-3A82D97F897A}</x14:id>
        </ext>
      </extLst>
    </cfRule>
  </conditionalFormatting>
  <hyperlinks>
    <hyperlink ref="A1" location="Índex!A1" display="TORNAR A L'ÍNDEX" xr:uid="{18903ECD-15CB-468F-987B-C5ACD16CFC9F}"/>
  </hyperlinks>
  <pageMargins left="0.7" right="0.7" top="0.75" bottom="0.75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C82B19C7-DAD6-42D9-A94E-3A82D97F897A}">
            <x14:dataBar minLength="0" maxLength="100" direction="leftToRight">
              <x14:cfvo type="autoMin"/>
              <x14:cfvo type="autoMax"/>
              <x14:negativeFillColor rgb="FFFF0000"/>
              <x14:axisColor rgb="FF000000"/>
            </x14:dataBar>
          </x14:cfRule>
          <xm:sqref>D10:H40</xm:sqref>
        </x14:conditionalFormatting>
      </x14:conditionalFormatting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77C37C-915B-4ED4-A4EA-6D2158061AEC}">
  <dimension ref="A1:L28"/>
  <sheetViews>
    <sheetView zoomScaleNormal="100" workbookViewId="0"/>
  </sheetViews>
  <sheetFormatPr baseColWidth="10" defaultRowHeight="15" x14ac:dyDescent="0.25"/>
  <cols>
    <col min="1" max="1" width="31.28515625" style="1" customWidth="1"/>
    <col min="2" max="3" width="11.42578125" style="1"/>
    <col min="4" max="5" width="13.140625" style="1" customWidth="1"/>
    <col min="6" max="16384" width="11.42578125" style="1"/>
  </cols>
  <sheetData>
    <row r="1" spans="1:12" x14ac:dyDescent="0.25">
      <c r="A1" s="2" t="s">
        <v>28</v>
      </c>
      <c r="B1" s="214" t="s">
        <v>258</v>
      </c>
    </row>
    <row r="3" spans="1:12" ht="18.75" x14ac:dyDescent="0.3">
      <c r="A3" s="30" t="str">
        <f>Índex!A45</f>
        <v>ANÀLISI SEGONS 7 SECTORS PRODUCTIUS</v>
      </c>
    </row>
    <row r="5" spans="1:12" s="29" customFormat="1" x14ac:dyDescent="0.25">
      <c r="A5" s="29" t="str">
        <f>Índex!A47</f>
        <v>T7S1</v>
      </c>
      <c r="B5" s="29" t="str">
        <f>Índex!A7</f>
        <v>3r trimestre 2023</v>
      </c>
    </row>
    <row r="6" spans="1:12" s="29" customFormat="1" ht="15.75" thickBot="1" x14ac:dyDescent="0.3">
      <c r="A6" s="31" t="str">
        <f>Índex!B47</f>
        <v>Llocs de treball segons àmbit territorial</v>
      </c>
      <c r="B6" s="32"/>
      <c r="C6" s="32"/>
      <c r="D6" s="32"/>
      <c r="E6" s="32"/>
      <c r="F6" s="32"/>
      <c r="G6" s="32"/>
      <c r="H6" s="32"/>
      <c r="I6" s="32"/>
      <c r="L6" s="151"/>
    </row>
    <row r="7" spans="1:12" x14ac:dyDescent="0.25">
      <c r="A7" s="152" t="s">
        <v>228</v>
      </c>
      <c r="B7" s="91"/>
      <c r="C7" s="91"/>
      <c r="D7" s="91"/>
      <c r="E7" s="91"/>
      <c r="F7" s="91"/>
      <c r="G7" s="91"/>
      <c r="L7" s="2"/>
    </row>
    <row r="8" spans="1:12" x14ac:dyDescent="0.25">
      <c r="A8" s="91"/>
      <c r="B8" s="310" t="s">
        <v>29</v>
      </c>
      <c r="C8" s="311"/>
      <c r="D8" s="312" t="s">
        <v>283</v>
      </c>
      <c r="E8" s="313"/>
      <c r="F8" s="312" t="s">
        <v>32</v>
      </c>
      <c r="G8" s="296"/>
    </row>
    <row r="9" spans="1:12" x14ac:dyDescent="0.25">
      <c r="A9" s="90"/>
      <c r="B9" s="88" t="s">
        <v>55</v>
      </c>
      <c r="C9" s="89" t="s">
        <v>56</v>
      </c>
      <c r="D9" s="88" t="s">
        <v>55</v>
      </c>
      <c r="E9" s="89" t="s">
        <v>56</v>
      </c>
      <c r="F9" s="88" t="s">
        <v>55</v>
      </c>
      <c r="G9" s="88" t="s">
        <v>56</v>
      </c>
    </row>
    <row r="10" spans="1:12" x14ac:dyDescent="0.25">
      <c r="A10" s="87" t="s">
        <v>226</v>
      </c>
      <c r="B10" s="86">
        <v>475</v>
      </c>
      <c r="C10" s="240">
        <v>1.3502181668301142E-3</v>
      </c>
      <c r="D10" s="239">
        <v>3000</v>
      </c>
      <c r="E10" s="240">
        <v>1.2201495496631371E-3</v>
      </c>
      <c r="F10" s="239">
        <v>31545</v>
      </c>
      <c r="G10" s="240">
        <v>8.7287729910263401E-3</v>
      </c>
      <c r="H10" s="188"/>
      <c r="I10" s="188"/>
    </row>
    <row r="11" spans="1:12" x14ac:dyDescent="0.25">
      <c r="A11" s="85" t="s">
        <v>225</v>
      </c>
      <c r="B11" s="84">
        <v>25915</v>
      </c>
      <c r="C11" s="242">
        <v>7.3665060617689279E-2</v>
      </c>
      <c r="D11" s="241">
        <v>133585</v>
      </c>
      <c r="E11" s="242">
        <v>5.433122586391672E-2</v>
      </c>
      <c r="F11" s="241">
        <v>224730</v>
      </c>
      <c r="G11" s="242">
        <v>6.2184725131505768E-2</v>
      </c>
      <c r="H11" s="188"/>
      <c r="I11" s="188"/>
    </row>
    <row r="12" spans="1:12" x14ac:dyDescent="0.25">
      <c r="A12" s="85" t="s">
        <v>224</v>
      </c>
      <c r="B12" s="84">
        <v>70340</v>
      </c>
      <c r="C12" s="242">
        <v>0.1999459912733268</v>
      </c>
      <c r="D12" s="241">
        <v>416565</v>
      </c>
      <c r="E12" s="242">
        <v>0.1694238657184749</v>
      </c>
      <c r="F12" s="241">
        <v>617080</v>
      </c>
      <c r="G12" s="242">
        <v>0.17075134687914198</v>
      </c>
      <c r="H12" s="188"/>
      <c r="I12" s="188"/>
    </row>
    <row r="13" spans="1:12" x14ac:dyDescent="0.25">
      <c r="A13" s="85" t="s">
        <v>223</v>
      </c>
      <c r="B13" s="84">
        <v>52195</v>
      </c>
      <c r="C13" s="242">
        <v>0.14836765730041643</v>
      </c>
      <c r="D13" s="241">
        <v>265330</v>
      </c>
      <c r="E13" s="242">
        <v>0.10791409333737338</v>
      </c>
      <c r="F13" s="241">
        <v>463210</v>
      </c>
      <c r="G13" s="242">
        <v>0.1281741936019436</v>
      </c>
      <c r="H13" s="188"/>
      <c r="I13" s="188"/>
    </row>
    <row r="14" spans="1:12" x14ac:dyDescent="0.25">
      <c r="A14" s="85" t="s">
        <v>222</v>
      </c>
      <c r="B14" s="84">
        <v>53890</v>
      </c>
      <c r="C14" s="242">
        <v>0.15318580423257863</v>
      </c>
      <c r="D14" s="241">
        <v>516315</v>
      </c>
      <c r="E14" s="242">
        <v>0.20999383824477419</v>
      </c>
      <c r="F14" s="241">
        <v>755290</v>
      </c>
      <c r="G14" s="242">
        <v>0.20899524337905481</v>
      </c>
      <c r="H14" s="188"/>
      <c r="I14" s="188"/>
    </row>
    <row r="15" spans="1:12" x14ac:dyDescent="0.25">
      <c r="A15" s="85" t="s">
        <v>221</v>
      </c>
      <c r="B15" s="84">
        <v>43120</v>
      </c>
      <c r="C15" s="242">
        <v>0.12257138390255688</v>
      </c>
      <c r="D15" s="241">
        <v>330300</v>
      </c>
      <c r="E15" s="242">
        <v>0.13433846541791139</v>
      </c>
      <c r="F15" s="241">
        <v>506580</v>
      </c>
      <c r="G15" s="242">
        <v>0.14017504586445151</v>
      </c>
      <c r="H15" s="188"/>
      <c r="I15" s="188"/>
    </row>
    <row r="16" spans="1:12" ht="15.75" thickBot="1" x14ac:dyDescent="0.3">
      <c r="A16" s="83" t="s">
        <v>220</v>
      </c>
      <c r="B16" s="82">
        <v>105860</v>
      </c>
      <c r="C16" s="244">
        <v>0.30091388450660184</v>
      </c>
      <c r="D16" s="243">
        <v>793620</v>
      </c>
      <c r="E16" s="244">
        <v>0.32277836186788628</v>
      </c>
      <c r="F16" s="243">
        <v>1015475</v>
      </c>
      <c r="G16" s="244">
        <v>0.28099067215287599</v>
      </c>
      <c r="H16" s="188"/>
      <c r="I16" s="188"/>
    </row>
    <row r="17" spans="1:7" ht="15.75" thickBot="1" x14ac:dyDescent="0.3">
      <c r="A17" s="81" t="s">
        <v>132</v>
      </c>
      <c r="B17" s="79">
        <v>351795</v>
      </c>
      <c r="C17" s="80">
        <v>1</v>
      </c>
      <c r="D17" s="245">
        <v>2458715</v>
      </c>
      <c r="E17" s="246">
        <v>1</v>
      </c>
      <c r="F17" s="245">
        <v>3613910</v>
      </c>
      <c r="G17" s="246">
        <v>1</v>
      </c>
    </row>
    <row r="18" spans="1:7" x14ac:dyDescent="0.25">
      <c r="A18" s="153" t="s">
        <v>284</v>
      </c>
      <c r="B18" s="153"/>
      <c r="C18" s="153"/>
      <c r="D18" s="153"/>
      <c r="E18" s="153"/>
      <c r="F18" s="153"/>
      <c r="G18" s="153"/>
    </row>
    <row r="19" spans="1:7" x14ac:dyDescent="0.25">
      <c r="A19" s="150"/>
      <c r="B19" s="78"/>
      <c r="C19" s="78"/>
      <c r="D19" s="78"/>
      <c r="E19" s="78"/>
      <c r="F19" s="78"/>
      <c r="G19" s="78"/>
    </row>
    <row r="24" spans="1:7" x14ac:dyDescent="0.25">
      <c r="C24" s="73"/>
    </row>
    <row r="25" spans="1:7" x14ac:dyDescent="0.25">
      <c r="C25" s="73"/>
    </row>
    <row r="26" spans="1:7" x14ac:dyDescent="0.25">
      <c r="C26" s="73"/>
    </row>
    <row r="28" spans="1:7" x14ac:dyDescent="0.25">
      <c r="B28" s="73"/>
    </row>
  </sheetData>
  <mergeCells count="3">
    <mergeCell ref="B8:C8"/>
    <mergeCell ref="D8:E8"/>
    <mergeCell ref="F8:G8"/>
  </mergeCells>
  <conditionalFormatting sqref="C10:C16">
    <cfRule type="colorScale" priority="2">
      <colorScale>
        <cfvo type="min"/>
        <cfvo type="max"/>
        <color rgb="FFFFEF9C"/>
        <color rgb="FF63BE7B"/>
      </colorScale>
    </cfRule>
  </conditionalFormatting>
  <conditionalFormatting sqref="E10:E16">
    <cfRule type="colorScale" priority="5">
      <colorScale>
        <cfvo type="min"/>
        <cfvo type="max"/>
        <color rgb="FFFFEF9C"/>
        <color rgb="FF63BE7B"/>
      </colorScale>
    </cfRule>
  </conditionalFormatting>
  <conditionalFormatting sqref="G10:G16">
    <cfRule type="colorScale" priority="1">
      <colorScale>
        <cfvo type="min"/>
        <cfvo type="max"/>
        <color rgb="FFFFEF9C"/>
        <color rgb="FF63BE7B"/>
      </colorScale>
    </cfRule>
  </conditionalFormatting>
  <hyperlinks>
    <hyperlink ref="A1" location="Índex!A1" display="TORNAR A L'ÍNDEX" xr:uid="{E262D918-308E-496B-9808-D33BC31A16AB}"/>
  </hyperlink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637B4A-4558-4A5D-8D56-7F2CCB1CCEE8}">
  <dimension ref="A1:I38"/>
  <sheetViews>
    <sheetView zoomScale="115" zoomScaleNormal="115" workbookViewId="0"/>
  </sheetViews>
  <sheetFormatPr baseColWidth="10" defaultRowHeight="15" x14ac:dyDescent="0.25"/>
  <cols>
    <col min="1" max="1" width="31.28515625" style="1" customWidth="1"/>
    <col min="2" max="16384" width="11.42578125" style="1"/>
  </cols>
  <sheetData>
    <row r="1" spans="1:9" x14ac:dyDescent="0.25">
      <c r="A1" s="2" t="s">
        <v>28</v>
      </c>
      <c r="B1" s="214" t="s">
        <v>258</v>
      </c>
    </row>
    <row r="3" spans="1:9" ht="18.75" x14ac:dyDescent="0.3">
      <c r="A3" s="30" t="str">
        <f>Índex!A45</f>
        <v>ANÀLISI SEGONS 7 SECTORS PRODUCTIUS</v>
      </c>
    </row>
    <row r="4" spans="1:9" ht="18.75" x14ac:dyDescent="0.3">
      <c r="A4" s="30"/>
    </row>
    <row r="5" spans="1:9" x14ac:dyDescent="0.25">
      <c r="A5" s="29" t="str">
        <f>Índex!A48</f>
        <v>G7S1</v>
      </c>
      <c r="C5" s="29" t="str">
        <f>Índex!A7</f>
        <v>3r trimestre 2023</v>
      </c>
    </row>
    <row r="6" spans="1:9" ht="15.75" thickBot="1" x14ac:dyDescent="0.3">
      <c r="A6" s="31" t="str">
        <f>Índex!B48</f>
        <v>Variació intertrimestral llocs de treball. Baix Llobregat.</v>
      </c>
      <c r="B6" s="32"/>
      <c r="C6" s="32"/>
      <c r="D6" s="32"/>
      <c r="E6" s="32"/>
      <c r="F6" s="32"/>
      <c r="G6" s="32"/>
      <c r="H6" s="32"/>
      <c r="I6" s="32"/>
    </row>
    <row r="25" spans="1:7" x14ac:dyDescent="0.25">
      <c r="A25" s="153" t="s">
        <v>284</v>
      </c>
    </row>
    <row r="26" spans="1:7" x14ac:dyDescent="0.25">
      <c r="D26" s="211"/>
      <c r="E26" s="211"/>
      <c r="F26" s="211"/>
    </row>
    <row r="27" spans="1:7" ht="45" x14ac:dyDescent="0.25">
      <c r="B27" s="258" t="s">
        <v>370</v>
      </c>
      <c r="C27" s="258" t="s">
        <v>285</v>
      </c>
      <c r="D27" s="37"/>
      <c r="E27" s="275" t="s">
        <v>358</v>
      </c>
      <c r="F27" s="37"/>
      <c r="G27" s="63"/>
    </row>
    <row r="28" spans="1:7" x14ac:dyDescent="0.25">
      <c r="A28" s="148" t="s">
        <v>234</v>
      </c>
      <c r="B28" s="144">
        <v>475</v>
      </c>
      <c r="C28" s="141">
        <f>+B28/E28-1</f>
        <v>-3.0612244897959218E-2</v>
      </c>
      <c r="D28" s="37"/>
      <c r="E28" s="276">
        <v>490</v>
      </c>
      <c r="F28" s="37"/>
      <c r="G28" s="63"/>
    </row>
    <row r="29" spans="1:7" x14ac:dyDescent="0.25">
      <c r="A29" s="154" t="s">
        <v>235</v>
      </c>
      <c r="B29" s="144">
        <v>25915</v>
      </c>
      <c r="C29" s="141">
        <f t="shared" ref="C29:C35" si="0">+B29/E29-1</f>
        <v>-1.2573823585444899E-2</v>
      </c>
      <c r="D29" s="37"/>
      <c r="E29" s="276">
        <v>26245</v>
      </c>
      <c r="F29" s="37"/>
      <c r="G29" s="63"/>
    </row>
    <row r="30" spans="1:7" x14ac:dyDescent="0.25">
      <c r="A30" s="148" t="s">
        <v>236</v>
      </c>
      <c r="B30" s="144">
        <v>70340</v>
      </c>
      <c r="C30" s="141">
        <f>+B30/E30-1</f>
        <v>-2.7645849578223913E-3</v>
      </c>
      <c r="D30" s="37"/>
      <c r="E30" s="276">
        <v>70535</v>
      </c>
      <c r="F30" s="37"/>
      <c r="G30" s="63"/>
    </row>
    <row r="31" spans="1:7" x14ac:dyDescent="0.25">
      <c r="A31" s="154" t="s">
        <v>237</v>
      </c>
      <c r="B31" s="144">
        <v>52195</v>
      </c>
      <c r="C31" s="141">
        <f t="shared" si="0"/>
        <v>-7.793935937648544E-3</v>
      </c>
      <c r="D31" s="37"/>
      <c r="E31" s="276">
        <v>52605</v>
      </c>
      <c r="F31" s="37"/>
      <c r="G31" s="63"/>
    </row>
    <row r="32" spans="1:7" x14ac:dyDescent="0.25">
      <c r="A32" s="148" t="s">
        <v>238</v>
      </c>
      <c r="B32" s="144">
        <v>53890</v>
      </c>
      <c r="C32" s="141">
        <f t="shared" si="0"/>
        <v>0.14343305750053048</v>
      </c>
      <c r="D32" s="37"/>
      <c r="E32" s="276">
        <v>47130</v>
      </c>
      <c r="F32" s="37"/>
      <c r="G32" s="63"/>
    </row>
    <row r="33" spans="1:7" x14ac:dyDescent="0.25">
      <c r="A33" s="154" t="s">
        <v>239</v>
      </c>
      <c r="B33" s="144">
        <v>43120</v>
      </c>
      <c r="C33" s="141">
        <f t="shared" si="0"/>
        <v>2.6422280409426291E-2</v>
      </c>
      <c r="D33" s="37"/>
      <c r="E33" s="276">
        <v>42010</v>
      </c>
      <c r="F33" s="37"/>
      <c r="G33" s="63"/>
    </row>
    <row r="34" spans="1:7" x14ac:dyDescent="0.25">
      <c r="A34" s="148" t="s">
        <v>240</v>
      </c>
      <c r="B34" s="144">
        <v>105860</v>
      </c>
      <c r="C34" s="141">
        <f t="shared" si="0"/>
        <v>3.8861629048086321E-2</v>
      </c>
      <c r="D34" s="37"/>
      <c r="E34" s="276">
        <v>101900</v>
      </c>
      <c r="F34" s="37"/>
      <c r="G34" s="63"/>
    </row>
    <row r="35" spans="1:7" x14ac:dyDescent="0.25">
      <c r="A35" s="148" t="s">
        <v>286</v>
      </c>
      <c r="B35" s="144">
        <v>351795</v>
      </c>
      <c r="C35" s="141">
        <f t="shared" si="0"/>
        <v>3.1914113488699547E-2</v>
      </c>
      <c r="D35" s="37"/>
      <c r="E35" s="276">
        <v>340915</v>
      </c>
      <c r="F35" s="37"/>
      <c r="G35" s="63"/>
    </row>
    <row r="36" spans="1:7" x14ac:dyDescent="0.25">
      <c r="B36" s="63"/>
      <c r="C36" s="63"/>
      <c r="D36" s="37"/>
      <c r="E36" s="211"/>
      <c r="F36" s="37"/>
      <c r="G36" s="63"/>
    </row>
    <row r="37" spans="1:7" x14ac:dyDescent="0.25">
      <c r="B37" s="63"/>
      <c r="C37" s="63"/>
      <c r="D37" s="63"/>
      <c r="E37" s="211"/>
      <c r="F37" s="211"/>
      <c r="G37" s="63"/>
    </row>
    <row r="38" spans="1:7" x14ac:dyDescent="0.25">
      <c r="D38" s="211"/>
      <c r="E38" s="211"/>
      <c r="F38" s="211"/>
    </row>
  </sheetData>
  <hyperlinks>
    <hyperlink ref="A1" location="Índex!A1" display="TORNAR A L'ÍNDEX" xr:uid="{84DDB665-7458-4DF6-B5EB-6AB247CFBF13}"/>
  </hyperlinks>
  <pageMargins left="0.7" right="0.7" top="0.75" bottom="0.75" header="0.3" footer="0.3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FD12BA-D7F9-4D88-B2D7-181DC2AE5F75}">
  <dimension ref="A1:T82"/>
  <sheetViews>
    <sheetView zoomScale="85" zoomScaleNormal="85" workbookViewId="0"/>
  </sheetViews>
  <sheetFormatPr baseColWidth="10" defaultRowHeight="15" x14ac:dyDescent="0.25"/>
  <cols>
    <col min="1" max="1" width="26.28515625" style="1" customWidth="1"/>
    <col min="2" max="2" width="14.7109375" style="1" customWidth="1"/>
    <col min="3" max="3" width="15.7109375" style="1" customWidth="1"/>
    <col min="4" max="4" width="10.5703125" style="1" customWidth="1"/>
    <col min="5" max="5" width="11.42578125" style="1" customWidth="1"/>
    <col min="6" max="6" width="13.42578125" style="1" customWidth="1"/>
    <col min="7" max="7" width="13.7109375" style="1" customWidth="1"/>
    <col min="8" max="9" width="16.7109375" style="1" customWidth="1"/>
    <col min="10" max="10" width="6.5703125" style="1" customWidth="1"/>
    <col min="11" max="11" width="3.7109375" style="1" customWidth="1"/>
    <col min="12" max="12" width="20.85546875" style="1" customWidth="1"/>
    <col min="13" max="13" width="12.85546875" style="1" customWidth="1"/>
    <col min="14" max="14" width="15.42578125" style="1" customWidth="1"/>
    <col min="15" max="16" width="11.42578125" style="1"/>
    <col min="17" max="17" width="12.85546875" style="1" customWidth="1"/>
    <col min="18" max="18" width="14.5703125" style="1" customWidth="1"/>
    <col min="19" max="19" width="14.85546875" style="1" customWidth="1"/>
    <col min="20" max="16384" width="11.42578125" style="1"/>
  </cols>
  <sheetData>
    <row r="1" spans="1:20" x14ac:dyDescent="0.25">
      <c r="A1" s="2" t="s">
        <v>28</v>
      </c>
      <c r="B1" s="214" t="s">
        <v>258</v>
      </c>
    </row>
    <row r="3" spans="1:20" ht="18.75" x14ac:dyDescent="0.3">
      <c r="A3" s="30" t="str">
        <f>Índex!A45</f>
        <v>ANÀLISI SEGONS 7 SECTORS PRODUCTIUS</v>
      </c>
    </row>
    <row r="5" spans="1:20" x14ac:dyDescent="0.25">
      <c r="A5" s="29" t="str">
        <f>Índex!A49</f>
        <v>T7S2</v>
      </c>
      <c r="C5" s="29" t="str">
        <f>Índex!A7</f>
        <v>3r trimestre 2023</v>
      </c>
    </row>
    <row r="6" spans="1:20" ht="15.75" thickBot="1" x14ac:dyDescent="0.3">
      <c r="A6" s="31" t="str">
        <f>Índex!B49</f>
        <v>Llocs de treball segons municipi.</v>
      </c>
      <c r="B6" s="32"/>
      <c r="C6" s="32"/>
      <c r="D6" s="32"/>
      <c r="E6" s="32"/>
      <c r="F6" s="32"/>
      <c r="G6" s="32"/>
      <c r="H6" s="32"/>
      <c r="I6" s="32"/>
    </row>
    <row r="7" spans="1:20" ht="15.75" x14ac:dyDescent="0.25">
      <c r="L7" s="93"/>
      <c r="M7" s="93"/>
      <c r="N7" s="93"/>
      <c r="O7" s="93"/>
      <c r="P7" s="93"/>
      <c r="Q7" s="93"/>
      <c r="R7" s="93"/>
    </row>
    <row r="8" spans="1:20" ht="15.75" x14ac:dyDescent="0.25">
      <c r="A8" s="315" t="s">
        <v>287</v>
      </c>
      <c r="B8" s="315"/>
      <c r="C8" s="315"/>
      <c r="D8" s="315"/>
      <c r="E8" s="315"/>
      <c r="F8" s="315"/>
      <c r="G8" s="315"/>
      <c r="L8" s="315" t="s">
        <v>288</v>
      </c>
      <c r="M8" s="315"/>
      <c r="N8" s="315"/>
      <c r="O8" s="315"/>
      <c r="P8" s="315"/>
      <c r="Q8" s="315"/>
      <c r="R8" s="315"/>
    </row>
    <row r="9" spans="1:20" ht="54" customHeight="1" x14ac:dyDescent="0.25">
      <c r="A9" s="94" t="s">
        <v>233</v>
      </c>
      <c r="B9" s="95" t="s">
        <v>234</v>
      </c>
      <c r="C9" s="95" t="s">
        <v>235</v>
      </c>
      <c r="D9" s="95" t="s">
        <v>236</v>
      </c>
      <c r="E9" s="95" t="s">
        <v>237</v>
      </c>
      <c r="F9" s="95" t="s">
        <v>238</v>
      </c>
      <c r="G9" s="95" t="s">
        <v>239</v>
      </c>
      <c r="H9" s="95" t="s">
        <v>240</v>
      </c>
      <c r="I9" s="95" t="s">
        <v>132</v>
      </c>
      <c r="J9" s="96"/>
      <c r="L9" s="97" t="s">
        <v>233</v>
      </c>
      <c r="M9" s="95" t="s">
        <v>234</v>
      </c>
      <c r="N9" s="95" t="s">
        <v>235</v>
      </c>
      <c r="O9" s="95" t="s">
        <v>236</v>
      </c>
      <c r="P9" s="95" t="s">
        <v>237</v>
      </c>
      <c r="Q9" s="95" t="s">
        <v>238</v>
      </c>
      <c r="R9" s="95" t="s">
        <v>239</v>
      </c>
      <c r="S9" s="95" t="s">
        <v>240</v>
      </c>
      <c r="T9" s="96"/>
    </row>
    <row r="10" spans="1:20" x14ac:dyDescent="0.25">
      <c r="A10" s="98" t="s">
        <v>77</v>
      </c>
      <c r="B10" s="215">
        <v>25</v>
      </c>
      <c r="C10" s="99">
        <v>456</v>
      </c>
      <c r="D10" s="99">
        <v>1086</v>
      </c>
      <c r="E10" s="99">
        <v>2612</v>
      </c>
      <c r="F10" s="99">
        <v>370</v>
      </c>
      <c r="G10" s="99">
        <v>445</v>
      </c>
      <c r="H10" s="99">
        <v>2122</v>
      </c>
      <c r="I10" s="99">
        <v>7116</v>
      </c>
      <c r="J10" s="100"/>
      <c r="L10" s="98" t="s">
        <v>77</v>
      </c>
      <c r="M10" s="218">
        <f>B10/$I10</f>
        <v>3.5132096683530073E-3</v>
      </c>
      <c r="N10" s="219">
        <f t="shared" ref="N10:N40" si="0">C10/$I10</f>
        <v>6.4080944350758853E-2</v>
      </c>
      <c r="O10" s="219">
        <f t="shared" ref="O10:O40" si="1">D10/$I10</f>
        <v>0.15261382799325462</v>
      </c>
      <c r="P10" s="219">
        <f t="shared" ref="P10:P40" si="2">E10/$I10</f>
        <v>0.3670601461495222</v>
      </c>
      <c r="Q10" s="219">
        <f t="shared" ref="Q10:Q40" si="3">F10/$I10</f>
        <v>5.1995503091624505E-2</v>
      </c>
      <c r="R10" s="219">
        <f t="shared" ref="R10:R40" si="4">G10/$I10</f>
        <v>6.2535132096683529E-2</v>
      </c>
      <c r="S10" s="219">
        <f t="shared" ref="S10:S40" si="5">H10/$I10</f>
        <v>0.29820123664980325</v>
      </c>
      <c r="T10" s="102"/>
    </row>
    <row r="11" spans="1:20" x14ac:dyDescent="0.25">
      <c r="A11" s="103" t="s">
        <v>78</v>
      </c>
      <c r="B11" s="216">
        <v>34</v>
      </c>
      <c r="C11" s="104">
        <v>188</v>
      </c>
      <c r="D11" s="104">
        <v>259</v>
      </c>
      <c r="E11" s="104">
        <v>251</v>
      </c>
      <c r="F11" s="104">
        <v>266</v>
      </c>
      <c r="G11" s="104">
        <v>298</v>
      </c>
      <c r="H11" s="104">
        <v>417</v>
      </c>
      <c r="I11" s="104">
        <v>1713</v>
      </c>
      <c r="J11" s="100"/>
      <c r="L11" s="103" t="s">
        <v>78</v>
      </c>
      <c r="M11" s="220">
        <f t="shared" ref="M11:M40" si="6">B11/$I11</f>
        <v>1.9848219497956801E-2</v>
      </c>
      <c r="N11" s="221">
        <f t="shared" si="0"/>
        <v>0.10974897840046702</v>
      </c>
      <c r="O11" s="221">
        <f t="shared" si="1"/>
        <v>0.15119673088149446</v>
      </c>
      <c r="P11" s="221">
        <f t="shared" si="2"/>
        <v>0.14652656158785757</v>
      </c>
      <c r="Q11" s="221">
        <f t="shared" si="3"/>
        <v>0.15528312901342672</v>
      </c>
      <c r="R11" s="221">
        <f t="shared" si="4"/>
        <v>0.1739638061879743</v>
      </c>
      <c r="S11" s="221">
        <f t="shared" si="5"/>
        <v>0.24343257443082311</v>
      </c>
      <c r="T11" s="102"/>
    </row>
    <row r="12" spans="1:20" x14ac:dyDescent="0.25">
      <c r="A12" s="103" t="s">
        <v>79</v>
      </c>
      <c r="B12" s="216">
        <v>30</v>
      </c>
      <c r="C12" s="104">
        <v>1352</v>
      </c>
      <c r="D12" s="104">
        <v>3271</v>
      </c>
      <c r="E12" s="104">
        <v>1033</v>
      </c>
      <c r="F12" s="104">
        <v>2753</v>
      </c>
      <c r="G12" s="104">
        <v>5345</v>
      </c>
      <c r="H12" s="104">
        <v>5270</v>
      </c>
      <c r="I12" s="104">
        <v>19054</v>
      </c>
      <c r="J12" s="100"/>
      <c r="L12" s="103" t="s">
        <v>79</v>
      </c>
      <c r="M12" s="220">
        <f t="shared" si="6"/>
        <v>1.5744725516951821E-3</v>
      </c>
      <c r="N12" s="221">
        <f t="shared" si="0"/>
        <v>7.0956229663062878E-2</v>
      </c>
      <c r="O12" s="221">
        <f t="shared" si="1"/>
        <v>0.1716699905531647</v>
      </c>
      <c r="P12" s="221">
        <f t="shared" si="2"/>
        <v>5.4214338196704105E-2</v>
      </c>
      <c r="Q12" s="221">
        <f t="shared" si="3"/>
        <v>0.14448409782722788</v>
      </c>
      <c r="R12" s="221">
        <f t="shared" si="4"/>
        <v>0.28051852629369162</v>
      </c>
      <c r="S12" s="221">
        <f t="shared" si="5"/>
        <v>0.27658234491445366</v>
      </c>
      <c r="T12" s="102"/>
    </row>
    <row r="13" spans="1:20" x14ac:dyDescent="0.25">
      <c r="A13" s="105" t="s">
        <v>80</v>
      </c>
      <c r="B13" s="216">
        <v>5</v>
      </c>
      <c r="C13" s="104">
        <v>70</v>
      </c>
      <c r="D13" s="104">
        <v>167</v>
      </c>
      <c r="E13" s="104">
        <v>330</v>
      </c>
      <c r="F13" s="104">
        <v>164</v>
      </c>
      <c r="G13" s="104">
        <v>66</v>
      </c>
      <c r="H13" s="104">
        <v>700</v>
      </c>
      <c r="I13" s="104">
        <v>1502</v>
      </c>
      <c r="J13" s="100"/>
      <c r="L13" s="105" t="s">
        <v>80</v>
      </c>
      <c r="M13" s="220">
        <f t="shared" si="6"/>
        <v>3.3288948069241011E-3</v>
      </c>
      <c r="N13" s="221">
        <f t="shared" si="0"/>
        <v>4.6604527296937419E-2</v>
      </c>
      <c r="O13" s="221">
        <f t="shared" si="1"/>
        <v>0.11118508655126498</v>
      </c>
      <c r="P13" s="221">
        <f t="shared" si="2"/>
        <v>0.21970705725699069</v>
      </c>
      <c r="Q13" s="221">
        <f t="shared" si="3"/>
        <v>0.10918774966711052</v>
      </c>
      <c r="R13" s="221">
        <f t="shared" si="4"/>
        <v>4.3941411451398134E-2</v>
      </c>
      <c r="S13" s="221">
        <f t="shared" si="5"/>
        <v>0.46604527296937415</v>
      </c>
      <c r="T13" s="102"/>
    </row>
    <row r="14" spans="1:20" x14ac:dyDescent="0.25">
      <c r="A14" s="105" t="s">
        <v>81</v>
      </c>
      <c r="B14" s="216">
        <v>10</v>
      </c>
      <c r="C14" s="104">
        <v>284</v>
      </c>
      <c r="D14" s="104">
        <v>663</v>
      </c>
      <c r="E14" s="104">
        <v>862</v>
      </c>
      <c r="F14" s="104">
        <v>370</v>
      </c>
      <c r="G14" s="104">
        <v>517</v>
      </c>
      <c r="H14" s="104">
        <v>709</v>
      </c>
      <c r="I14" s="104">
        <v>3415</v>
      </c>
      <c r="J14" s="100"/>
      <c r="L14" s="105" t="s">
        <v>81</v>
      </c>
      <c r="M14" s="220">
        <f t="shared" si="6"/>
        <v>2.9282576866764276E-3</v>
      </c>
      <c r="N14" s="221">
        <f t="shared" si="0"/>
        <v>8.3162518301610547E-2</v>
      </c>
      <c r="O14" s="221">
        <f t="shared" si="1"/>
        <v>0.19414348462664716</v>
      </c>
      <c r="P14" s="221">
        <f t="shared" si="2"/>
        <v>0.25241581259150803</v>
      </c>
      <c r="Q14" s="221">
        <f t="shared" si="3"/>
        <v>0.10834553440702782</v>
      </c>
      <c r="R14" s="221">
        <f t="shared" si="4"/>
        <v>0.1513909224011713</v>
      </c>
      <c r="S14" s="221">
        <f t="shared" si="5"/>
        <v>0.20761346998535871</v>
      </c>
      <c r="T14" s="102"/>
    </row>
    <row r="15" spans="1:20" x14ac:dyDescent="0.25">
      <c r="A15" s="105" t="s">
        <v>82</v>
      </c>
      <c r="B15" s="216">
        <v>20</v>
      </c>
      <c r="C15" s="104">
        <v>141</v>
      </c>
      <c r="D15" s="104">
        <v>196</v>
      </c>
      <c r="E15" s="104">
        <v>172</v>
      </c>
      <c r="F15" s="104">
        <v>178</v>
      </c>
      <c r="G15" s="104">
        <v>208</v>
      </c>
      <c r="H15" s="104">
        <v>263</v>
      </c>
      <c r="I15" s="104">
        <v>1178</v>
      </c>
      <c r="J15" s="100"/>
      <c r="L15" s="105" t="s">
        <v>82</v>
      </c>
      <c r="M15" s="220">
        <f t="shared" si="6"/>
        <v>1.6977928692699491E-2</v>
      </c>
      <c r="N15" s="221">
        <f t="shared" si="0"/>
        <v>0.11969439728353141</v>
      </c>
      <c r="O15" s="221">
        <f t="shared" si="1"/>
        <v>0.166383701188455</v>
      </c>
      <c r="P15" s="221">
        <f t="shared" si="2"/>
        <v>0.14601018675721561</v>
      </c>
      <c r="Q15" s="221">
        <f t="shared" si="3"/>
        <v>0.15110356536502548</v>
      </c>
      <c r="R15" s="221">
        <f t="shared" si="4"/>
        <v>0.1765704584040747</v>
      </c>
      <c r="S15" s="221">
        <f t="shared" si="5"/>
        <v>0.2232597623089983</v>
      </c>
      <c r="T15" s="102"/>
    </row>
    <row r="16" spans="1:20" x14ac:dyDescent="0.25">
      <c r="A16" s="105" t="s">
        <v>83</v>
      </c>
      <c r="B16" s="216">
        <v>20</v>
      </c>
      <c r="C16" s="104">
        <v>337</v>
      </c>
      <c r="D16" s="104">
        <v>438</v>
      </c>
      <c r="E16" s="104">
        <v>408</v>
      </c>
      <c r="F16" s="104">
        <v>555</v>
      </c>
      <c r="G16" s="104">
        <v>536</v>
      </c>
      <c r="H16" s="104">
        <v>784</v>
      </c>
      <c r="I16" s="104">
        <v>3078</v>
      </c>
      <c r="J16" s="100"/>
      <c r="L16" s="105" t="s">
        <v>83</v>
      </c>
      <c r="M16" s="220">
        <f t="shared" si="6"/>
        <v>6.4977257959714096E-3</v>
      </c>
      <c r="N16" s="221">
        <f t="shared" si="0"/>
        <v>0.10948667966211825</v>
      </c>
      <c r="O16" s="221">
        <f t="shared" si="1"/>
        <v>0.14230019493177387</v>
      </c>
      <c r="P16" s="221">
        <f t="shared" si="2"/>
        <v>0.13255360623781676</v>
      </c>
      <c r="Q16" s="221">
        <f t="shared" si="3"/>
        <v>0.18031189083820662</v>
      </c>
      <c r="R16" s="221">
        <f t="shared" si="4"/>
        <v>0.17413905133203378</v>
      </c>
      <c r="S16" s="221">
        <f t="shared" si="5"/>
        <v>0.25471085120207926</v>
      </c>
      <c r="T16" s="102"/>
    </row>
    <row r="17" spans="1:20" x14ac:dyDescent="0.25">
      <c r="A17" s="105" t="s">
        <v>84</v>
      </c>
      <c r="B17" s="216">
        <v>45</v>
      </c>
      <c r="C17" s="104">
        <v>5360</v>
      </c>
      <c r="D17" s="104">
        <v>9578</v>
      </c>
      <c r="E17" s="104">
        <v>5829</v>
      </c>
      <c r="F17" s="104">
        <v>3394</v>
      </c>
      <c r="G17" s="104">
        <v>6418</v>
      </c>
      <c r="H17" s="104">
        <v>17784</v>
      </c>
      <c r="I17" s="104">
        <v>48408</v>
      </c>
      <c r="J17" s="100"/>
      <c r="L17" s="105" t="s">
        <v>84</v>
      </c>
      <c r="M17" s="220">
        <f t="shared" si="6"/>
        <v>9.2959841348537432E-4</v>
      </c>
      <c r="N17" s="221">
        <f t="shared" si="0"/>
        <v>0.11072549991736903</v>
      </c>
      <c r="O17" s="221">
        <f t="shared" si="1"/>
        <v>0.19785985787473145</v>
      </c>
      <c r="P17" s="221">
        <f t="shared" si="2"/>
        <v>0.12041398116013882</v>
      </c>
      <c r="Q17" s="221">
        <f t="shared" si="3"/>
        <v>7.0112378119319127E-2</v>
      </c>
      <c r="R17" s="221">
        <f t="shared" si="4"/>
        <v>0.13258139150553627</v>
      </c>
      <c r="S17" s="221">
        <f t="shared" si="5"/>
        <v>0.3673772930094199</v>
      </c>
      <c r="T17" s="102"/>
    </row>
    <row r="18" spans="1:20" x14ac:dyDescent="0.25">
      <c r="A18" s="105" t="s">
        <v>85</v>
      </c>
      <c r="B18" s="216">
        <v>45</v>
      </c>
      <c r="C18" s="104">
        <v>192</v>
      </c>
      <c r="D18" s="104">
        <v>681</v>
      </c>
      <c r="E18" s="104">
        <v>746</v>
      </c>
      <c r="F18" s="104">
        <v>118</v>
      </c>
      <c r="G18" s="104">
        <v>236</v>
      </c>
      <c r="H18" s="104">
        <v>575</v>
      </c>
      <c r="I18" s="104">
        <v>2593</v>
      </c>
      <c r="J18" s="100"/>
      <c r="L18" s="105" t="s">
        <v>85</v>
      </c>
      <c r="M18" s="220">
        <f t="shared" si="6"/>
        <v>1.7354415734670267E-2</v>
      </c>
      <c r="N18" s="221">
        <f t="shared" si="0"/>
        <v>7.4045507134593139E-2</v>
      </c>
      <c r="O18" s="221">
        <f t="shared" si="1"/>
        <v>0.26263015811801005</v>
      </c>
      <c r="P18" s="221">
        <f t="shared" si="2"/>
        <v>0.28769764751253374</v>
      </c>
      <c r="Q18" s="221">
        <f t="shared" si="3"/>
        <v>4.5507134593135365E-2</v>
      </c>
      <c r="R18" s="221">
        <f t="shared" si="4"/>
        <v>9.101426918627073E-2</v>
      </c>
      <c r="S18" s="221">
        <f t="shared" si="5"/>
        <v>0.22175086772078673</v>
      </c>
      <c r="T18" s="102"/>
    </row>
    <row r="19" spans="1:20" x14ac:dyDescent="0.25">
      <c r="A19" s="105" t="s">
        <v>86</v>
      </c>
      <c r="B19" s="216">
        <v>72</v>
      </c>
      <c r="C19" s="104">
        <v>1654</v>
      </c>
      <c r="D19" s="104">
        <v>13893</v>
      </c>
      <c r="E19" s="104">
        <v>3786</v>
      </c>
      <c r="F19" s="104">
        <v>6196</v>
      </c>
      <c r="G19" s="104">
        <v>3693</v>
      </c>
      <c r="H19" s="104">
        <v>25753</v>
      </c>
      <c r="I19" s="104">
        <v>55047</v>
      </c>
      <c r="J19" s="100"/>
      <c r="L19" s="105" t="s">
        <v>86</v>
      </c>
      <c r="M19" s="220">
        <f t="shared" si="6"/>
        <v>1.3079731865496757E-3</v>
      </c>
      <c r="N19" s="221">
        <f t="shared" si="0"/>
        <v>3.0047050702127272E-2</v>
      </c>
      <c r="O19" s="221">
        <f t="shared" si="1"/>
        <v>0.25238432612131451</v>
      </c>
      <c r="P19" s="221">
        <f t="shared" si="2"/>
        <v>6.8777590059403787E-2</v>
      </c>
      <c r="Q19" s="221">
        <f t="shared" si="3"/>
        <v>0.11255835922030265</v>
      </c>
      <c r="R19" s="221">
        <f t="shared" si="4"/>
        <v>6.7088124693443787E-2</v>
      </c>
      <c r="S19" s="221">
        <f t="shared" si="5"/>
        <v>0.4678365760168583</v>
      </c>
      <c r="T19" s="102"/>
    </row>
    <row r="20" spans="1:20" x14ac:dyDescent="0.25">
      <c r="A20" s="105" t="s">
        <v>87</v>
      </c>
      <c r="B20" s="216">
        <v>20</v>
      </c>
      <c r="C20" s="104">
        <v>437</v>
      </c>
      <c r="D20" s="104">
        <v>1388</v>
      </c>
      <c r="E20" s="104">
        <v>1538</v>
      </c>
      <c r="F20" s="104">
        <v>1260</v>
      </c>
      <c r="G20" s="104">
        <v>639</v>
      </c>
      <c r="H20" s="104">
        <v>1741</v>
      </c>
      <c r="I20" s="104">
        <v>7023</v>
      </c>
      <c r="J20" s="100"/>
      <c r="L20" s="105" t="s">
        <v>87</v>
      </c>
      <c r="M20" s="220">
        <f t="shared" si="6"/>
        <v>2.847785846504343E-3</v>
      </c>
      <c r="N20" s="221">
        <f t="shared" si="0"/>
        <v>6.2224120746119889E-2</v>
      </c>
      <c r="O20" s="221">
        <f t="shared" si="1"/>
        <v>0.19763633774740139</v>
      </c>
      <c r="P20" s="221">
        <f t="shared" si="2"/>
        <v>0.21899473159618396</v>
      </c>
      <c r="Q20" s="221">
        <f t="shared" si="3"/>
        <v>0.17941050832977359</v>
      </c>
      <c r="R20" s="221">
        <f t="shared" si="4"/>
        <v>9.098675779581375E-2</v>
      </c>
      <c r="S20" s="221">
        <f t="shared" si="5"/>
        <v>0.24789975793820304</v>
      </c>
      <c r="T20" s="102"/>
    </row>
    <row r="21" spans="1:20" x14ac:dyDescent="0.25">
      <c r="A21" s="105" t="s">
        <v>88</v>
      </c>
      <c r="B21" s="216">
        <v>25</v>
      </c>
      <c r="C21" s="104">
        <v>876</v>
      </c>
      <c r="D21" s="104">
        <v>4292</v>
      </c>
      <c r="E21" s="104">
        <v>3535</v>
      </c>
      <c r="F21" s="104">
        <v>3714</v>
      </c>
      <c r="G21" s="104">
        <v>4626</v>
      </c>
      <c r="H21" s="104">
        <v>6070</v>
      </c>
      <c r="I21" s="104">
        <v>23138</v>
      </c>
      <c r="J21" s="100"/>
      <c r="L21" s="105" t="s">
        <v>88</v>
      </c>
      <c r="M21" s="220">
        <f t="shared" si="6"/>
        <v>1.0804736796611635E-3</v>
      </c>
      <c r="N21" s="221">
        <f t="shared" si="0"/>
        <v>3.7859797735327168E-2</v>
      </c>
      <c r="O21" s="221">
        <f t="shared" si="1"/>
        <v>0.18549572132422854</v>
      </c>
      <c r="P21" s="221">
        <f t="shared" si="2"/>
        <v>0.15277897830408851</v>
      </c>
      <c r="Q21" s="221">
        <f t="shared" si="3"/>
        <v>0.16051516985046244</v>
      </c>
      <c r="R21" s="221">
        <f t="shared" si="4"/>
        <v>0.1999308496845017</v>
      </c>
      <c r="S21" s="221">
        <f t="shared" si="5"/>
        <v>0.2623390094217305</v>
      </c>
      <c r="T21" s="102"/>
    </row>
    <row r="22" spans="1:20" x14ac:dyDescent="0.25">
      <c r="A22" s="105" t="s">
        <v>89</v>
      </c>
      <c r="B22" s="216">
        <v>59</v>
      </c>
      <c r="C22" s="104">
        <v>1409</v>
      </c>
      <c r="D22" s="104">
        <v>3771</v>
      </c>
      <c r="E22" s="104">
        <v>2922</v>
      </c>
      <c r="F22" s="104">
        <v>2022</v>
      </c>
      <c r="G22" s="104">
        <v>2417</v>
      </c>
      <c r="H22" s="104">
        <v>4349</v>
      </c>
      <c r="I22" s="104">
        <v>16949</v>
      </c>
      <c r="J22" s="100"/>
      <c r="L22" s="105" t="s">
        <v>89</v>
      </c>
      <c r="M22" s="220">
        <f t="shared" si="6"/>
        <v>3.4810313292819636E-3</v>
      </c>
      <c r="N22" s="221">
        <f t="shared" si="0"/>
        <v>8.313174818573367E-2</v>
      </c>
      <c r="O22" s="221">
        <f t="shared" si="1"/>
        <v>0.22249100241902178</v>
      </c>
      <c r="P22" s="221">
        <f t="shared" si="2"/>
        <v>0.17239955159596437</v>
      </c>
      <c r="Q22" s="221">
        <f t="shared" si="3"/>
        <v>0.11929907369166322</v>
      </c>
      <c r="R22" s="221">
        <f t="shared" si="4"/>
        <v>0.14260428343855094</v>
      </c>
      <c r="S22" s="221">
        <f t="shared" si="5"/>
        <v>0.25659330933978408</v>
      </c>
      <c r="T22" s="102"/>
    </row>
    <row r="23" spans="1:20" x14ac:dyDescent="0.25">
      <c r="A23" s="105" t="s">
        <v>90</v>
      </c>
      <c r="B23" s="216">
        <v>15</v>
      </c>
      <c r="C23" s="104">
        <v>130</v>
      </c>
      <c r="D23" s="104">
        <v>220</v>
      </c>
      <c r="E23" s="104">
        <v>174</v>
      </c>
      <c r="F23" s="104">
        <v>107</v>
      </c>
      <c r="G23" s="104">
        <v>157</v>
      </c>
      <c r="H23" s="104">
        <v>245</v>
      </c>
      <c r="I23" s="104">
        <v>1048</v>
      </c>
      <c r="J23" s="100"/>
      <c r="L23" s="105" t="s">
        <v>90</v>
      </c>
      <c r="M23" s="220">
        <f t="shared" si="6"/>
        <v>1.4312977099236641E-2</v>
      </c>
      <c r="N23" s="221">
        <f t="shared" si="0"/>
        <v>0.12404580152671756</v>
      </c>
      <c r="O23" s="221">
        <f t="shared" si="1"/>
        <v>0.20992366412213739</v>
      </c>
      <c r="P23" s="221">
        <f t="shared" si="2"/>
        <v>0.16603053435114504</v>
      </c>
      <c r="Q23" s="221">
        <f t="shared" si="3"/>
        <v>0.10209923664122138</v>
      </c>
      <c r="R23" s="221">
        <f t="shared" si="4"/>
        <v>0.14980916030534353</v>
      </c>
      <c r="S23" s="221">
        <f t="shared" si="5"/>
        <v>0.23377862595419846</v>
      </c>
      <c r="T23" s="102"/>
    </row>
    <row r="24" spans="1:20" x14ac:dyDescent="0.25">
      <c r="A24" s="105" t="s">
        <v>91</v>
      </c>
      <c r="B24" s="216">
        <v>31</v>
      </c>
      <c r="C24" s="104">
        <v>747</v>
      </c>
      <c r="D24" s="104">
        <v>1265</v>
      </c>
      <c r="E24" s="104">
        <v>3240</v>
      </c>
      <c r="F24" s="104">
        <v>2396</v>
      </c>
      <c r="G24" s="104">
        <v>1121</v>
      </c>
      <c r="H24" s="104">
        <v>3405</v>
      </c>
      <c r="I24" s="104">
        <v>12205</v>
      </c>
      <c r="J24" s="100"/>
      <c r="L24" s="105" t="s">
        <v>91</v>
      </c>
      <c r="M24" s="220">
        <f t="shared" si="6"/>
        <v>2.5399426464563705E-3</v>
      </c>
      <c r="N24" s="221">
        <f t="shared" si="0"/>
        <v>6.1204424416222862E-2</v>
      </c>
      <c r="O24" s="221">
        <f t="shared" si="1"/>
        <v>0.10364604670217124</v>
      </c>
      <c r="P24" s="221">
        <f t="shared" si="2"/>
        <v>0.26546497337156905</v>
      </c>
      <c r="Q24" s="221">
        <f t="shared" si="3"/>
        <v>0.19631298648095044</v>
      </c>
      <c r="R24" s="221">
        <f t="shared" si="4"/>
        <v>9.1847603441212622E-2</v>
      </c>
      <c r="S24" s="221">
        <f t="shared" si="5"/>
        <v>0.27898402294141744</v>
      </c>
      <c r="T24" s="102"/>
    </row>
    <row r="25" spans="1:20" x14ac:dyDescent="0.25">
      <c r="A25" s="105" t="s">
        <v>92</v>
      </c>
      <c r="B25" s="216">
        <v>27</v>
      </c>
      <c r="C25" s="104">
        <v>575</v>
      </c>
      <c r="D25" s="104">
        <v>2301</v>
      </c>
      <c r="E25" s="104">
        <v>1578</v>
      </c>
      <c r="F25" s="104">
        <v>1173</v>
      </c>
      <c r="G25" s="104">
        <v>1307</v>
      </c>
      <c r="H25" s="104">
        <v>2156</v>
      </c>
      <c r="I25" s="104">
        <v>9117</v>
      </c>
      <c r="J25" s="100"/>
      <c r="L25" s="105" t="s">
        <v>92</v>
      </c>
      <c r="M25" s="220">
        <f t="shared" si="6"/>
        <v>2.9615004935834156E-3</v>
      </c>
      <c r="N25" s="221">
        <f t="shared" si="0"/>
        <v>6.3068991992980147E-2</v>
      </c>
      <c r="O25" s="221">
        <f t="shared" si="1"/>
        <v>0.25238565317538664</v>
      </c>
      <c r="P25" s="221">
        <f t="shared" si="2"/>
        <v>0.17308325106943073</v>
      </c>
      <c r="Q25" s="221">
        <f t="shared" si="3"/>
        <v>0.12866074366567951</v>
      </c>
      <c r="R25" s="221">
        <f t="shared" si="4"/>
        <v>0.14335856093013052</v>
      </c>
      <c r="S25" s="221">
        <f t="shared" si="5"/>
        <v>0.23648129867280904</v>
      </c>
      <c r="T25" s="102"/>
    </row>
    <row r="26" spans="1:20" x14ac:dyDescent="0.25">
      <c r="A26" s="105" t="s">
        <v>93</v>
      </c>
      <c r="B26" s="216">
        <v>10</v>
      </c>
      <c r="C26" s="104">
        <v>491</v>
      </c>
      <c r="D26" s="104">
        <v>962</v>
      </c>
      <c r="E26" s="104">
        <v>1201</v>
      </c>
      <c r="F26" s="104">
        <v>899</v>
      </c>
      <c r="G26" s="104">
        <v>716</v>
      </c>
      <c r="H26" s="104">
        <v>1289</v>
      </c>
      <c r="I26" s="104">
        <v>5568</v>
      </c>
      <c r="J26" s="100"/>
      <c r="L26" s="105" t="s">
        <v>93</v>
      </c>
      <c r="M26" s="220">
        <f t="shared" si="6"/>
        <v>1.7959770114942528E-3</v>
      </c>
      <c r="N26" s="221">
        <f t="shared" si="0"/>
        <v>8.8182471264367818E-2</v>
      </c>
      <c r="O26" s="221">
        <f t="shared" si="1"/>
        <v>0.17277298850574713</v>
      </c>
      <c r="P26" s="221">
        <f t="shared" si="2"/>
        <v>0.21569683908045978</v>
      </c>
      <c r="Q26" s="221">
        <f t="shared" si="3"/>
        <v>0.16145833333333334</v>
      </c>
      <c r="R26" s="221">
        <f t="shared" si="4"/>
        <v>0.12859195402298851</v>
      </c>
      <c r="S26" s="221">
        <f t="shared" si="5"/>
        <v>0.2315014367816092</v>
      </c>
      <c r="T26" s="102"/>
    </row>
    <row r="27" spans="1:20" x14ac:dyDescent="0.25">
      <c r="A27" s="105" t="s">
        <v>94</v>
      </c>
      <c r="B27" s="216">
        <v>5</v>
      </c>
      <c r="C27" s="104">
        <v>451</v>
      </c>
      <c r="D27" s="104">
        <v>1117</v>
      </c>
      <c r="E27" s="104">
        <v>554</v>
      </c>
      <c r="F27" s="104">
        <v>604</v>
      </c>
      <c r="G27" s="104">
        <v>358</v>
      </c>
      <c r="H27" s="104">
        <v>657</v>
      </c>
      <c r="I27" s="104">
        <v>3746</v>
      </c>
      <c r="J27" s="100"/>
      <c r="L27" s="105" t="s">
        <v>94</v>
      </c>
      <c r="M27" s="220">
        <f t="shared" si="6"/>
        <v>1.3347570742124934E-3</v>
      </c>
      <c r="N27" s="221">
        <f t="shared" si="0"/>
        <v>0.1203950880939669</v>
      </c>
      <c r="O27" s="221">
        <f t="shared" si="1"/>
        <v>0.29818473037907101</v>
      </c>
      <c r="P27" s="221">
        <f t="shared" si="2"/>
        <v>0.14789108382274427</v>
      </c>
      <c r="Q27" s="221">
        <f t="shared" si="3"/>
        <v>0.16123865456486919</v>
      </c>
      <c r="R27" s="221">
        <f t="shared" si="4"/>
        <v>9.5568606513614526E-2</v>
      </c>
      <c r="S27" s="221">
        <f t="shared" si="5"/>
        <v>0.17538707955152164</v>
      </c>
      <c r="T27" s="102"/>
    </row>
    <row r="28" spans="1:20" x14ac:dyDescent="0.25">
      <c r="A28" s="105" t="s">
        <v>95</v>
      </c>
      <c r="B28" s="216">
        <v>15</v>
      </c>
      <c r="C28" s="104">
        <v>1166</v>
      </c>
      <c r="D28" s="104">
        <v>1750</v>
      </c>
      <c r="E28" s="104">
        <v>4077</v>
      </c>
      <c r="F28" s="104">
        <v>2902</v>
      </c>
      <c r="G28" s="104">
        <v>820</v>
      </c>
      <c r="H28" s="104">
        <v>2004</v>
      </c>
      <c r="I28" s="104">
        <v>12734</v>
      </c>
      <c r="J28" s="100"/>
      <c r="L28" s="105" t="s">
        <v>95</v>
      </c>
      <c r="M28" s="220">
        <f t="shared" si="6"/>
        <v>1.1779487984922255E-3</v>
      </c>
      <c r="N28" s="221">
        <f t="shared" si="0"/>
        <v>9.156588660279566E-2</v>
      </c>
      <c r="O28" s="221">
        <f t="shared" si="1"/>
        <v>0.13742735982409299</v>
      </c>
      <c r="P28" s="221">
        <f t="shared" si="2"/>
        <v>0.32016648343018689</v>
      </c>
      <c r="Q28" s="221">
        <f t="shared" si="3"/>
        <v>0.2278938275482959</v>
      </c>
      <c r="R28" s="221">
        <f t="shared" si="4"/>
        <v>6.4394534317574997E-2</v>
      </c>
      <c r="S28" s="221">
        <f t="shared" si="5"/>
        <v>0.15737395947856134</v>
      </c>
      <c r="T28" s="102"/>
    </row>
    <row r="29" spans="1:20" x14ac:dyDescent="0.25">
      <c r="A29" s="105" t="s">
        <v>96</v>
      </c>
      <c r="B29" s="216">
        <v>161</v>
      </c>
      <c r="C29" s="104">
        <v>2983</v>
      </c>
      <c r="D29" s="104">
        <v>6454</v>
      </c>
      <c r="E29" s="104">
        <v>3906</v>
      </c>
      <c r="F29" s="104">
        <v>6913</v>
      </c>
      <c r="G29" s="104">
        <v>3192</v>
      </c>
      <c r="H29" s="104">
        <v>5855</v>
      </c>
      <c r="I29" s="104">
        <v>29464</v>
      </c>
      <c r="J29" s="100"/>
      <c r="L29" s="105" t="s">
        <v>96</v>
      </c>
      <c r="M29" s="220">
        <f t="shared" si="6"/>
        <v>5.4642954113494433E-3</v>
      </c>
      <c r="N29" s="221">
        <f t="shared" si="0"/>
        <v>0.10124219386369807</v>
      </c>
      <c r="O29" s="221">
        <f t="shared" si="1"/>
        <v>0.21904697257670377</v>
      </c>
      <c r="P29" s="221">
        <f t="shared" si="2"/>
        <v>0.13256855824056477</v>
      </c>
      <c r="Q29" s="221">
        <f t="shared" si="3"/>
        <v>0.23462530545750745</v>
      </c>
      <c r="R29" s="221">
        <f t="shared" si="4"/>
        <v>0.10833559598153679</v>
      </c>
      <c r="S29" s="221">
        <f t="shared" si="5"/>
        <v>0.1987170784686397</v>
      </c>
      <c r="T29" s="102"/>
    </row>
    <row r="30" spans="1:20" x14ac:dyDescent="0.25">
      <c r="A30" s="105" t="s">
        <v>97</v>
      </c>
      <c r="B30" s="216">
        <v>38</v>
      </c>
      <c r="C30" s="104">
        <v>109</v>
      </c>
      <c r="D30" s="104">
        <v>180</v>
      </c>
      <c r="E30" s="104">
        <v>287</v>
      </c>
      <c r="F30" s="104">
        <v>95</v>
      </c>
      <c r="G30" s="104">
        <v>117</v>
      </c>
      <c r="H30" s="104">
        <v>321</v>
      </c>
      <c r="I30" s="104">
        <v>1147</v>
      </c>
      <c r="J30" s="100"/>
      <c r="L30" s="105" t="s">
        <v>97</v>
      </c>
      <c r="M30" s="220">
        <f t="shared" si="6"/>
        <v>3.3129904097646032E-2</v>
      </c>
      <c r="N30" s="221">
        <f t="shared" si="0"/>
        <v>9.5030514385353093E-2</v>
      </c>
      <c r="O30" s="221">
        <f t="shared" si="1"/>
        <v>0.15693112467306017</v>
      </c>
      <c r="P30" s="221">
        <f t="shared" si="2"/>
        <v>0.25021795989537926</v>
      </c>
      <c r="Q30" s="221">
        <f t="shared" si="3"/>
        <v>8.2824760244115087E-2</v>
      </c>
      <c r="R30" s="221">
        <f t="shared" si="4"/>
        <v>0.1020052310374891</v>
      </c>
      <c r="S30" s="221">
        <f t="shared" si="5"/>
        <v>0.2798605056669573</v>
      </c>
      <c r="T30" s="102"/>
    </row>
    <row r="31" spans="1:20" x14ac:dyDescent="0.25">
      <c r="A31" s="105" t="s">
        <v>98</v>
      </c>
      <c r="B31" s="216">
        <v>29</v>
      </c>
      <c r="C31" s="104">
        <v>171</v>
      </c>
      <c r="D31" s="104">
        <v>690</v>
      </c>
      <c r="E31" s="104">
        <v>2685</v>
      </c>
      <c r="F31" s="104">
        <v>1320</v>
      </c>
      <c r="G31" s="104">
        <v>317</v>
      </c>
      <c r="H31" s="104">
        <v>978</v>
      </c>
      <c r="I31" s="104">
        <v>6190</v>
      </c>
      <c r="J31" s="100"/>
      <c r="L31" s="105" t="s">
        <v>98</v>
      </c>
      <c r="M31" s="220">
        <f t="shared" si="6"/>
        <v>4.6849757673667206E-3</v>
      </c>
      <c r="N31" s="221">
        <f t="shared" si="0"/>
        <v>2.7625201938610663E-2</v>
      </c>
      <c r="O31" s="221">
        <f t="shared" si="1"/>
        <v>0.11147011308562198</v>
      </c>
      <c r="P31" s="221">
        <f t="shared" si="2"/>
        <v>0.43376413570274636</v>
      </c>
      <c r="Q31" s="221">
        <f t="shared" si="3"/>
        <v>0.21324717285945072</v>
      </c>
      <c r="R31" s="221">
        <f t="shared" si="4"/>
        <v>5.1211631663974154E-2</v>
      </c>
      <c r="S31" s="221">
        <f t="shared" si="5"/>
        <v>0.15799676898222939</v>
      </c>
      <c r="T31" s="102"/>
    </row>
    <row r="32" spans="1:20" x14ac:dyDescent="0.25">
      <c r="A32" s="105" t="s">
        <v>99</v>
      </c>
      <c r="B32" s="216">
        <v>38</v>
      </c>
      <c r="C32" s="104">
        <v>1159</v>
      </c>
      <c r="D32" s="104">
        <v>2746</v>
      </c>
      <c r="E32" s="104">
        <v>1846</v>
      </c>
      <c r="F32" s="104">
        <v>8756</v>
      </c>
      <c r="G32" s="104">
        <v>1848</v>
      </c>
      <c r="H32" s="104">
        <v>2881</v>
      </c>
      <c r="I32" s="104">
        <v>19274</v>
      </c>
      <c r="J32" s="100"/>
      <c r="L32" s="105" t="s">
        <v>99</v>
      </c>
      <c r="M32" s="220">
        <f t="shared" si="6"/>
        <v>1.9715679153263464E-3</v>
      </c>
      <c r="N32" s="221">
        <f t="shared" si="0"/>
        <v>6.0132821417453568E-2</v>
      </c>
      <c r="O32" s="221">
        <f t="shared" si="1"/>
        <v>0.14247172356542492</v>
      </c>
      <c r="P32" s="221">
        <f t="shared" si="2"/>
        <v>9.5776693991906192E-2</v>
      </c>
      <c r="Q32" s="221">
        <f t="shared" si="3"/>
        <v>0.45429075438414446</v>
      </c>
      <c r="R32" s="221">
        <f t="shared" si="4"/>
        <v>9.5880460724291794E-2</v>
      </c>
      <c r="S32" s="221">
        <f t="shared" si="5"/>
        <v>0.14947597800145274</v>
      </c>
      <c r="T32" s="102"/>
    </row>
    <row r="33" spans="1:20" x14ac:dyDescent="0.25">
      <c r="A33" s="105" t="s">
        <v>100</v>
      </c>
      <c r="B33" s="216">
        <v>25</v>
      </c>
      <c r="C33" s="104">
        <v>1131</v>
      </c>
      <c r="D33" s="104">
        <v>3091</v>
      </c>
      <c r="E33" s="104">
        <v>2785</v>
      </c>
      <c r="F33" s="104">
        <v>1007</v>
      </c>
      <c r="G33" s="104">
        <v>3597</v>
      </c>
      <c r="H33" s="104">
        <v>5868</v>
      </c>
      <c r="I33" s="104">
        <v>17504</v>
      </c>
      <c r="J33" s="100"/>
      <c r="L33" s="105" t="s">
        <v>100</v>
      </c>
      <c r="M33" s="220">
        <f t="shared" si="6"/>
        <v>1.4282449725776965E-3</v>
      </c>
      <c r="N33" s="221">
        <f t="shared" si="0"/>
        <v>6.4613802559414985E-2</v>
      </c>
      <c r="O33" s="221">
        <f t="shared" si="1"/>
        <v>0.1765882084095064</v>
      </c>
      <c r="P33" s="221">
        <f t="shared" si="2"/>
        <v>0.15910648994515539</v>
      </c>
      <c r="Q33" s="221">
        <f t="shared" si="3"/>
        <v>5.7529707495429613E-2</v>
      </c>
      <c r="R33" s="221">
        <f t="shared" si="4"/>
        <v>0.20549588665447899</v>
      </c>
      <c r="S33" s="221">
        <f t="shared" si="5"/>
        <v>0.33523765996343691</v>
      </c>
      <c r="T33" s="102"/>
    </row>
    <row r="34" spans="1:20" x14ac:dyDescent="0.25">
      <c r="A34" s="105" t="s">
        <v>101</v>
      </c>
      <c r="B34" s="216">
        <v>15</v>
      </c>
      <c r="C34" s="104">
        <v>427</v>
      </c>
      <c r="D34" s="104">
        <v>3876</v>
      </c>
      <c r="E34" s="104">
        <v>1760</v>
      </c>
      <c r="F34" s="104">
        <v>2006</v>
      </c>
      <c r="G34" s="104">
        <v>4547</v>
      </c>
      <c r="H34" s="104">
        <v>4060</v>
      </c>
      <c r="I34" s="104">
        <v>16691</v>
      </c>
      <c r="J34" s="100"/>
      <c r="L34" s="105" t="s">
        <v>101</v>
      </c>
      <c r="M34" s="220">
        <f t="shared" si="6"/>
        <v>8.9868791564316102E-4</v>
      </c>
      <c r="N34" s="221">
        <f t="shared" si="0"/>
        <v>2.5582649331975318E-2</v>
      </c>
      <c r="O34" s="221">
        <f t="shared" si="1"/>
        <v>0.23222095740219278</v>
      </c>
      <c r="P34" s="221">
        <f t="shared" si="2"/>
        <v>0.10544604876879755</v>
      </c>
      <c r="Q34" s="221">
        <f t="shared" si="3"/>
        <v>0.12018453058534539</v>
      </c>
      <c r="R34" s="221">
        <f t="shared" si="4"/>
        <v>0.27242226349529686</v>
      </c>
      <c r="S34" s="221">
        <f t="shared" si="5"/>
        <v>0.24324486250074889</v>
      </c>
      <c r="T34" s="102"/>
    </row>
    <row r="35" spans="1:20" x14ac:dyDescent="0.25">
      <c r="A35" s="105" t="s">
        <v>102</v>
      </c>
      <c r="B35" s="216">
        <v>46</v>
      </c>
      <c r="C35" s="104">
        <v>953</v>
      </c>
      <c r="D35" s="104">
        <v>1330</v>
      </c>
      <c r="E35" s="104">
        <v>2776</v>
      </c>
      <c r="F35" s="104">
        <v>1030</v>
      </c>
      <c r="G35" s="104">
        <v>1031</v>
      </c>
      <c r="H35" s="104">
        <v>1435</v>
      </c>
      <c r="I35" s="104">
        <v>8601</v>
      </c>
      <c r="J35" s="100"/>
      <c r="L35" s="105" t="s">
        <v>102</v>
      </c>
      <c r="M35" s="220">
        <f t="shared" si="6"/>
        <v>5.3482153237995583E-3</v>
      </c>
      <c r="N35" s="221">
        <f t="shared" si="0"/>
        <v>0.11080106964306476</v>
      </c>
      <c r="O35" s="221">
        <f t="shared" si="1"/>
        <v>0.15463318218811767</v>
      </c>
      <c r="P35" s="221">
        <f t="shared" si="2"/>
        <v>0.32275316823625161</v>
      </c>
      <c r="Q35" s="221">
        <f t="shared" si="3"/>
        <v>0.11975351703290316</v>
      </c>
      <c r="R35" s="221">
        <f t="shared" si="4"/>
        <v>0.11986978258342053</v>
      </c>
      <c r="S35" s="221">
        <f t="shared" si="5"/>
        <v>0.16684106499244275</v>
      </c>
      <c r="T35" s="102"/>
    </row>
    <row r="36" spans="1:20" x14ac:dyDescent="0.25">
      <c r="A36" s="105" t="s">
        <v>103</v>
      </c>
      <c r="B36" s="216">
        <v>40</v>
      </c>
      <c r="C36" s="104">
        <v>180</v>
      </c>
      <c r="D36" s="104">
        <v>524</v>
      </c>
      <c r="E36" s="104">
        <v>300</v>
      </c>
      <c r="F36" s="104">
        <v>320</v>
      </c>
      <c r="G36" s="104">
        <v>321</v>
      </c>
      <c r="H36" s="104">
        <v>1119</v>
      </c>
      <c r="I36" s="104">
        <v>2804</v>
      </c>
      <c r="J36" s="100"/>
      <c r="L36" s="105" t="s">
        <v>103</v>
      </c>
      <c r="M36" s="220">
        <f t="shared" si="6"/>
        <v>1.4265335235378032E-2</v>
      </c>
      <c r="N36" s="221">
        <f t="shared" si="0"/>
        <v>6.4194008559201141E-2</v>
      </c>
      <c r="O36" s="221">
        <f t="shared" si="1"/>
        <v>0.18687589158345222</v>
      </c>
      <c r="P36" s="221">
        <f t="shared" si="2"/>
        <v>0.10699001426533523</v>
      </c>
      <c r="Q36" s="221">
        <f t="shared" si="3"/>
        <v>0.11412268188302425</v>
      </c>
      <c r="R36" s="221">
        <f t="shared" si="4"/>
        <v>0.1144793152639087</v>
      </c>
      <c r="S36" s="221">
        <f t="shared" si="5"/>
        <v>0.39907275320970043</v>
      </c>
      <c r="T36" s="102"/>
    </row>
    <row r="37" spans="1:20" x14ac:dyDescent="0.25">
      <c r="A37" s="105" t="s">
        <v>104</v>
      </c>
      <c r="B37" s="216">
        <v>12</v>
      </c>
      <c r="C37" s="104">
        <v>174</v>
      </c>
      <c r="D37" s="104">
        <v>253</v>
      </c>
      <c r="E37" s="104">
        <v>131</v>
      </c>
      <c r="F37" s="104">
        <v>220</v>
      </c>
      <c r="G37" s="104">
        <v>231</v>
      </c>
      <c r="H37" s="104">
        <v>350</v>
      </c>
      <c r="I37" s="104">
        <v>1371</v>
      </c>
      <c r="J37" s="100"/>
      <c r="L37" s="105" t="s">
        <v>104</v>
      </c>
      <c r="M37" s="220">
        <f t="shared" si="6"/>
        <v>8.7527352297592995E-3</v>
      </c>
      <c r="N37" s="221">
        <f t="shared" si="0"/>
        <v>0.12691466083150985</v>
      </c>
      <c r="O37" s="221">
        <f t="shared" si="1"/>
        <v>0.18453683442742524</v>
      </c>
      <c r="P37" s="221">
        <f t="shared" si="2"/>
        <v>9.5550692924872352E-2</v>
      </c>
      <c r="Q37" s="221">
        <f t="shared" si="3"/>
        <v>0.16046681254558717</v>
      </c>
      <c r="R37" s="221">
        <f t="shared" si="4"/>
        <v>0.16849015317286653</v>
      </c>
      <c r="S37" s="221">
        <f t="shared" si="5"/>
        <v>0.25528811086797959</v>
      </c>
      <c r="T37" s="102"/>
    </row>
    <row r="38" spans="1:20" x14ac:dyDescent="0.25">
      <c r="A38" s="105" t="s">
        <v>105</v>
      </c>
      <c r="B38" s="216">
        <v>15</v>
      </c>
      <c r="C38" s="104">
        <v>427</v>
      </c>
      <c r="D38" s="104">
        <v>492</v>
      </c>
      <c r="E38" s="104">
        <v>613</v>
      </c>
      <c r="F38" s="104">
        <v>414</v>
      </c>
      <c r="G38" s="104">
        <v>435</v>
      </c>
      <c r="H38" s="104">
        <v>837</v>
      </c>
      <c r="I38" s="104">
        <v>3233</v>
      </c>
      <c r="J38" s="100"/>
      <c r="L38" s="105" t="s">
        <v>105</v>
      </c>
      <c r="M38" s="220">
        <f t="shared" si="6"/>
        <v>4.6396535725332505E-3</v>
      </c>
      <c r="N38" s="221">
        <f t="shared" si="0"/>
        <v>0.13207547169811321</v>
      </c>
      <c r="O38" s="221">
        <f t="shared" si="1"/>
        <v>0.15218063717909064</v>
      </c>
      <c r="P38" s="221">
        <f t="shared" si="2"/>
        <v>0.18960717599752552</v>
      </c>
      <c r="Q38" s="221">
        <f t="shared" si="3"/>
        <v>0.12805443860191773</v>
      </c>
      <c r="R38" s="221">
        <f t="shared" si="4"/>
        <v>0.13454995360346428</v>
      </c>
      <c r="S38" s="221">
        <f t="shared" si="5"/>
        <v>0.25889266934735539</v>
      </c>
      <c r="T38" s="102"/>
    </row>
    <row r="39" spans="1:20" ht="15.75" thickBot="1" x14ac:dyDescent="0.3">
      <c r="A39" s="98" t="s">
        <v>106</v>
      </c>
      <c r="B39" s="217">
        <v>186</v>
      </c>
      <c r="C39" s="106">
        <v>2248</v>
      </c>
      <c r="D39" s="106">
        <v>3970</v>
      </c>
      <c r="E39" s="106">
        <v>2617</v>
      </c>
      <c r="F39" s="106">
        <v>2859</v>
      </c>
      <c r="G39" s="106">
        <v>3542</v>
      </c>
      <c r="H39" s="106">
        <v>9247</v>
      </c>
      <c r="I39" s="106">
        <v>24669</v>
      </c>
      <c r="J39" s="100"/>
      <c r="L39" s="98" t="s">
        <v>106</v>
      </c>
      <c r="M39" s="222">
        <f t="shared" si="6"/>
        <v>7.5398273136324939E-3</v>
      </c>
      <c r="N39" s="223">
        <f t="shared" si="0"/>
        <v>9.1126515059386279E-2</v>
      </c>
      <c r="O39" s="223">
        <f t="shared" si="1"/>
        <v>0.16093072276946777</v>
      </c>
      <c r="P39" s="223">
        <f t="shared" si="2"/>
        <v>0.10608455956868945</v>
      </c>
      <c r="Q39" s="223">
        <f t="shared" si="3"/>
        <v>0.11589444241760914</v>
      </c>
      <c r="R39" s="223">
        <f t="shared" si="4"/>
        <v>0.14358101260691555</v>
      </c>
      <c r="S39" s="223">
        <f t="shared" si="5"/>
        <v>0.37484292026429933</v>
      </c>
      <c r="T39" s="102"/>
    </row>
    <row r="40" spans="1:20" ht="15.75" thickBot="1" x14ac:dyDescent="0.3">
      <c r="A40" s="205" t="s">
        <v>29</v>
      </c>
      <c r="B40" s="107">
        <v>1118</v>
      </c>
      <c r="C40" s="107">
        <v>26278</v>
      </c>
      <c r="D40" s="107">
        <v>70904</v>
      </c>
      <c r="E40" s="107">
        <v>54554</v>
      </c>
      <c r="F40" s="107">
        <v>54381</v>
      </c>
      <c r="G40" s="107">
        <v>49101</v>
      </c>
      <c r="H40" s="107">
        <v>109244</v>
      </c>
      <c r="I40" s="107">
        <v>365580</v>
      </c>
      <c r="J40" s="108"/>
      <c r="L40" s="109" t="s">
        <v>107</v>
      </c>
      <c r="M40" s="206">
        <f t="shared" si="6"/>
        <v>3.0581541659828217E-3</v>
      </c>
      <c r="N40" s="206">
        <f t="shared" si="0"/>
        <v>7.1880299797581926E-2</v>
      </c>
      <c r="O40" s="206">
        <f t="shared" si="1"/>
        <v>0.19394934077356529</v>
      </c>
      <c r="P40" s="206">
        <f t="shared" si="2"/>
        <v>0.14922588763061437</v>
      </c>
      <c r="Q40" s="206">
        <f t="shared" si="3"/>
        <v>0.14875266699491219</v>
      </c>
      <c r="R40" s="206">
        <f t="shared" si="4"/>
        <v>0.13430986377810603</v>
      </c>
      <c r="S40" s="206">
        <f t="shared" si="5"/>
        <v>0.29882378685923738</v>
      </c>
      <c r="T40" s="102"/>
    </row>
    <row r="41" spans="1:20" x14ac:dyDescent="0.25">
      <c r="A41" s="314" t="s">
        <v>289</v>
      </c>
      <c r="B41" s="314"/>
      <c r="C41" s="314"/>
      <c r="D41" s="314"/>
      <c r="E41" s="314"/>
      <c r="F41" s="314"/>
      <c r="G41" s="314"/>
      <c r="L41" s="314" t="s">
        <v>289</v>
      </c>
      <c r="M41" s="314"/>
      <c r="N41" s="314"/>
      <c r="O41" s="314"/>
      <c r="P41" s="314"/>
      <c r="Q41" s="314"/>
      <c r="R41" s="314"/>
    </row>
    <row r="42" spans="1:20" x14ac:dyDescent="0.25">
      <c r="A42" s="92"/>
      <c r="B42" s="92"/>
      <c r="C42" s="92"/>
      <c r="D42" s="92"/>
      <c r="E42" s="92"/>
      <c r="F42" s="92"/>
      <c r="G42" s="92"/>
      <c r="L42" s="92"/>
      <c r="M42" s="261"/>
      <c r="N42" s="261"/>
      <c r="O42" s="261"/>
      <c r="P42" s="261"/>
      <c r="Q42" s="261"/>
      <c r="R42" s="261"/>
      <c r="S42" s="261"/>
    </row>
    <row r="43" spans="1:20" ht="15.75" x14ac:dyDescent="0.25">
      <c r="L43" s="93"/>
    </row>
    <row r="44" spans="1:20" ht="15.75" x14ac:dyDescent="0.25">
      <c r="L44" s="93"/>
    </row>
    <row r="45" spans="1:20" ht="53.25" customHeight="1" x14ac:dyDescent="0.25">
      <c r="A45" s="94" t="s">
        <v>211</v>
      </c>
      <c r="B45" s="95" t="s">
        <v>234</v>
      </c>
      <c r="C45" s="95" t="s">
        <v>235</v>
      </c>
      <c r="D45" s="95" t="s">
        <v>236</v>
      </c>
      <c r="E45" s="95" t="s">
        <v>237</v>
      </c>
      <c r="F45" s="95" t="s">
        <v>238</v>
      </c>
      <c r="G45" s="95" t="s">
        <v>239</v>
      </c>
      <c r="H45" s="95" t="s">
        <v>240</v>
      </c>
      <c r="I45" s="95" t="s">
        <v>132</v>
      </c>
      <c r="L45" s="110" t="s">
        <v>211</v>
      </c>
      <c r="M45" s="95" t="s">
        <v>234</v>
      </c>
      <c r="N45" s="95" t="s">
        <v>235</v>
      </c>
      <c r="O45" s="95" t="s">
        <v>236</v>
      </c>
      <c r="P45" s="95" t="s">
        <v>237</v>
      </c>
      <c r="Q45" s="95" t="s">
        <v>238</v>
      </c>
      <c r="R45" s="95" t="s">
        <v>239</v>
      </c>
      <c r="S45" s="95" t="s">
        <v>240</v>
      </c>
    </row>
    <row r="46" spans="1:20" x14ac:dyDescent="0.25">
      <c r="A46" s="111" t="s">
        <v>212</v>
      </c>
      <c r="B46" s="112">
        <f>+B17+B21+B32+B33+B34</f>
        <v>148</v>
      </c>
      <c r="C46" s="112">
        <f t="shared" ref="C46:I46" si="7">+C17+C21+C32+C33+C34</f>
        <v>8953</v>
      </c>
      <c r="D46" s="112">
        <f t="shared" si="7"/>
        <v>23583</v>
      </c>
      <c r="E46" s="112">
        <f t="shared" si="7"/>
        <v>15755</v>
      </c>
      <c r="F46" s="112">
        <f t="shared" si="7"/>
        <v>18877</v>
      </c>
      <c r="G46" s="112">
        <f t="shared" si="7"/>
        <v>21036</v>
      </c>
      <c r="H46" s="112">
        <f t="shared" si="7"/>
        <v>36663</v>
      </c>
      <c r="I46" s="112">
        <f t="shared" si="7"/>
        <v>125015</v>
      </c>
      <c r="L46" s="113" t="s">
        <v>212</v>
      </c>
      <c r="M46" s="101">
        <f t="shared" ref="M46" si="8">+B46/$I46</f>
        <v>1.1838579370475543E-3</v>
      </c>
      <c r="N46" s="101">
        <f t="shared" ref="N46" si="9">+C46/$I46</f>
        <v>7.1615406151261843E-2</v>
      </c>
      <c r="O46" s="101">
        <f t="shared" ref="O46" si="10">+D46/$I46</f>
        <v>0.18864136303643564</v>
      </c>
      <c r="P46" s="101">
        <f t="shared" ref="P46" si="11">+E46/$I46</f>
        <v>0.12602487701475823</v>
      </c>
      <c r="Q46" s="101">
        <f t="shared" ref="Q46" si="12">+F46/$I46</f>
        <v>0.15099788025436947</v>
      </c>
      <c r="R46" s="101">
        <f t="shared" ref="R46" si="13">+G46/$I46</f>
        <v>0.16826780786305642</v>
      </c>
      <c r="S46" s="101">
        <f t="shared" ref="S46" si="14">+H46/$I46</f>
        <v>0.29326880774307085</v>
      </c>
    </row>
    <row r="47" spans="1:20" x14ac:dyDescent="0.25">
      <c r="A47" s="111" t="s">
        <v>213</v>
      </c>
      <c r="B47" s="112">
        <f>+B11+B12+B22+B19+B30+B39+B29</f>
        <v>580</v>
      </c>
      <c r="C47" s="112">
        <f t="shared" ref="C47:I47" si="15">+C11+C12+C22+C19+C30+C39+C29</f>
        <v>9943</v>
      </c>
      <c r="D47" s="112">
        <f t="shared" si="15"/>
        <v>31798</v>
      </c>
      <c r="E47" s="112">
        <f t="shared" si="15"/>
        <v>14802</v>
      </c>
      <c r="F47" s="112">
        <f t="shared" si="15"/>
        <v>21104</v>
      </c>
      <c r="G47" s="112">
        <f t="shared" si="15"/>
        <v>18604</v>
      </c>
      <c r="H47" s="112">
        <f t="shared" si="15"/>
        <v>51212</v>
      </c>
      <c r="I47" s="112">
        <f t="shared" si="15"/>
        <v>148043</v>
      </c>
      <c r="L47" s="114" t="s">
        <v>213</v>
      </c>
      <c r="M47" s="101">
        <f t="shared" ref="M47:M50" si="16">+B47/$I47</f>
        <v>3.9177806448126556E-3</v>
      </c>
      <c r="N47" s="101">
        <f t="shared" ref="N47:N50" si="17">+C47/$I47</f>
        <v>6.7162918881676276E-2</v>
      </c>
      <c r="O47" s="101">
        <f t="shared" ref="O47:O50" si="18">+D47/$I47</f>
        <v>0.21478894645474625</v>
      </c>
      <c r="P47" s="101">
        <f t="shared" ref="P47:P50" si="19">+E47/$I47</f>
        <v>9.9984463973305057E-2</v>
      </c>
      <c r="Q47" s="101">
        <f t="shared" ref="Q47:Q50" si="20">+F47/$I47</f>
        <v>0.14255317711745913</v>
      </c>
      <c r="R47" s="101">
        <f t="shared" ref="R47:R50" si="21">+G47/$I47</f>
        <v>0.12566619157947354</v>
      </c>
      <c r="S47" s="101">
        <f t="shared" ref="S47:S50" si="22">+H47/$I47</f>
        <v>0.34592652134852714</v>
      </c>
    </row>
    <row r="48" spans="1:20" x14ac:dyDescent="0.25">
      <c r="A48" s="111" t="s">
        <v>214</v>
      </c>
      <c r="B48" s="112">
        <f>+B10+B13+B15+B20+B24+B26+B28+B31</f>
        <v>155</v>
      </c>
      <c r="C48" s="112">
        <f t="shared" ref="C48:I48" si="23">+C10+C13+C15+C20+C24+C26+C28+C31</f>
        <v>3679</v>
      </c>
      <c r="D48" s="112">
        <f t="shared" si="23"/>
        <v>7504</v>
      </c>
      <c r="E48" s="112">
        <f t="shared" si="23"/>
        <v>15855</v>
      </c>
      <c r="F48" s="112">
        <f t="shared" si="23"/>
        <v>9489</v>
      </c>
      <c r="G48" s="112">
        <f t="shared" si="23"/>
        <v>4332</v>
      </c>
      <c r="H48" s="112">
        <f t="shared" si="23"/>
        <v>12502</v>
      </c>
      <c r="I48" s="112">
        <f t="shared" si="23"/>
        <v>53516</v>
      </c>
      <c r="L48" s="114" t="s">
        <v>214</v>
      </c>
      <c r="M48" s="101">
        <f t="shared" si="16"/>
        <v>2.8963300695119217E-3</v>
      </c>
      <c r="N48" s="101">
        <f t="shared" si="17"/>
        <v>6.8745795649899091E-2</v>
      </c>
      <c r="O48" s="101">
        <f>+D48/$I48</f>
        <v>0.14021974736527393</v>
      </c>
      <c r="P48" s="101">
        <f t="shared" si="19"/>
        <v>0.29626653711039691</v>
      </c>
      <c r="Q48" s="101">
        <f t="shared" si="20"/>
        <v>0.17731145825547501</v>
      </c>
      <c r="R48" s="101">
        <f t="shared" si="21"/>
        <v>8.0947753942746101E-2</v>
      </c>
      <c r="S48" s="101">
        <f t="shared" si="22"/>
        <v>0.23361237760669706</v>
      </c>
    </row>
    <row r="49" spans="1:19" ht="15.75" thickBot="1" x14ac:dyDescent="0.3">
      <c r="A49" s="115" t="s">
        <v>215</v>
      </c>
      <c r="B49" s="116">
        <f>+B14+B16+B25+B27+B23+B18+B35+B36+B37+B38</f>
        <v>235</v>
      </c>
      <c r="C49" s="116">
        <f t="shared" ref="C49:I49" si="24">+C14+C16+C25+C27+C23+C18+C35+C36+C37+C38</f>
        <v>3703</v>
      </c>
      <c r="D49" s="116">
        <f t="shared" si="24"/>
        <v>8019</v>
      </c>
      <c r="E49" s="116">
        <f t="shared" si="24"/>
        <v>8142</v>
      </c>
      <c r="F49" s="116">
        <f t="shared" si="24"/>
        <v>4911</v>
      </c>
      <c r="G49" s="116">
        <f t="shared" si="24"/>
        <v>5129</v>
      </c>
      <c r="H49" s="116">
        <f t="shared" si="24"/>
        <v>8867</v>
      </c>
      <c r="I49" s="116">
        <f t="shared" si="24"/>
        <v>39006</v>
      </c>
      <c r="L49" s="117" t="s">
        <v>215</v>
      </c>
      <c r="M49" s="101">
        <f t="shared" si="16"/>
        <v>6.024714146541558E-3</v>
      </c>
      <c r="N49" s="101">
        <f t="shared" si="17"/>
        <v>9.4934112700610168E-2</v>
      </c>
      <c r="O49" s="101">
        <f t="shared" si="18"/>
        <v>0.20558375634517767</v>
      </c>
      <c r="P49" s="101">
        <f t="shared" si="19"/>
        <v>0.20873711736655898</v>
      </c>
      <c r="Q49" s="101">
        <f t="shared" si="20"/>
        <v>0.12590370712198123</v>
      </c>
      <c r="R49" s="101">
        <f t="shared" si="21"/>
        <v>0.13149259088345383</v>
      </c>
      <c r="S49" s="101">
        <f t="shared" si="22"/>
        <v>0.22732400143567658</v>
      </c>
    </row>
    <row r="50" spans="1:19" ht="15.75" thickBot="1" x14ac:dyDescent="0.3">
      <c r="A50" s="118" t="s">
        <v>132</v>
      </c>
      <c r="B50" s="119">
        <f>+SUM(B46:B49)</f>
        <v>1118</v>
      </c>
      <c r="C50" s="119">
        <f t="shared" ref="C50:I50" si="25">+SUM(C46:C49)</f>
        <v>26278</v>
      </c>
      <c r="D50" s="119">
        <f t="shared" si="25"/>
        <v>70904</v>
      </c>
      <c r="E50" s="119">
        <f t="shared" si="25"/>
        <v>54554</v>
      </c>
      <c r="F50" s="119">
        <f t="shared" si="25"/>
        <v>54381</v>
      </c>
      <c r="G50" s="119">
        <f t="shared" si="25"/>
        <v>49101</v>
      </c>
      <c r="H50" s="119">
        <f t="shared" si="25"/>
        <v>109244</v>
      </c>
      <c r="I50" s="119">
        <f t="shared" si="25"/>
        <v>365580</v>
      </c>
      <c r="L50" s="120" t="s">
        <v>132</v>
      </c>
      <c r="M50" s="206">
        <f t="shared" si="16"/>
        <v>3.0581541659828217E-3</v>
      </c>
      <c r="N50" s="206">
        <f t="shared" si="17"/>
        <v>7.1880299797581926E-2</v>
      </c>
      <c r="O50" s="206">
        <f t="shared" si="18"/>
        <v>0.19394934077356529</v>
      </c>
      <c r="P50" s="206">
        <f t="shared" si="19"/>
        <v>0.14922588763061437</v>
      </c>
      <c r="Q50" s="206">
        <f t="shared" si="20"/>
        <v>0.14875266699491219</v>
      </c>
      <c r="R50" s="206">
        <f t="shared" si="21"/>
        <v>0.13430986377810603</v>
      </c>
      <c r="S50" s="206">
        <f t="shared" si="22"/>
        <v>0.29882378685923738</v>
      </c>
    </row>
    <row r="51" spans="1:19" x14ac:dyDescent="0.25">
      <c r="A51" s="314" t="s">
        <v>289</v>
      </c>
      <c r="B51" s="314"/>
      <c r="C51" s="314"/>
      <c r="D51" s="314"/>
      <c r="E51" s="314"/>
      <c r="F51" s="314"/>
      <c r="G51" s="314"/>
      <c r="H51" s="111"/>
      <c r="I51" s="111"/>
      <c r="L51" s="314" t="s">
        <v>289</v>
      </c>
      <c r="M51" s="314"/>
      <c r="N51" s="314"/>
      <c r="O51" s="314"/>
      <c r="P51" s="314"/>
      <c r="Q51" s="314"/>
      <c r="R51" s="314"/>
    </row>
    <row r="54" spans="1:19" ht="15.75" x14ac:dyDescent="0.25">
      <c r="G54" s="155" t="s">
        <v>290</v>
      </c>
      <c r="I54" s="155"/>
      <c r="J54" s="155"/>
      <c r="K54" s="155"/>
      <c r="L54" s="155"/>
      <c r="M54" s="155"/>
      <c r="N54" s="155"/>
    </row>
    <row r="81" spans="7:19" x14ac:dyDescent="0.25">
      <c r="M81" s="316"/>
      <c r="N81" s="316"/>
      <c r="O81" s="316"/>
      <c r="P81" s="316"/>
      <c r="Q81" s="316"/>
      <c r="R81" s="316"/>
      <c r="S81" s="316"/>
    </row>
    <row r="82" spans="7:19" x14ac:dyDescent="0.25">
      <c r="G82" s="314" t="s">
        <v>289</v>
      </c>
      <c r="H82" s="314"/>
      <c r="I82" s="314"/>
      <c r="J82" s="314"/>
      <c r="K82" s="314"/>
      <c r="L82" s="314"/>
      <c r="M82" s="314"/>
    </row>
  </sheetData>
  <sortState xmlns:xlrd2="http://schemas.microsoft.com/office/spreadsheetml/2017/richdata2" ref="L10:S39">
    <sortCondition ref="L10:L39"/>
  </sortState>
  <mergeCells count="8">
    <mergeCell ref="G82:M82"/>
    <mergeCell ref="A8:G8"/>
    <mergeCell ref="A41:G41"/>
    <mergeCell ref="L41:R41"/>
    <mergeCell ref="L51:R51"/>
    <mergeCell ref="M81:S81"/>
    <mergeCell ref="L8:R8"/>
    <mergeCell ref="A51:G51"/>
  </mergeCells>
  <conditionalFormatting sqref="B10:H10">
    <cfRule type="colorScale" priority="12">
      <colorScale>
        <cfvo type="min"/>
        <cfvo type="max"/>
        <color rgb="FFFFEF9C"/>
        <color rgb="FF63BE7B"/>
      </colorScale>
    </cfRule>
    <cfRule type="colorScale" priority="16">
      <colorScale>
        <cfvo type="min"/>
        <cfvo type="max"/>
        <color rgb="FFFFEF9C"/>
        <color rgb="FF63BE7B"/>
      </colorScale>
    </cfRule>
  </conditionalFormatting>
  <conditionalFormatting sqref="B11:H11">
    <cfRule type="colorScale" priority="11">
      <colorScale>
        <cfvo type="min"/>
        <cfvo type="max"/>
        <color rgb="FFFFEF9C"/>
        <color rgb="FF63BE7B"/>
      </colorScale>
    </cfRule>
    <cfRule type="colorScale" priority="13">
      <colorScale>
        <cfvo type="min"/>
        <cfvo type="max"/>
        <color rgb="FFFFEF9C"/>
        <color rgb="FF63BE7B"/>
      </colorScale>
    </cfRule>
  </conditionalFormatting>
  <conditionalFormatting sqref="B12:H39">
    <cfRule type="colorScale" priority="6">
      <colorScale>
        <cfvo type="min"/>
        <cfvo type="max"/>
        <color rgb="FFFFEF9C"/>
        <color rgb="FF63BE7B"/>
      </colorScale>
    </cfRule>
    <cfRule type="colorScale" priority="7">
      <colorScale>
        <cfvo type="min"/>
        <cfvo type="max"/>
        <color rgb="FFFFEF9C"/>
        <color rgb="FF63BE7B"/>
      </colorScale>
    </cfRule>
  </conditionalFormatting>
  <conditionalFormatting sqref="M40:S40">
    <cfRule type="colorScale" priority="1">
      <colorScale>
        <cfvo type="min"/>
        <cfvo type="max"/>
        <color rgb="FFFFEF9C"/>
        <color rgb="FF63BE7B"/>
      </colorScale>
    </cfRule>
  </conditionalFormatting>
  <conditionalFormatting sqref="M46:S49">
    <cfRule type="colorScale" priority="3">
      <colorScale>
        <cfvo type="min"/>
        <cfvo type="max"/>
        <color rgb="FFFFEF9C"/>
        <color rgb="FF63BE7B"/>
      </colorScale>
    </cfRule>
  </conditionalFormatting>
  <conditionalFormatting sqref="M50:S50">
    <cfRule type="colorScale" priority="2">
      <colorScale>
        <cfvo type="min"/>
        <cfvo type="max"/>
        <color rgb="FFFFEF9C"/>
        <color rgb="FF63BE7B"/>
      </colorScale>
    </cfRule>
  </conditionalFormatting>
  <conditionalFormatting sqref="M10:T39">
    <cfRule type="colorScale" priority="15">
      <colorScale>
        <cfvo type="min"/>
        <cfvo type="max"/>
        <color rgb="FFFFEF9C"/>
        <color rgb="FF63BE7B"/>
      </colorScale>
    </cfRule>
  </conditionalFormatting>
  <conditionalFormatting sqref="T40">
    <cfRule type="colorScale" priority="14">
      <colorScale>
        <cfvo type="min"/>
        <cfvo type="max"/>
        <color rgb="FFFFEF9C"/>
        <color rgb="FF63BE7B"/>
      </colorScale>
    </cfRule>
  </conditionalFormatting>
  <hyperlinks>
    <hyperlink ref="A1" location="Índex!A1" display="TORNAR A L'ÍNDEX" xr:uid="{54ABC8CB-C94C-4DA1-83E5-5D6CE5C7DCB1}"/>
  </hyperlinks>
  <pageMargins left="0.7" right="0.7" top="0.75" bottom="0.75" header="0.3" footer="0.3"/>
  <pageSetup paperSize="9" orientation="portrait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3419AF-6148-4B26-87B0-A35AA09E505C}">
  <dimension ref="A1:R44"/>
  <sheetViews>
    <sheetView zoomScaleNormal="100" workbookViewId="0"/>
  </sheetViews>
  <sheetFormatPr baseColWidth="10" defaultRowHeight="15" x14ac:dyDescent="0.25"/>
  <cols>
    <col min="1" max="1" width="31.28515625" style="1" customWidth="1"/>
    <col min="2" max="2" width="15.5703125" style="1" customWidth="1"/>
    <col min="3" max="3" width="12.7109375" style="1" customWidth="1"/>
    <col min="4" max="5" width="13.140625" style="1" customWidth="1"/>
    <col min="6" max="6" width="11.42578125" style="1"/>
    <col min="7" max="7" width="30.5703125" style="63" customWidth="1"/>
    <col min="8" max="8" width="11.42578125" style="63" customWidth="1"/>
    <col min="9" max="11" width="11.42578125" style="63"/>
    <col min="12" max="12" width="11.42578125" style="63" customWidth="1"/>
    <col min="13" max="18" width="11.42578125" style="63"/>
    <col min="19" max="16384" width="11.42578125" style="1"/>
  </cols>
  <sheetData>
    <row r="1" spans="1:12" x14ac:dyDescent="0.25">
      <c r="A1" s="2" t="s">
        <v>28</v>
      </c>
      <c r="C1" s="214" t="s">
        <v>258</v>
      </c>
      <c r="H1" s="211"/>
      <c r="I1" s="214" t="s">
        <v>107</v>
      </c>
      <c r="J1" s="211"/>
      <c r="K1" s="211"/>
      <c r="L1" s="211"/>
    </row>
    <row r="2" spans="1:12" x14ac:dyDescent="0.25">
      <c r="H2" s="211"/>
      <c r="I2" s="211"/>
      <c r="J2" s="263" t="s">
        <v>309</v>
      </c>
      <c r="K2" s="263" t="s">
        <v>310</v>
      </c>
      <c r="L2" s="263" t="s">
        <v>311</v>
      </c>
    </row>
    <row r="3" spans="1:12" ht="18.75" x14ac:dyDescent="0.3">
      <c r="A3" s="30" t="str">
        <f>Índex!A45</f>
        <v>ANÀLISI SEGONS 7 SECTORS PRODUCTIUS</v>
      </c>
      <c r="H3" s="211"/>
      <c r="I3" s="211" t="s">
        <v>226</v>
      </c>
      <c r="J3" s="264">
        <v>0.23166368515205724</v>
      </c>
      <c r="K3" s="264">
        <v>0.76833631484794274</v>
      </c>
      <c r="L3" s="264">
        <v>-0.69848661233993015</v>
      </c>
    </row>
    <row r="4" spans="1:12" x14ac:dyDescent="0.25">
      <c r="H4" s="211"/>
      <c r="I4" s="211" t="s">
        <v>225</v>
      </c>
      <c r="J4" s="264">
        <v>0.1267980820458178</v>
      </c>
      <c r="K4" s="264">
        <v>0.87320191795418223</v>
      </c>
      <c r="L4" s="264">
        <v>-0.85478950579621715</v>
      </c>
    </row>
    <row r="5" spans="1:12" x14ac:dyDescent="0.25">
      <c r="A5" s="29" t="str">
        <f>Índex!A50</f>
        <v>G7S2</v>
      </c>
      <c r="C5" s="29" t="str">
        <f>Índex!A7</f>
        <v>3r trimestre 2023</v>
      </c>
      <c r="H5" s="211"/>
      <c r="I5" s="211" t="s">
        <v>224</v>
      </c>
      <c r="J5" s="264">
        <v>0.46383842942570236</v>
      </c>
      <c r="K5" s="264">
        <v>0.5361615705742977</v>
      </c>
      <c r="L5" s="264">
        <v>-0.13489057239057239</v>
      </c>
    </row>
    <row r="6" spans="1:12" ht="15.75" thickBot="1" x14ac:dyDescent="0.3">
      <c r="A6" s="31" t="str">
        <f>Índex!B50</f>
        <v>Llocs de treball segons sexe.</v>
      </c>
      <c r="B6" s="31"/>
      <c r="C6" s="31"/>
      <c r="D6" s="31"/>
      <c r="E6" s="31"/>
      <c r="F6" s="31"/>
      <c r="H6" s="211"/>
      <c r="I6" s="211" t="s">
        <v>223</v>
      </c>
      <c r="J6" s="264">
        <v>0.3287018367122484</v>
      </c>
      <c r="K6" s="264">
        <v>0.6712981632877516</v>
      </c>
      <c r="L6" s="264">
        <v>-0.51034897056414175</v>
      </c>
    </row>
    <row r="7" spans="1:12" ht="15.75" x14ac:dyDescent="0.25">
      <c r="A7" s="317"/>
      <c r="B7" s="317"/>
      <c r="C7" s="317"/>
      <c r="D7" s="317"/>
      <c r="E7" s="317"/>
      <c r="F7" s="317"/>
      <c r="H7" s="211"/>
      <c r="I7" s="211" t="s">
        <v>222</v>
      </c>
      <c r="J7" s="264">
        <v>0.70610946663970142</v>
      </c>
      <c r="K7" s="264">
        <v>0.29389053336029858</v>
      </c>
      <c r="L7" s="264">
        <v>1.4026274632467939</v>
      </c>
    </row>
    <row r="8" spans="1:12" ht="15.75" x14ac:dyDescent="0.25">
      <c r="A8" s="315" t="s">
        <v>296</v>
      </c>
      <c r="B8" s="315"/>
      <c r="C8" s="315"/>
      <c r="D8" s="315"/>
      <c r="E8" s="315"/>
      <c r="F8" s="315"/>
      <c r="G8" s="149"/>
      <c r="H8" s="277"/>
      <c r="I8" s="211" t="s">
        <v>221</v>
      </c>
      <c r="J8" s="264">
        <v>0.55630231563511945</v>
      </c>
      <c r="K8" s="264">
        <v>0.44369768436488055</v>
      </c>
      <c r="L8" s="264">
        <v>0.25378683558248416</v>
      </c>
    </row>
    <row r="9" spans="1:12" x14ac:dyDescent="0.25">
      <c r="A9" s="160"/>
      <c r="B9" s="161" t="s">
        <v>29</v>
      </c>
      <c r="C9" s="162" t="s">
        <v>227</v>
      </c>
      <c r="D9" s="162" t="s">
        <v>32</v>
      </c>
      <c r="G9" s="125"/>
      <c r="H9" s="278"/>
      <c r="I9" s="211" t="s">
        <v>220</v>
      </c>
      <c r="J9" s="264">
        <v>0.40757387133389478</v>
      </c>
      <c r="K9" s="264">
        <v>0.59242612866610522</v>
      </c>
      <c r="L9" s="264">
        <v>-0.31202583476258905</v>
      </c>
    </row>
    <row r="10" spans="1:12" x14ac:dyDescent="0.25">
      <c r="A10" s="163" t="s">
        <v>234</v>
      </c>
      <c r="B10" s="164">
        <v>0.23166368515205724</v>
      </c>
      <c r="C10" s="247">
        <v>0.22283865002311604</v>
      </c>
      <c r="D10" s="247">
        <v>0.22281085955363755</v>
      </c>
      <c r="G10" s="158"/>
      <c r="H10" s="279"/>
      <c r="I10" s="211" t="s">
        <v>132</v>
      </c>
      <c r="J10" s="264">
        <v>0.45038704559752729</v>
      </c>
      <c r="K10" s="264">
        <v>0.54961295440247271</v>
      </c>
      <c r="L10" s="264">
        <v>-0.18053779120403318</v>
      </c>
    </row>
    <row r="11" spans="1:12" x14ac:dyDescent="0.25">
      <c r="A11" s="165" t="s">
        <v>235</v>
      </c>
      <c r="B11" s="166">
        <v>0.1267980820458178</v>
      </c>
      <c r="C11" s="248">
        <v>0.14615471998182439</v>
      </c>
      <c r="D11" s="248">
        <v>0.13954290642518327</v>
      </c>
      <c r="G11" s="159"/>
      <c r="H11" s="280"/>
      <c r="I11" s="214" t="s">
        <v>227</v>
      </c>
      <c r="J11" s="263"/>
      <c r="K11" s="263"/>
      <c r="L11" s="263"/>
    </row>
    <row r="12" spans="1:12" x14ac:dyDescent="0.25">
      <c r="A12" s="165" t="s">
        <v>236</v>
      </c>
      <c r="B12" s="166">
        <v>0.46383842942570236</v>
      </c>
      <c r="C12" s="248">
        <v>0.49328819403410473</v>
      </c>
      <c r="D12" s="248">
        <v>0.49095678497671852</v>
      </c>
      <c r="G12" s="159"/>
      <c r="H12" s="280"/>
      <c r="I12" s="211"/>
      <c r="J12" s="263" t="s">
        <v>309</v>
      </c>
      <c r="K12" s="263" t="s">
        <v>310</v>
      </c>
      <c r="L12" s="263" t="s">
        <v>311</v>
      </c>
    </row>
    <row r="13" spans="1:12" x14ac:dyDescent="0.25">
      <c r="A13" s="165" t="s">
        <v>237</v>
      </c>
      <c r="B13" s="166">
        <v>0.3287018367122484</v>
      </c>
      <c r="C13" s="248">
        <v>0.33447883241900422</v>
      </c>
      <c r="D13" s="248">
        <v>0.32575745330822631</v>
      </c>
      <c r="G13" s="159"/>
      <c r="H13" s="280"/>
      <c r="I13" s="211" t="s">
        <v>226</v>
      </c>
      <c r="J13" s="264">
        <v>0.22283865002311604</v>
      </c>
      <c r="K13" s="264">
        <v>0.77716134997688391</v>
      </c>
      <c r="L13" s="265">
        <v>-0.71326591314693633</v>
      </c>
    </row>
    <row r="14" spans="1:12" x14ac:dyDescent="0.25">
      <c r="A14" s="165" t="s">
        <v>238</v>
      </c>
      <c r="B14" s="166">
        <v>0.70610946663970142</v>
      </c>
      <c r="C14" s="248">
        <v>0.67146956196106922</v>
      </c>
      <c r="D14" s="248">
        <v>0.50817587544817133</v>
      </c>
      <c r="G14" s="159"/>
      <c r="H14" s="280"/>
      <c r="I14" s="211" t="s">
        <v>225</v>
      </c>
      <c r="J14" s="264">
        <v>0.14615471998182439</v>
      </c>
      <c r="K14" s="264">
        <v>0.85384528001817561</v>
      </c>
      <c r="L14" s="265">
        <v>-0.82882763024852324</v>
      </c>
    </row>
    <row r="15" spans="1:12" x14ac:dyDescent="0.25">
      <c r="A15" s="165" t="s">
        <v>239</v>
      </c>
      <c r="B15" s="166">
        <v>0.55630231563511945</v>
      </c>
      <c r="C15" s="248">
        <v>0.53930280953744958</v>
      </c>
      <c r="D15" s="248">
        <v>0.5492360551431601</v>
      </c>
      <c r="G15" s="159"/>
      <c r="H15" s="280"/>
      <c r="I15" s="211" t="s">
        <v>224</v>
      </c>
      <c r="J15" s="264">
        <v>0.49328819403410473</v>
      </c>
      <c r="K15" s="264">
        <v>0.50671180596589527</v>
      </c>
      <c r="L15" s="265">
        <v>-2.6491610761273682E-2</v>
      </c>
    </row>
    <row r="16" spans="1:12" ht="15.75" thickBot="1" x14ac:dyDescent="0.3">
      <c r="A16" s="167" t="s">
        <v>291</v>
      </c>
      <c r="B16" s="168">
        <v>0.40757387133389478</v>
      </c>
      <c r="C16" s="249">
        <v>0.44279126877475056</v>
      </c>
      <c r="D16" s="249">
        <v>0.43689850655970958</v>
      </c>
      <c r="G16" s="159"/>
      <c r="H16" s="280"/>
      <c r="I16" s="211" t="s">
        <v>223</v>
      </c>
      <c r="J16" s="264">
        <v>0.33447883241900422</v>
      </c>
      <c r="K16" s="264">
        <v>0.66552116758099578</v>
      </c>
      <c r="L16" s="265">
        <v>-0.49741819086723904</v>
      </c>
    </row>
    <row r="17" spans="1:13" ht="15.75" thickBot="1" x14ac:dyDescent="0.3">
      <c r="A17" s="169" t="s">
        <v>132</v>
      </c>
      <c r="B17" s="170">
        <v>0.45038704559752729</v>
      </c>
      <c r="C17" s="250">
        <v>0.49172841715761706</v>
      </c>
      <c r="D17" s="250">
        <v>0.47477563695030922</v>
      </c>
      <c r="G17" s="159"/>
      <c r="H17" s="280"/>
      <c r="I17" s="211" t="s">
        <v>222</v>
      </c>
      <c r="J17" s="264">
        <v>0.67146956196106922</v>
      </c>
      <c r="K17" s="264">
        <v>0.32853043803893073</v>
      </c>
      <c r="L17" s="265">
        <v>1.0438579937043775</v>
      </c>
      <c r="M17" s="262"/>
    </row>
    <row r="18" spans="1:13" x14ac:dyDescent="0.25">
      <c r="A18" s="156" t="s">
        <v>292</v>
      </c>
      <c r="G18" s="262"/>
      <c r="H18" s="266"/>
      <c r="I18" s="211" t="s">
        <v>221</v>
      </c>
      <c r="J18" s="264">
        <v>0.53930280953744958</v>
      </c>
      <c r="K18" s="264">
        <v>0.46069719046255042</v>
      </c>
      <c r="L18" s="265">
        <v>0.1706231787434547</v>
      </c>
    </row>
    <row r="19" spans="1:13" x14ac:dyDescent="0.25">
      <c r="A19" s="157" t="s">
        <v>219</v>
      </c>
      <c r="B19" s="92"/>
      <c r="C19" s="92"/>
      <c r="D19" s="92"/>
      <c r="H19" s="211"/>
      <c r="I19" s="211" t="s">
        <v>220</v>
      </c>
      <c r="J19" s="264">
        <v>0.44279126877475056</v>
      </c>
      <c r="K19" s="264">
        <v>0.55720873122524939</v>
      </c>
      <c r="L19" s="265">
        <v>-0.20534039766194201</v>
      </c>
    </row>
    <row r="20" spans="1:13" x14ac:dyDescent="0.25">
      <c r="B20" s="78"/>
      <c r="C20" s="78"/>
      <c r="D20" s="78"/>
      <c r="E20" s="92"/>
      <c r="F20" s="92"/>
      <c r="H20" s="211"/>
      <c r="I20" s="211" t="s">
        <v>132</v>
      </c>
      <c r="J20" s="264">
        <v>0.49172841715761706</v>
      </c>
      <c r="K20" s="264">
        <v>0.50827158284238294</v>
      </c>
      <c r="L20" s="265">
        <v>-3.254788629388318E-2</v>
      </c>
    </row>
    <row r="21" spans="1:13" ht="15.75" x14ac:dyDescent="0.25">
      <c r="A21" s="315" t="s">
        <v>293</v>
      </c>
      <c r="B21" s="315"/>
      <c r="C21" s="315"/>
      <c r="D21" s="315"/>
      <c r="E21" s="315"/>
      <c r="F21" s="315"/>
      <c r="H21" s="211"/>
      <c r="I21" s="211"/>
      <c r="J21" s="263"/>
      <c r="K21" s="263"/>
      <c r="L21" s="263"/>
    </row>
    <row r="22" spans="1:13" x14ac:dyDescent="0.25">
      <c r="H22" s="211"/>
      <c r="I22" s="214" t="s">
        <v>312</v>
      </c>
      <c r="J22" s="263"/>
      <c r="K22" s="263"/>
      <c r="L22" s="263"/>
    </row>
    <row r="23" spans="1:13" x14ac:dyDescent="0.25">
      <c r="H23" s="211"/>
      <c r="I23" s="211"/>
      <c r="J23" s="263" t="s">
        <v>309</v>
      </c>
      <c r="K23" s="263" t="s">
        <v>310</v>
      </c>
      <c r="L23" s="263" t="s">
        <v>311</v>
      </c>
    </row>
    <row r="24" spans="1:13" x14ac:dyDescent="0.25">
      <c r="H24" s="211"/>
      <c r="I24" s="211" t="s">
        <v>226</v>
      </c>
      <c r="J24" s="264">
        <v>0.22281085955363755</v>
      </c>
      <c r="K24" s="264">
        <v>0.77718914044636245</v>
      </c>
      <c r="L24" s="265">
        <v>-0.71331192375427332</v>
      </c>
    </row>
    <row r="25" spans="1:13" x14ac:dyDescent="0.25">
      <c r="H25" s="211"/>
      <c r="I25" s="211" t="s">
        <v>225</v>
      </c>
      <c r="J25" s="264">
        <v>0.13954290642518327</v>
      </c>
      <c r="K25" s="264">
        <v>0.8604570935748167</v>
      </c>
      <c r="L25" s="265">
        <v>-0.83782700210484118</v>
      </c>
    </row>
    <row r="26" spans="1:13" x14ac:dyDescent="0.25">
      <c r="H26" s="211"/>
      <c r="I26" s="211" t="s">
        <v>224</v>
      </c>
      <c r="J26" s="264">
        <v>0.49095678497671852</v>
      </c>
      <c r="K26" s="264">
        <v>0.50904321502328143</v>
      </c>
      <c r="L26" s="265">
        <v>-3.5530244805906587E-2</v>
      </c>
    </row>
    <row r="27" spans="1:13" x14ac:dyDescent="0.25">
      <c r="H27" s="211"/>
      <c r="I27" s="211" t="s">
        <v>223</v>
      </c>
      <c r="J27" s="264">
        <v>0.32575745330822631</v>
      </c>
      <c r="K27" s="264">
        <v>0.67424254669177364</v>
      </c>
      <c r="L27" s="265">
        <v>-0.51685420193878007</v>
      </c>
    </row>
    <row r="28" spans="1:13" x14ac:dyDescent="0.25">
      <c r="H28" s="211"/>
      <c r="I28" s="211" t="s">
        <v>222</v>
      </c>
      <c r="J28" s="264">
        <v>0.50817587544817133</v>
      </c>
      <c r="K28" s="264">
        <v>0.49182412455182861</v>
      </c>
      <c r="L28" s="265">
        <v>3.3247150922584692E-2</v>
      </c>
    </row>
    <row r="29" spans="1:13" x14ac:dyDescent="0.25">
      <c r="H29" s="211"/>
      <c r="I29" s="211" t="s">
        <v>221</v>
      </c>
      <c r="J29" s="264">
        <v>0.5492360551431601</v>
      </c>
      <c r="K29" s="264">
        <v>0.45076394485683985</v>
      </c>
      <c r="L29" s="265">
        <v>0.21845604869216959</v>
      </c>
    </row>
    <row r="30" spans="1:13" x14ac:dyDescent="0.25">
      <c r="H30" s="211"/>
      <c r="I30" s="211" t="s">
        <v>220</v>
      </c>
      <c r="J30" s="264">
        <v>0.43689850655970958</v>
      </c>
      <c r="K30" s="264">
        <v>0.56310149344029037</v>
      </c>
      <c r="L30" s="265">
        <v>-0.22412120790079734</v>
      </c>
    </row>
    <row r="31" spans="1:13" x14ac:dyDescent="0.25">
      <c r="H31" s="211"/>
      <c r="I31" s="211" t="s">
        <v>132</v>
      </c>
      <c r="J31" s="264">
        <v>0.47477563695030922</v>
      </c>
      <c r="K31" s="264">
        <v>0.52522436304969078</v>
      </c>
      <c r="L31" s="265">
        <v>-9.6051763110251348E-2</v>
      </c>
    </row>
    <row r="32" spans="1:13" x14ac:dyDescent="0.25">
      <c r="H32" s="211"/>
      <c r="I32" s="211"/>
      <c r="J32" s="211"/>
      <c r="K32" s="211"/>
      <c r="L32" s="211"/>
    </row>
    <row r="33" spans="1:12" x14ac:dyDescent="0.25">
      <c r="H33" s="211"/>
      <c r="I33" s="211"/>
      <c r="J33" s="211"/>
      <c r="K33" s="211"/>
      <c r="L33" s="211"/>
    </row>
    <row r="34" spans="1:12" x14ac:dyDescent="0.25">
      <c r="H34" s="211"/>
      <c r="I34" s="211"/>
      <c r="J34" s="211"/>
      <c r="K34" s="211"/>
      <c r="L34" s="211"/>
    </row>
    <row r="44" spans="1:12" x14ac:dyDescent="0.25">
      <c r="A44" s="156" t="s">
        <v>292</v>
      </c>
    </row>
  </sheetData>
  <mergeCells count="3">
    <mergeCell ref="A7:F7"/>
    <mergeCell ref="A21:F21"/>
    <mergeCell ref="A8:F8"/>
  </mergeCells>
  <conditionalFormatting sqref="B10:B16">
    <cfRule type="colorScale" priority="3">
      <colorScale>
        <cfvo type="min"/>
        <cfvo type="max"/>
        <color rgb="FFFFEF9C"/>
        <color rgb="FF63BE7B"/>
      </colorScale>
    </cfRule>
  </conditionalFormatting>
  <conditionalFormatting sqref="C10:C16">
    <cfRule type="colorScale" priority="2">
      <colorScale>
        <cfvo type="min"/>
        <cfvo type="max"/>
        <color rgb="FFFFEF9C"/>
        <color rgb="FF63BE7B"/>
      </colorScale>
    </cfRule>
  </conditionalFormatting>
  <conditionalFormatting sqref="D10:D16">
    <cfRule type="colorScale" priority="1">
      <colorScale>
        <cfvo type="min"/>
        <cfvo type="max"/>
        <color rgb="FFFFEF9C"/>
        <color rgb="FF63BE7B"/>
      </colorScale>
    </cfRule>
  </conditionalFormatting>
  <conditionalFormatting sqref="H11:H17">
    <cfRule type="dataBar" priority="8">
      <dataBar>
        <cfvo type="min"/>
        <cfvo type="max"/>
        <color theme="9"/>
      </dataBar>
      <extLst>
        <ext xmlns:x14="http://schemas.microsoft.com/office/spreadsheetml/2009/9/main" uri="{B025F937-C7B1-47D3-B67F-A62EFF666E3E}">
          <x14:id>{D34A3151-F5F0-44DF-B30B-1B386995CF32}</x14:id>
        </ext>
      </extLst>
    </cfRule>
  </conditionalFormatting>
  <hyperlinks>
    <hyperlink ref="A1" location="Índex!A1" display="TORNAR A L'ÍNDEX" xr:uid="{63D8A091-F111-45CF-A486-A4ACB6490997}"/>
  </hyperlinks>
  <pageMargins left="0.7" right="0.7" top="0.75" bottom="0.75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D34A3151-F5F0-44DF-B30B-1B386995CF32}">
            <x14:dataBar minLength="0" maxLength="100">
              <x14:cfvo type="autoMin"/>
              <x14:cfvo type="autoMax"/>
              <x14:negativeFillColor rgb="FFC00000"/>
              <x14:axisColor rgb="FF000000"/>
            </x14:dataBar>
          </x14:cfRule>
          <xm:sqref>H11:H17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4D13A7-C05A-417F-8D71-EAF9C6C5EAFB}">
  <dimension ref="A1:I41"/>
  <sheetViews>
    <sheetView workbookViewId="0"/>
  </sheetViews>
  <sheetFormatPr baseColWidth="10" defaultRowHeight="15" x14ac:dyDescent="0.25"/>
  <cols>
    <col min="1" max="1" width="35.5703125" style="1" customWidth="1"/>
    <col min="2" max="2" width="11.42578125" style="1"/>
    <col min="3" max="3" width="13.28515625" style="1" bestFit="1" customWidth="1"/>
    <col min="4" max="4" width="14.42578125" style="1" customWidth="1"/>
    <col min="5" max="6" width="11.42578125" style="1"/>
    <col min="7" max="7" width="12.42578125" style="1" customWidth="1"/>
    <col min="8" max="8" width="12.42578125" style="1" hidden="1" customWidth="1"/>
    <col min="9" max="9" width="12.42578125" style="1" customWidth="1"/>
    <col min="10" max="16384" width="11.42578125" style="1"/>
  </cols>
  <sheetData>
    <row r="1" spans="1:8" x14ac:dyDescent="0.25">
      <c r="A1" s="2" t="s">
        <v>28</v>
      </c>
      <c r="B1" s="210" t="s">
        <v>258</v>
      </c>
    </row>
    <row r="2" spans="1:8" x14ac:dyDescent="0.25">
      <c r="D2" s="147">
        <f>B20+B30</f>
        <v>351820</v>
      </c>
    </row>
    <row r="3" spans="1:8" ht="18.75" x14ac:dyDescent="0.3">
      <c r="A3" s="30" t="s">
        <v>200</v>
      </c>
      <c r="D3" s="147">
        <f>B25+B35</f>
        <v>1853590</v>
      </c>
    </row>
    <row r="4" spans="1:8" ht="18.75" x14ac:dyDescent="0.3">
      <c r="A4" s="30"/>
    </row>
    <row r="5" spans="1:8" x14ac:dyDescent="0.25">
      <c r="A5" s="29" t="s">
        <v>279</v>
      </c>
      <c r="B5" s="29" t="str">
        <f>Índex!A7</f>
        <v>3r trimestre 2023</v>
      </c>
    </row>
    <row r="6" spans="1:8" x14ac:dyDescent="0.25">
      <c r="A6" s="29"/>
      <c r="B6" s="29"/>
    </row>
    <row r="7" spans="1:8" ht="15.75" thickBot="1" x14ac:dyDescent="0.3">
      <c r="A7" s="251" t="s">
        <v>278</v>
      </c>
      <c r="B7" s="32"/>
      <c r="C7" s="32"/>
      <c r="D7" s="32"/>
      <c r="E7" s="32"/>
      <c r="F7" s="32"/>
      <c r="H7" s="136" t="s">
        <v>277</v>
      </c>
    </row>
    <row r="8" spans="1:8" x14ac:dyDescent="0.25">
      <c r="B8" s="283" t="s">
        <v>55</v>
      </c>
      <c r="C8" s="283" t="s">
        <v>273</v>
      </c>
      <c r="D8" s="283" t="s">
        <v>272</v>
      </c>
      <c r="E8" s="285" t="s">
        <v>271</v>
      </c>
      <c r="F8" s="285"/>
      <c r="H8" s="136" t="s">
        <v>276</v>
      </c>
    </row>
    <row r="9" spans="1:8" x14ac:dyDescent="0.25">
      <c r="A9" s="134" t="s">
        <v>275</v>
      </c>
      <c r="B9" s="284"/>
      <c r="C9" s="284"/>
      <c r="D9" s="284"/>
      <c r="E9" s="133" t="s">
        <v>55</v>
      </c>
      <c r="F9" s="133" t="s">
        <v>56</v>
      </c>
      <c r="H9" s="1" t="s">
        <v>360</v>
      </c>
    </row>
    <row r="10" spans="1:8" x14ac:dyDescent="0.25">
      <c r="A10" s="29" t="s">
        <v>107</v>
      </c>
      <c r="B10" s="132">
        <v>20846</v>
      </c>
      <c r="C10" s="186">
        <f>B10/$B$16</f>
        <v>0.13538825240952901</v>
      </c>
      <c r="D10" s="186">
        <f>B10/$B$17</f>
        <v>8.4412823492729383E-2</v>
      </c>
      <c r="E10" s="132">
        <f>B10-H10</f>
        <v>-37</v>
      </c>
      <c r="F10" s="123">
        <f>E10/H10</f>
        <v>-1.7717760858114255E-3</v>
      </c>
      <c r="H10" s="132">
        <v>20883</v>
      </c>
    </row>
    <row r="11" spans="1:8" x14ac:dyDescent="0.25">
      <c r="A11" s="1" t="s">
        <v>270</v>
      </c>
      <c r="B11" s="132">
        <v>83837</v>
      </c>
      <c r="C11" s="123">
        <f>B11/$B$16</f>
        <v>0.54449510300574133</v>
      </c>
      <c r="D11" s="123">
        <f>B11/$B$17</f>
        <v>0.33948565111579937</v>
      </c>
      <c r="E11" s="132">
        <f t="shared" ref="E11:E17" si="0">B11-H11</f>
        <v>8</v>
      </c>
      <c r="F11" s="123">
        <f t="shared" ref="F11:F17" si="1">E11/H11</f>
        <v>9.5432368273509172E-5</v>
      </c>
      <c r="H11" s="132">
        <v>83829</v>
      </c>
    </row>
    <row r="12" spans="1:8" x14ac:dyDescent="0.25">
      <c r="A12" s="1" t="s">
        <v>269</v>
      </c>
      <c r="B12" s="132">
        <v>12115</v>
      </c>
      <c r="C12" s="123">
        <f>B12/$B$16</f>
        <v>7.8683137193775496E-2</v>
      </c>
      <c r="D12" s="123">
        <f>B12/$B$17</f>
        <v>4.9057917903406724E-2</v>
      </c>
      <c r="E12" s="132">
        <f t="shared" si="0"/>
        <v>-103</v>
      </c>
      <c r="F12" s="123">
        <f t="shared" si="1"/>
        <v>-8.4301849729906692E-3</v>
      </c>
      <c r="H12" s="132">
        <v>12218</v>
      </c>
    </row>
    <row r="13" spans="1:8" x14ac:dyDescent="0.25">
      <c r="A13" s="1" t="s">
        <v>268</v>
      </c>
      <c r="B13" s="132">
        <v>25313</v>
      </c>
      <c r="C13" s="123">
        <f>B13/$B$16</f>
        <v>0.16440002078299951</v>
      </c>
      <c r="D13" s="123">
        <f>B13/$B$17</f>
        <v>0.10250128566974283</v>
      </c>
      <c r="E13" s="132">
        <f t="shared" si="0"/>
        <v>-46</v>
      </c>
      <c r="F13" s="123">
        <f t="shared" si="1"/>
        <v>-1.8139516542450412E-3</v>
      </c>
      <c r="H13" s="132">
        <v>25359</v>
      </c>
    </row>
    <row r="14" spans="1:8" x14ac:dyDescent="0.25">
      <c r="A14" s="49" t="s">
        <v>267</v>
      </c>
      <c r="B14" s="129">
        <v>11738</v>
      </c>
      <c r="C14" s="128">
        <f>B14/$B$16</f>
        <v>7.6234640064427303E-2</v>
      </c>
      <c r="D14" s="128">
        <f>B14/$B$17</f>
        <v>4.7531311626098895E-2</v>
      </c>
      <c r="E14" s="129">
        <f t="shared" si="0"/>
        <v>-59</v>
      </c>
      <c r="F14" s="128">
        <f t="shared" si="1"/>
        <v>-5.0012715097058572E-3</v>
      </c>
      <c r="H14" s="129">
        <v>11797</v>
      </c>
    </row>
    <row r="15" spans="1:8" x14ac:dyDescent="0.25">
      <c r="A15" s="1" t="s">
        <v>266</v>
      </c>
      <c r="B15" s="132">
        <v>110633</v>
      </c>
      <c r="C15" s="124" t="s">
        <v>189</v>
      </c>
      <c r="D15" s="123">
        <f>B15/B16</f>
        <v>0.71852674512248982</v>
      </c>
      <c r="E15" s="132">
        <f t="shared" si="0"/>
        <v>-75</v>
      </c>
      <c r="F15" s="131">
        <f t="shared" si="1"/>
        <v>-6.774578169599306E-4</v>
      </c>
      <c r="H15" s="132">
        <v>110708</v>
      </c>
    </row>
    <row r="16" spans="1:8" x14ac:dyDescent="0.25">
      <c r="A16" s="1" t="s">
        <v>265</v>
      </c>
      <c r="B16" s="132">
        <v>153972</v>
      </c>
      <c r="C16" s="124" t="s">
        <v>189</v>
      </c>
      <c r="D16" s="123">
        <f>B16/B17</f>
        <v>0.62348706029082457</v>
      </c>
      <c r="E16" s="132">
        <f t="shared" si="0"/>
        <v>-240</v>
      </c>
      <c r="F16" s="131">
        <f t="shared" si="1"/>
        <v>-1.5562991206909968E-3</v>
      </c>
      <c r="H16" s="132">
        <v>154212</v>
      </c>
    </row>
    <row r="17" spans="1:9" ht="15.75" thickBot="1" x14ac:dyDescent="0.3">
      <c r="A17" s="49" t="s">
        <v>32</v>
      </c>
      <c r="B17" s="129">
        <v>246953</v>
      </c>
      <c r="C17" s="130" t="s">
        <v>189</v>
      </c>
      <c r="D17" s="130" t="s">
        <v>189</v>
      </c>
      <c r="E17" s="129">
        <f t="shared" si="0"/>
        <v>-902</v>
      </c>
      <c r="F17" s="128">
        <f t="shared" si="1"/>
        <v>-3.6392245466099131E-3</v>
      </c>
      <c r="H17" s="129">
        <v>247855</v>
      </c>
    </row>
    <row r="18" spans="1:9" ht="15" customHeight="1" x14ac:dyDescent="0.25">
      <c r="A18" s="135"/>
      <c r="B18" s="286" t="s">
        <v>55</v>
      </c>
      <c r="C18" s="286" t="s">
        <v>273</v>
      </c>
      <c r="D18" s="286" t="s">
        <v>272</v>
      </c>
      <c r="E18" s="287" t="s">
        <v>271</v>
      </c>
      <c r="F18" s="287"/>
      <c r="H18" s="286" t="s">
        <v>55</v>
      </c>
    </row>
    <row r="19" spans="1:9" x14ac:dyDescent="0.25">
      <c r="A19" s="134" t="s">
        <v>274</v>
      </c>
      <c r="B19" s="284"/>
      <c r="C19" s="284"/>
      <c r="D19" s="284"/>
      <c r="E19" s="133" t="s">
        <v>55</v>
      </c>
      <c r="F19" s="133" t="s">
        <v>56</v>
      </c>
      <c r="H19" s="284"/>
      <c r="I19" s="73"/>
    </row>
    <row r="20" spans="1:9" x14ac:dyDescent="0.25">
      <c r="A20" s="29" t="s">
        <v>107</v>
      </c>
      <c r="B20" s="185">
        <v>303040</v>
      </c>
      <c r="C20" s="186">
        <f>B20/$B$26</f>
        <v>0.14352936161546312</v>
      </c>
      <c r="D20" s="186">
        <f t="shared" ref="D20:D26" si="2">B20/$B$27</f>
        <v>9.9251454595177938E-2</v>
      </c>
      <c r="E20" s="132">
        <f t="shared" ref="E20:E27" si="3">B20-H20</f>
        <v>10835</v>
      </c>
      <c r="F20" s="123">
        <f t="shared" ref="F20:F27" si="4">E20/H20</f>
        <v>3.7080132099040056E-2</v>
      </c>
      <c r="H20" s="185">
        <v>292205</v>
      </c>
      <c r="I20" s="73"/>
    </row>
    <row r="21" spans="1:9" x14ac:dyDescent="0.25">
      <c r="A21" s="1" t="s">
        <v>270</v>
      </c>
      <c r="B21" s="132">
        <v>1207020</v>
      </c>
      <c r="C21" s="123">
        <f>B21/$B$26</f>
        <v>0.5716829793330791</v>
      </c>
      <c r="D21" s="123">
        <f t="shared" si="2"/>
        <v>0.39532236907824603</v>
      </c>
      <c r="E21" s="132">
        <f t="shared" si="3"/>
        <v>10000</v>
      </c>
      <c r="F21" s="123">
        <f t="shared" si="4"/>
        <v>8.3540792969206863E-3</v>
      </c>
      <c r="H21" s="132">
        <v>1197020</v>
      </c>
      <c r="I21" s="73"/>
    </row>
    <row r="22" spans="1:9" x14ac:dyDescent="0.25">
      <c r="A22" s="1" t="s">
        <v>269</v>
      </c>
      <c r="B22" s="132">
        <v>111435</v>
      </c>
      <c r="C22" s="123">
        <f>B22/$B$26</f>
        <v>5.2779152625459125E-2</v>
      </c>
      <c r="D22" s="123">
        <f t="shared" si="2"/>
        <v>3.6497115373593098E-2</v>
      </c>
      <c r="E22" s="132">
        <f t="shared" si="3"/>
        <v>-215</v>
      </c>
      <c r="F22" s="123">
        <f t="shared" si="4"/>
        <v>-1.9256605463502015E-3</v>
      </c>
      <c r="H22" s="132">
        <v>111650</v>
      </c>
      <c r="I22" s="73"/>
    </row>
    <row r="23" spans="1:9" x14ac:dyDescent="0.25">
      <c r="A23" s="1" t="s">
        <v>268</v>
      </c>
      <c r="B23" s="132">
        <v>363010</v>
      </c>
      <c r="C23" s="123">
        <f>B23/$B$26</f>
        <v>0.1719330568902761</v>
      </c>
      <c r="D23" s="123">
        <f t="shared" si="2"/>
        <v>0.11889278818834326</v>
      </c>
      <c r="E23" s="132">
        <f t="shared" si="3"/>
        <v>4390</v>
      </c>
      <c r="F23" s="123">
        <f t="shared" si="4"/>
        <v>1.2241369694941721E-2</v>
      </c>
      <c r="H23" s="132">
        <v>358620</v>
      </c>
    </row>
    <row r="24" spans="1:9" x14ac:dyDescent="0.25">
      <c r="A24" s="49" t="s">
        <v>267</v>
      </c>
      <c r="B24" s="129">
        <v>126060</v>
      </c>
      <c r="C24" s="128">
        <f>B24/$B$26</f>
        <v>5.9706016780772447E-2</v>
      </c>
      <c r="D24" s="128">
        <f t="shared" si="2"/>
        <v>4.1287085421951329E-2</v>
      </c>
      <c r="E24" s="129">
        <f t="shared" si="3"/>
        <v>45</v>
      </c>
      <c r="F24" s="128">
        <f t="shared" si="4"/>
        <v>3.5710034519700033E-4</v>
      </c>
      <c r="H24" s="129">
        <v>126015</v>
      </c>
    </row>
    <row r="25" spans="1:9" x14ac:dyDescent="0.25">
      <c r="A25" s="1" t="s">
        <v>266</v>
      </c>
      <c r="B25" s="132">
        <v>1616900</v>
      </c>
      <c r="C25" s="124" t="s">
        <v>189</v>
      </c>
      <c r="D25" s="123">
        <f t="shared" si="2"/>
        <v>0.52956598777370378</v>
      </c>
      <c r="E25" s="132">
        <f t="shared" si="3"/>
        <v>23680</v>
      </c>
      <c r="F25" s="131">
        <f t="shared" si="4"/>
        <v>1.4862981885740827E-2</v>
      </c>
      <c r="H25" s="132">
        <v>1593220</v>
      </c>
    </row>
    <row r="26" spans="1:9" x14ac:dyDescent="0.25">
      <c r="A26" s="1" t="s">
        <v>265</v>
      </c>
      <c r="B26" s="132">
        <v>2111345</v>
      </c>
      <c r="C26" s="124" t="s">
        <v>189</v>
      </c>
      <c r="D26" s="123">
        <f t="shared" si="2"/>
        <v>0.69150627772655737</v>
      </c>
      <c r="E26" s="132">
        <f t="shared" si="3"/>
        <v>25055</v>
      </c>
      <c r="F26" s="131">
        <f t="shared" si="4"/>
        <v>1.2009356321508515E-2</v>
      </c>
      <c r="H26" s="132">
        <v>2086290</v>
      </c>
    </row>
    <row r="27" spans="1:9" ht="15.75" thickBot="1" x14ac:dyDescent="0.3">
      <c r="A27" s="49" t="s">
        <v>32</v>
      </c>
      <c r="B27" s="129">
        <v>3053255</v>
      </c>
      <c r="C27" s="130" t="s">
        <v>189</v>
      </c>
      <c r="D27" s="130" t="s">
        <v>189</v>
      </c>
      <c r="E27" s="129">
        <f t="shared" si="3"/>
        <v>14065</v>
      </c>
      <c r="F27" s="128">
        <f t="shared" si="4"/>
        <v>4.6278778227093406E-3</v>
      </c>
      <c r="H27" s="129">
        <v>3039190</v>
      </c>
    </row>
    <row r="28" spans="1:9" ht="15" customHeight="1" x14ac:dyDescent="0.25">
      <c r="A28" s="135"/>
      <c r="B28" s="286" t="s">
        <v>55</v>
      </c>
      <c r="C28" s="286" t="s">
        <v>273</v>
      </c>
      <c r="D28" s="286" t="s">
        <v>272</v>
      </c>
      <c r="E28" s="287" t="s">
        <v>271</v>
      </c>
      <c r="F28" s="287"/>
      <c r="H28" s="286" t="s">
        <v>55</v>
      </c>
    </row>
    <row r="29" spans="1:9" x14ac:dyDescent="0.25">
      <c r="A29" s="134" t="s">
        <v>282</v>
      </c>
      <c r="B29" s="284"/>
      <c r="C29" s="284"/>
      <c r="D29" s="284"/>
      <c r="E29" s="133" t="s">
        <v>55</v>
      </c>
      <c r="F29" s="133" t="s">
        <v>56</v>
      </c>
      <c r="H29" s="284"/>
    </row>
    <row r="30" spans="1:9" x14ac:dyDescent="0.25">
      <c r="A30" s="29" t="s">
        <v>107</v>
      </c>
      <c r="B30" s="185">
        <v>48780</v>
      </c>
      <c r="C30" s="186">
        <f>B30/$B$36</f>
        <v>0.1404246131702051</v>
      </c>
      <c r="D30" s="186">
        <f t="shared" ref="D30:D36" si="5">B30/$B$37</f>
        <v>8.7005377638654791E-2</v>
      </c>
      <c r="E30" s="132">
        <f t="shared" ref="E30:E37" si="6">B30-H30</f>
        <v>80</v>
      </c>
      <c r="F30" s="123">
        <f>E30/H30</f>
        <v>1.6427104722792608E-3</v>
      </c>
      <c r="G30" s="73"/>
      <c r="H30" s="185">
        <v>48700</v>
      </c>
    </row>
    <row r="31" spans="1:9" x14ac:dyDescent="0.25">
      <c r="A31" s="1" t="s">
        <v>270</v>
      </c>
      <c r="B31" s="132">
        <v>173840</v>
      </c>
      <c r="C31" s="123">
        <f>B31/$B$36</f>
        <v>0.50043900683699172</v>
      </c>
      <c r="D31" s="123">
        <f t="shared" si="5"/>
        <v>0.31006590505747744</v>
      </c>
      <c r="E31" s="132">
        <f t="shared" si="6"/>
        <v>710</v>
      </c>
      <c r="F31" s="123">
        <f t="shared" ref="F31:F37" si="7">E31/H31</f>
        <v>4.1009645930803439E-3</v>
      </c>
      <c r="H31" s="132">
        <v>173130</v>
      </c>
    </row>
    <row r="32" spans="1:9" x14ac:dyDescent="0.25">
      <c r="A32" s="1" t="s">
        <v>269</v>
      </c>
      <c r="B32" s="132">
        <v>33820</v>
      </c>
      <c r="C32" s="123">
        <f>B32/$B$36</f>
        <v>9.7358762144656358E-2</v>
      </c>
      <c r="D32" s="123">
        <f t="shared" si="5"/>
        <v>6.032230159367169E-2</v>
      </c>
      <c r="E32" s="132">
        <f t="shared" si="6"/>
        <v>-5</v>
      </c>
      <c r="F32" s="123">
        <f t="shared" si="7"/>
        <v>-1.4781966001478197E-4</v>
      </c>
      <c r="H32" s="132">
        <v>33825</v>
      </c>
    </row>
    <row r="33" spans="1:8" x14ac:dyDescent="0.25">
      <c r="A33" s="1" t="s">
        <v>268</v>
      </c>
      <c r="B33" s="132">
        <v>61150</v>
      </c>
      <c r="C33" s="123">
        <f>B33/$B$36</f>
        <v>0.17603454480028788</v>
      </c>
      <c r="D33" s="123">
        <f t="shared" si="5"/>
        <v>0.10906885696194629</v>
      </c>
      <c r="E33" s="132">
        <f t="shared" si="6"/>
        <v>145</v>
      </c>
      <c r="F33" s="123">
        <f t="shared" si="7"/>
        <v>2.3768543562003113E-3</v>
      </c>
      <c r="H33" s="132">
        <v>61005</v>
      </c>
    </row>
    <row r="34" spans="1:8" x14ac:dyDescent="0.25">
      <c r="A34" s="49" t="s">
        <v>267</v>
      </c>
      <c r="B34" s="129">
        <v>29405</v>
      </c>
      <c r="C34" s="128">
        <f>B34/$B$36</f>
        <v>8.4649154372076291E-2</v>
      </c>
      <c r="D34" s="128">
        <f t="shared" si="5"/>
        <v>5.2447583629861502E-2</v>
      </c>
      <c r="E34" s="129">
        <f t="shared" si="6"/>
        <v>95</v>
      </c>
      <c r="F34" s="128">
        <f t="shared" si="7"/>
        <v>3.2412146025247355E-3</v>
      </c>
      <c r="H34" s="129">
        <v>29310</v>
      </c>
    </row>
    <row r="35" spans="1:8" x14ac:dyDescent="0.25">
      <c r="A35" s="1" t="s">
        <v>266</v>
      </c>
      <c r="B35" s="132">
        <v>236690</v>
      </c>
      <c r="C35" s="124" t="s">
        <v>189</v>
      </c>
      <c r="D35" s="123">
        <f t="shared" si="5"/>
        <v>0.42216692975180814</v>
      </c>
      <c r="E35" s="132">
        <f t="shared" si="6"/>
        <v>735</v>
      </c>
      <c r="F35" s="131">
        <f t="shared" si="7"/>
        <v>3.1150007416668431E-3</v>
      </c>
      <c r="H35" s="132">
        <v>235955</v>
      </c>
    </row>
    <row r="36" spans="1:8" x14ac:dyDescent="0.25">
      <c r="A36" s="1" t="s">
        <v>265</v>
      </c>
      <c r="B36" s="132">
        <v>347375</v>
      </c>
      <c r="C36" s="124" t="s">
        <v>189</v>
      </c>
      <c r="D36" s="123">
        <f t="shared" si="5"/>
        <v>0.61958780355120346</v>
      </c>
      <c r="E36" s="132">
        <f t="shared" si="6"/>
        <v>1030</v>
      </c>
      <c r="F36" s="131">
        <f t="shared" si="7"/>
        <v>2.9739132945473443E-3</v>
      </c>
      <c r="H36" s="132">
        <v>346345</v>
      </c>
    </row>
    <row r="37" spans="1:8" x14ac:dyDescent="0.25">
      <c r="A37" s="49" t="s">
        <v>32</v>
      </c>
      <c r="B37" s="129">
        <v>560655</v>
      </c>
      <c r="C37" s="130" t="s">
        <v>189</v>
      </c>
      <c r="D37" s="130" t="s">
        <v>189</v>
      </c>
      <c r="E37" s="129">
        <f t="shared" si="6"/>
        <v>1360</v>
      </c>
      <c r="F37" s="128">
        <f t="shared" si="7"/>
        <v>2.431632680428039E-3</v>
      </c>
      <c r="H37" s="129">
        <v>559295</v>
      </c>
    </row>
    <row r="38" spans="1:8" x14ac:dyDescent="0.25">
      <c r="A38" s="153" t="s">
        <v>284</v>
      </c>
    </row>
    <row r="39" spans="1:8" ht="15.75" x14ac:dyDescent="0.3">
      <c r="B39" s="224"/>
    </row>
    <row r="41" spans="1:8" x14ac:dyDescent="0.25">
      <c r="B41" s="147">
        <f>B30+B20</f>
        <v>351820</v>
      </c>
    </row>
  </sheetData>
  <mergeCells count="14">
    <mergeCell ref="H18:H19"/>
    <mergeCell ref="H28:H29"/>
    <mergeCell ref="B28:B29"/>
    <mergeCell ref="C28:C29"/>
    <mergeCell ref="D28:D29"/>
    <mergeCell ref="E28:F28"/>
    <mergeCell ref="B8:B9"/>
    <mergeCell ref="C8:C9"/>
    <mergeCell ref="D8:D9"/>
    <mergeCell ref="E8:F8"/>
    <mergeCell ref="B18:B19"/>
    <mergeCell ref="C18:C19"/>
    <mergeCell ref="D18:D19"/>
    <mergeCell ref="E18:F18"/>
  </mergeCells>
  <conditionalFormatting sqref="C10:C14">
    <cfRule type="colorScale" priority="6">
      <colorScale>
        <cfvo type="min"/>
        <cfvo type="max"/>
        <color rgb="FFFFEF9C"/>
        <color rgb="FF63BE7B"/>
      </colorScale>
    </cfRule>
  </conditionalFormatting>
  <conditionalFormatting sqref="C20:C24">
    <cfRule type="colorScale" priority="4">
      <colorScale>
        <cfvo type="min"/>
        <cfvo type="max"/>
        <color rgb="FFFFEF9C"/>
        <color rgb="FF63BE7B"/>
      </colorScale>
    </cfRule>
  </conditionalFormatting>
  <conditionalFormatting sqref="C30:C34">
    <cfRule type="colorScale" priority="2">
      <colorScale>
        <cfvo type="min"/>
        <cfvo type="max"/>
        <color rgb="FFFFEF9C"/>
        <color rgb="FF63BE7B"/>
      </colorScale>
    </cfRule>
  </conditionalFormatting>
  <conditionalFormatting sqref="D10:D14">
    <cfRule type="colorScale" priority="5">
      <colorScale>
        <cfvo type="min"/>
        <cfvo type="max"/>
        <color rgb="FFFFEF9C"/>
        <color rgb="FF63BE7B"/>
      </colorScale>
    </cfRule>
  </conditionalFormatting>
  <conditionalFormatting sqref="D20:D24">
    <cfRule type="colorScale" priority="3">
      <colorScale>
        <cfvo type="min"/>
        <cfvo type="max"/>
        <color rgb="FFFFEF9C"/>
        <color rgb="FF63BE7B"/>
      </colorScale>
    </cfRule>
  </conditionalFormatting>
  <conditionalFormatting sqref="D30:D34">
    <cfRule type="colorScale" priority="1">
      <colorScale>
        <cfvo type="min"/>
        <cfvo type="max"/>
        <color rgb="FFFFEF9C"/>
        <color rgb="FF63BE7B"/>
      </colorScale>
    </cfRule>
  </conditionalFormatting>
  <conditionalFormatting sqref="F10:F17">
    <cfRule type="dataBar" priority="9">
      <dataBar>
        <cfvo type="min"/>
        <cfvo type="max"/>
        <color rgb="FF92D050"/>
      </dataBar>
      <extLst>
        <ext xmlns:x14="http://schemas.microsoft.com/office/spreadsheetml/2009/9/main" uri="{B025F937-C7B1-47D3-B67F-A62EFF666E3E}">
          <x14:id>{105649F9-53E3-498C-BD15-3F5C0458A439}</x14:id>
        </ext>
      </extLst>
    </cfRule>
  </conditionalFormatting>
  <conditionalFormatting sqref="F20:F27">
    <cfRule type="dataBar" priority="8">
      <dataBar>
        <cfvo type="min"/>
        <cfvo type="max"/>
        <color rgb="FF92D050"/>
      </dataBar>
      <extLst>
        <ext xmlns:x14="http://schemas.microsoft.com/office/spreadsheetml/2009/9/main" uri="{B025F937-C7B1-47D3-B67F-A62EFF666E3E}">
          <x14:id>{17F2616A-2568-43BB-8CD2-D483B7CCE85E}</x14:id>
        </ext>
      </extLst>
    </cfRule>
  </conditionalFormatting>
  <conditionalFormatting sqref="F30:F37">
    <cfRule type="dataBar" priority="7">
      <dataBar>
        <cfvo type="min"/>
        <cfvo type="max"/>
        <color rgb="FF92D050"/>
      </dataBar>
      <extLst>
        <ext xmlns:x14="http://schemas.microsoft.com/office/spreadsheetml/2009/9/main" uri="{B025F937-C7B1-47D3-B67F-A62EFF666E3E}">
          <x14:id>{BCC438DE-98B8-4712-A6C3-553F2C578430}</x14:id>
        </ext>
      </extLst>
    </cfRule>
  </conditionalFormatting>
  <hyperlinks>
    <hyperlink ref="A1" location="Índex!A1" display="TORNAR A L'ÍNDEX" xr:uid="{1A0E21C6-F343-4B54-9A68-D21B0A771D33}"/>
  </hyperlinks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105649F9-53E3-498C-BD15-3F5C0458A439}">
            <x14:dataBar minLength="0" maxLength="100" axisPosition="middle">
              <x14:cfvo type="autoMin"/>
              <x14:cfvo type="autoMax"/>
              <x14:negativeFillColor rgb="FFC00000"/>
              <x14:axisColor rgb="FF000000"/>
            </x14:dataBar>
          </x14:cfRule>
          <xm:sqref>F10:F17</xm:sqref>
        </x14:conditionalFormatting>
        <x14:conditionalFormatting xmlns:xm="http://schemas.microsoft.com/office/excel/2006/main">
          <x14:cfRule type="dataBar" id="{17F2616A-2568-43BB-8CD2-D483B7CCE85E}">
            <x14:dataBar minLength="0" maxLength="100" axisPosition="middle">
              <x14:cfvo type="autoMin"/>
              <x14:cfvo type="autoMax"/>
              <x14:negativeFillColor rgb="FFC00000"/>
              <x14:axisColor rgb="FF000000"/>
            </x14:dataBar>
          </x14:cfRule>
          <xm:sqref>F20:F27</xm:sqref>
        </x14:conditionalFormatting>
        <x14:conditionalFormatting xmlns:xm="http://schemas.microsoft.com/office/excel/2006/main">
          <x14:cfRule type="dataBar" id="{BCC438DE-98B8-4712-A6C3-553F2C578430}">
            <x14:dataBar minLength="0" maxLength="100" axisPosition="middle">
              <x14:cfvo type="autoMin"/>
              <x14:cfvo type="autoMax"/>
              <x14:negativeFillColor rgb="FFC00000"/>
              <x14:axisColor rgb="FF000000"/>
            </x14:dataBar>
          </x14:cfRule>
          <xm:sqref>F30:F37</xm:sqref>
        </x14:conditionalFormatting>
      </x14:conditionalFormattings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175697-DB1E-4A59-B674-D0100162EEBE}">
  <dimension ref="A1:F16"/>
  <sheetViews>
    <sheetView workbookViewId="0"/>
  </sheetViews>
  <sheetFormatPr baseColWidth="10" defaultRowHeight="15" x14ac:dyDescent="0.25"/>
  <cols>
    <col min="1" max="1" width="31.85546875" style="1" customWidth="1"/>
    <col min="2" max="16384" width="11.42578125" style="1"/>
  </cols>
  <sheetData>
    <row r="1" spans="1:6" x14ac:dyDescent="0.25">
      <c r="A1" s="2" t="s">
        <v>28</v>
      </c>
      <c r="B1" s="214" t="s">
        <v>258</v>
      </c>
    </row>
    <row r="3" spans="1:6" ht="18.75" x14ac:dyDescent="0.3">
      <c r="A3" s="30" t="str">
        <f>Índex!A45</f>
        <v>ANÀLISI SEGONS 7 SECTORS PRODUCTIUS</v>
      </c>
    </row>
    <row r="5" spans="1:6" x14ac:dyDescent="0.25">
      <c r="A5" s="29" t="str">
        <f>Índex!A51</f>
        <v>T7S3</v>
      </c>
      <c r="C5" s="29" t="str">
        <f>Índex!A7</f>
        <v>3r trimestre 2023</v>
      </c>
    </row>
    <row r="6" spans="1:6" ht="15.75" thickBot="1" x14ac:dyDescent="0.3">
      <c r="A6" s="31" t="str">
        <f>Índex!B51</f>
        <v>Diferencial segons sexe de les activitats econòmiques.</v>
      </c>
      <c r="B6" s="31"/>
      <c r="C6" s="31"/>
      <c r="D6" s="31"/>
      <c r="E6" s="31"/>
      <c r="F6" s="31"/>
    </row>
    <row r="7" spans="1:6" x14ac:dyDescent="0.25">
      <c r="A7" s="29"/>
      <c r="B7" s="29"/>
      <c r="C7" s="29"/>
      <c r="D7" s="29"/>
      <c r="E7" s="29"/>
      <c r="F7" s="29"/>
    </row>
    <row r="8" spans="1:6" x14ac:dyDescent="0.25">
      <c r="A8" s="171"/>
      <c r="B8" s="172" t="s">
        <v>56</v>
      </c>
      <c r="C8" s="172" t="s">
        <v>249</v>
      </c>
      <c r="D8" s="125"/>
      <c r="E8" s="125"/>
      <c r="F8" s="125"/>
    </row>
    <row r="9" spans="1:6" x14ac:dyDescent="0.25">
      <c r="A9" s="173" t="s">
        <v>234</v>
      </c>
      <c r="B9" s="174">
        <v>-0.69848661233993015</v>
      </c>
      <c r="C9" s="175">
        <v>-600</v>
      </c>
      <c r="D9" s="125"/>
      <c r="E9" s="125"/>
      <c r="F9" s="125"/>
    </row>
    <row r="10" spans="1:6" x14ac:dyDescent="0.25">
      <c r="A10" s="176" t="s">
        <v>235</v>
      </c>
      <c r="B10" s="177">
        <v>-0.85478950579621715</v>
      </c>
      <c r="C10" s="178">
        <v>-19614</v>
      </c>
      <c r="D10" s="125"/>
      <c r="E10" s="125"/>
      <c r="F10" s="125"/>
    </row>
    <row r="11" spans="1:6" x14ac:dyDescent="0.25">
      <c r="A11" s="176" t="s">
        <v>236</v>
      </c>
      <c r="B11" s="177">
        <v>-0.13489057239057239</v>
      </c>
      <c r="C11" s="178">
        <v>-5128</v>
      </c>
      <c r="D11" s="125"/>
      <c r="E11" s="125"/>
      <c r="F11" s="125"/>
    </row>
    <row r="12" spans="1:6" x14ac:dyDescent="0.25">
      <c r="A12" s="176" t="s">
        <v>237</v>
      </c>
      <c r="B12" s="177">
        <v>-0.51034897056414175</v>
      </c>
      <c r="C12" s="178">
        <v>-18690</v>
      </c>
      <c r="D12" s="125"/>
      <c r="E12" s="125"/>
      <c r="F12" s="125"/>
    </row>
    <row r="13" spans="1:6" x14ac:dyDescent="0.25">
      <c r="A13" s="176" t="s">
        <v>238</v>
      </c>
      <c r="B13" s="177">
        <v>1.4026274632467939</v>
      </c>
      <c r="C13" s="178">
        <v>22421</v>
      </c>
      <c r="D13" s="125"/>
      <c r="E13" s="125"/>
      <c r="F13" s="125"/>
    </row>
    <row r="14" spans="1:6" x14ac:dyDescent="0.25">
      <c r="A14" s="176" t="s">
        <v>239</v>
      </c>
      <c r="B14" s="177">
        <v>0.25378683558248416</v>
      </c>
      <c r="C14" s="178">
        <v>5529</v>
      </c>
      <c r="D14" s="125"/>
      <c r="E14" s="125"/>
      <c r="F14" s="125"/>
    </row>
    <row r="15" spans="1:6" ht="15.75" thickBot="1" x14ac:dyDescent="0.3">
      <c r="A15" s="179" t="s">
        <v>291</v>
      </c>
      <c r="B15" s="180">
        <v>-0.31202583476258905</v>
      </c>
      <c r="C15" s="181">
        <v>-20194</v>
      </c>
      <c r="D15" s="125"/>
      <c r="E15" s="125"/>
      <c r="F15" s="125"/>
    </row>
    <row r="16" spans="1:6" x14ac:dyDescent="0.25">
      <c r="A16" s="156" t="s">
        <v>292</v>
      </c>
    </row>
  </sheetData>
  <conditionalFormatting sqref="B9:B15">
    <cfRule type="dataBar" priority="2">
      <dataBar>
        <cfvo type="min"/>
        <cfvo type="max"/>
        <color theme="9"/>
      </dataBar>
      <extLst>
        <ext xmlns:x14="http://schemas.microsoft.com/office/spreadsheetml/2009/9/main" uri="{B025F937-C7B1-47D3-B67F-A62EFF666E3E}">
          <x14:id>{112E75AF-CFB8-4CAE-896B-FBE80CC54AB3}</x14:id>
        </ext>
      </extLst>
    </cfRule>
  </conditionalFormatting>
  <conditionalFormatting sqref="C9:C15">
    <cfRule type="dataBar" priority="1">
      <dataBar>
        <cfvo type="min"/>
        <cfvo type="max"/>
        <color theme="9"/>
      </dataBar>
      <extLst>
        <ext xmlns:x14="http://schemas.microsoft.com/office/spreadsheetml/2009/9/main" uri="{B025F937-C7B1-47D3-B67F-A62EFF666E3E}">
          <x14:id>{9F826193-1323-4261-B8C0-B872103AE548}</x14:id>
        </ext>
      </extLst>
    </cfRule>
  </conditionalFormatting>
  <hyperlinks>
    <hyperlink ref="A1" location="Índex!A1" display="TORNAR A L'ÍNDEX" xr:uid="{F4B794D9-095F-4FD1-AFCD-6DEF3AA37014}"/>
  </hyperlinks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112E75AF-CFB8-4CAE-896B-FBE80CC54AB3}">
            <x14:dataBar minLength="0" maxLength="100" axisPosition="middle">
              <x14:cfvo type="autoMin"/>
              <x14:cfvo type="autoMax"/>
              <x14:negativeFillColor rgb="FFC00000"/>
              <x14:axisColor rgb="FF000000"/>
            </x14:dataBar>
          </x14:cfRule>
          <xm:sqref>B9:B15</xm:sqref>
        </x14:conditionalFormatting>
        <x14:conditionalFormatting xmlns:xm="http://schemas.microsoft.com/office/excel/2006/main">
          <x14:cfRule type="dataBar" id="{9F826193-1323-4261-B8C0-B872103AE548}">
            <x14:dataBar minLength="0" maxLength="100" axisPosition="middle">
              <x14:cfvo type="autoMin"/>
              <x14:cfvo type="autoMax"/>
              <x14:negativeFillColor rgb="FFC00000"/>
              <x14:axisColor rgb="FF000000"/>
            </x14:dataBar>
          </x14:cfRule>
          <xm:sqref>C9:C15</xm:sqref>
        </x14:conditionalFormatting>
      </x14:conditionalFormattings>
    </ext>
  </extLst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730B90-8997-4531-9472-62D1D6591B08}">
  <dimension ref="A1:M34"/>
  <sheetViews>
    <sheetView workbookViewId="0"/>
  </sheetViews>
  <sheetFormatPr baseColWidth="10" defaultRowHeight="15" x14ac:dyDescent="0.25"/>
  <cols>
    <col min="1" max="1" width="38.42578125" style="1" customWidth="1"/>
    <col min="2" max="2" width="19" style="1" customWidth="1"/>
    <col min="3" max="3" width="17.85546875" style="1" customWidth="1"/>
    <col min="4" max="6" width="16.85546875" style="1" customWidth="1"/>
    <col min="7" max="9" width="16.85546875" style="63" customWidth="1"/>
    <col min="10" max="10" width="11.42578125" style="63"/>
    <col min="11" max="12" width="11.42578125" style="37"/>
    <col min="13" max="13" width="15.5703125" style="37" customWidth="1"/>
    <col min="14" max="18" width="15.5703125" style="1" customWidth="1"/>
    <col min="19" max="16384" width="11.42578125" style="1"/>
  </cols>
  <sheetData>
    <row r="1" spans="1:6" x14ac:dyDescent="0.25">
      <c r="A1" s="2" t="s">
        <v>28</v>
      </c>
    </row>
    <row r="3" spans="1:6" ht="18.75" x14ac:dyDescent="0.3">
      <c r="A3" s="30" t="str">
        <f>Índex!A53</f>
        <v xml:space="preserve"> ÚS DE TECNOLOGIA i CONEIXEMENT</v>
      </c>
    </row>
    <row r="5" spans="1:6" x14ac:dyDescent="0.25">
      <c r="A5" s="29" t="str">
        <f>Índex!A55</f>
        <v>TTC1</v>
      </c>
      <c r="C5" s="29" t="str">
        <f>Índex!A7</f>
        <v>3r trimestre 2023</v>
      </c>
    </row>
    <row r="6" spans="1:6" ht="15.75" thickBot="1" x14ac:dyDescent="0.3">
      <c r="A6" s="31" t="str">
        <f>Índex!B55</f>
        <v>Llocs de treball segons ús de tecnologia i coneixement. Baix Llobregat i àmbits territorials.</v>
      </c>
      <c r="B6" s="31"/>
      <c r="C6" s="31"/>
      <c r="D6" s="31"/>
      <c r="E6" s="31"/>
      <c r="F6" s="31"/>
    </row>
    <row r="9" spans="1:6" x14ac:dyDescent="0.25">
      <c r="A9" s="198"/>
      <c r="B9" s="122" t="s">
        <v>223</v>
      </c>
      <c r="C9" s="121" t="s">
        <v>245</v>
      </c>
    </row>
    <row r="10" spans="1:6" ht="45" x14ac:dyDescent="0.25">
      <c r="A10" s="199"/>
      <c r="B10" s="196" t="s">
        <v>244</v>
      </c>
      <c r="C10" s="182" t="s">
        <v>243</v>
      </c>
    </row>
    <row r="11" spans="1:6" x14ac:dyDescent="0.25">
      <c r="A11" s="197" t="s">
        <v>29</v>
      </c>
      <c r="B11" s="184">
        <v>0.38081422554983624</v>
      </c>
      <c r="C11" s="184">
        <v>0.41770378155133947</v>
      </c>
    </row>
    <row r="12" spans="1:6" x14ac:dyDescent="0.25">
      <c r="A12" s="183" t="s">
        <v>31</v>
      </c>
      <c r="B12" s="184">
        <v>0.40326286355459773</v>
      </c>
      <c r="C12" s="184">
        <v>0.50527879358724337</v>
      </c>
    </row>
    <row r="13" spans="1:6" x14ac:dyDescent="0.25">
      <c r="A13" s="200" t="s">
        <v>32</v>
      </c>
      <c r="B13" s="201">
        <v>0.32399448378835166</v>
      </c>
      <c r="C13" s="201">
        <v>0.48517587632075587</v>
      </c>
    </row>
    <row r="14" spans="1:6" x14ac:dyDescent="0.25">
      <c r="A14" s="153" t="s">
        <v>284</v>
      </c>
    </row>
    <row r="19" spans="1:1" ht="15.75" x14ac:dyDescent="0.25">
      <c r="A19" s="7" t="s">
        <v>307</v>
      </c>
    </row>
    <row r="34" spans="1:1" x14ac:dyDescent="0.25">
      <c r="A34" s="153" t="s">
        <v>284</v>
      </c>
    </row>
  </sheetData>
  <conditionalFormatting sqref="B11:C13">
    <cfRule type="colorScale" priority="1">
      <colorScale>
        <cfvo type="min"/>
        <cfvo type="max"/>
        <color rgb="FFFFEF9C"/>
        <color rgb="FF63BE7B"/>
      </colorScale>
    </cfRule>
  </conditionalFormatting>
  <hyperlinks>
    <hyperlink ref="A1" location="Índex!A1" display="TORNAR A L'ÍNDEX" xr:uid="{356AD654-D02B-4B13-910F-7F9AFA258A53}"/>
  </hyperlinks>
  <pageMargins left="0.7" right="0.7" top="0.75" bottom="0.75" header="0.3" footer="0.3"/>
  <pageSetup paperSize="9" orientation="portrait" horizontalDpi="300" verticalDpi="0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6F7A79-1EB9-40B5-8B5B-EC8CE834F52C}">
  <dimension ref="A1:F40"/>
  <sheetViews>
    <sheetView workbookViewId="0"/>
  </sheetViews>
  <sheetFormatPr baseColWidth="10" defaultRowHeight="15" x14ac:dyDescent="0.25"/>
  <cols>
    <col min="1" max="1" width="27.85546875" style="1" customWidth="1"/>
    <col min="2" max="2" width="16.7109375" style="1" customWidth="1"/>
    <col min="3" max="3" width="16.28515625" style="1" customWidth="1"/>
    <col min="4" max="4" width="16.85546875" style="1" customWidth="1"/>
    <col min="5" max="16384" width="11.42578125" style="1"/>
  </cols>
  <sheetData>
    <row r="1" spans="1:6" x14ac:dyDescent="0.25">
      <c r="A1" s="2" t="s">
        <v>28</v>
      </c>
      <c r="B1" s="214" t="s">
        <v>258</v>
      </c>
    </row>
    <row r="3" spans="1:6" ht="18.75" x14ac:dyDescent="0.3">
      <c r="A3" s="30" t="str">
        <f>Índex!A53</f>
        <v xml:space="preserve"> ÚS DE TECNOLOGIA i CONEIXEMENT</v>
      </c>
    </row>
    <row r="5" spans="1:6" x14ac:dyDescent="0.25">
      <c r="A5" s="29" t="str">
        <f>Índex!A56</f>
        <v>TTC2</v>
      </c>
      <c r="C5" s="29" t="str">
        <f>Índex!A7</f>
        <v>3r trimestre 2023</v>
      </c>
    </row>
    <row r="6" spans="1:6" ht="15.75" thickBot="1" x14ac:dyDescent="0.3">
      <c r="A6" s="31" t="str">
        <f>Índex!B56</f>
        <v>Llocs de treball segons ús de tecnologia i coneixement. Dades municipals.</v>
      </c>
      <c r="B6" s="31"/>
      <c r="C6" s="31"/>
      <c r="D6" s="31"/>
      <c r="E6" s="31"/>
      <c r="F6" s="31"/>
    </row>
    <row r="8" spans="1:6" x14ac:dyDescent="0.25">
      <c r="A8" s="318"/>
      <c r="B8" s="121" t="s">
        <v>223</v>
      </c>
      <c r="C8" s="121" t="s">
        <v>245</v>
      </c>
      <c r="D8" s="77"/>
    </row>
    <row r="9" spans="1:6" ht="42.75" customHeight="1" x14ac:dyDescent="0.25">
      <c r="A9" s="319"/>
      <c r="B9" s="182" t="s">
        <v>244</v>
      </c>
      <c r="C9" s="182" t="s">
        <v>243</v>
      </c>
      <c r="D9" s="96"/>
      <c r="E9" s="96"/>
      <c r="F9" s="96"/>
    </row>
    <row r="10" spans="1:6" x14ac:dyDescent="0.25">
      <c r="A10" s="231" t="s">
        <v>77</v>
      </c>
      <c r="B10" s="236">
        <v>0.55168453292496167</v>
      </c>
      <c r="C10" s="232">
        <v>0.28521303258145364</v>
      </c>
      <c r="D10" s="96"/>
      <c r="E10" s="96"/>
      <c r="F10" s="96"/>
    </row>
    <row r="11" spans="1:6" x14ac:dyDescent="0.25">
      <c r="A11" s="233" t="s">
        <v>78</v>
      </c>
      <c r="B11" s="237">
        <v>0.1394422310756972</v>
      </c>
      <c r="C11" s="234">
        <v>0.46568627450980393</v>
      </c>
      <c r="D11" s="96"/>
      <c r="E11" s="96"/>
      <c r="F11" s="96"/>
    </row>
    <row r="12" spans="1:6" x14ac:dyDescent="0.25">
      <c r="A12" s="233" t="s">
        <v>79</v>
      </c>
      <c r="B12" s="237">
        <v>0.36858475894245724</v>
      </c>
      <c r="C12" s="234">
        <v>0.3856644853525778</v>
      </c>
      <c r="D12" s="96"/>
      <c r="E12" s="96"/>
      <c r="F12" s="96"/>
    </row>
    <row r="13" spans="1:6" x14ac:dyDescent="0.25">
      <c r="A13" s="233" t="s">
        <v>80</v>
      </c>
      <c r="B13" s="237">
        <v>0.21791044776119403</v>
      </c>
      <c r="C13" s="234">
        <v>0.66300366300366298</v>
      </c>
      <c r="D13" s="96"/>
      <c r="E13" s="96"/>
      <c r="F13" s="96"/>
    </row>
    <row r="14" spans="1:6" x14ac:dyDescent="0.25">
      <c r="A14" s="233" t="s">
        <v>81</v>
      </c>
      <c r="B14" s="237">
        <v>0.60210035005834306</v>
      </c>
      <c r="C14" s="234">
        <v>0.40455967814036659</v>
      </c>
      <c r="D14" s="96"/>
      <c r="E14" s="96"/>
      <c r="F14" s="96"/>
    </row>
    <row r="15" spans="1:6" x14ac:dyDescent="0.25">
      <c r="A15" s="233" t="s">
        <v>82</v>
      </c>
      <c r="B15" s="237">
        <v>0.20744680851063829</v>
      </c>
      <c r="C15" s="234">
        <v>0.45235223160434257</v>
      </c>
      <c r="D15" s="96"/>
      <c r="E15" s="96"/>
      <c r="F15" s="96"/>
    </row>
    <row r="16" spans="1:6" x14ac:dyDescent="0.25">
      <c r="A16" s="233" t="s">
        <v>83</v>
      </c>
      <c r="B16" s="237">
        <v>0.58312020460358061</v>
      </c>
      <c r="C16" s="234">
        <v>0.44714038128249567</v>
      </c>
      <c r="D16" s="96"/>
      <c r="E16" s="96"/>
      <c r="F16" s="96"/>
    </row>
    <row r="17" spans="1:6" x14ac:dyDescent="0.25">
      <c r="A17" s="233" t="s">
        <v>84</v>
      </c>
      <c r="B17" s="237">
        <v>0.40400753553690699</v>
      </c>
      <c r="C17" s="234">
        <v>0.39554107541937045</v>
      </c>
      <c r="D17" s="96"/>
      <c r="E17" s="96"/>
      <c r="F17" s="96"/>
    </row>
    <row r="18" spans="1:6" x14ac:dyDescent="0.25">
      <c r="A18" s="233" t="s">
        <v>85</v>
      </c>
      <c r="B18" s="237">
        <v>0.29852579852579852</v>
      </c>
      <c r="C18" s="234">
        <v>0.18708827404479578</v>
      </c>
      <c r="D18" s="96"/>
      <c r="E18" s="96"/>
      <c r="F18" s="96"/>
    </row>
    <row r="19" spans="1:6" x14ac:dyDescent="0.25">
      <c r="A19" s="233" t="s">
        <v>86</v>
      </c>
      <c r="B19" s="237">
        <v>0.26834862385321101</v>
      </c>
      <c r="C19" s="234">
        <v>0.36311953056790724</v>
      </c>
      <c r="D19" s="96"/>
      <c r="E19" s="96"/>
      <c r="F19" s="96"/>
    </row>
    <row r="20" spans="1:6" x14ac:dyDescent="0.25">
      <c r="A20" s="233" t="s">
        <v>87</v>
      </c>
      <c r="B20" s="237">
        <v>0.34030769230769231</v>
      </c>
      <c r="C20" s="234">
        <v>0.40045529801324503</v>
      </c>
      <c r="D20" s="96"/>
      <c r="E20" s="96"/>
      <c r="F20" s="96"/>
    </row>
    <row r="21" spans="1:6" x14ac:dyDescent="0.25">
      <c r="A21" s="233" t="s">
        <v>88</v>
      </c>
      <c r="B21" s="237">
        <v>0.24774011299435028</v>
      </c>
      <c r="C21" s="234">
        <v>0.45542065572016899</v>
      </c>
      <c r="D21" s="96"/>
      <c r="E21" s="96"/>
      <c r="F21" s="96"/>
    </row>
    <row r="22" spans="1:6" x14ac:dyDescent="0.25">
      <c r="A22" s="233" t="s">
        <v>89</v>
      </c>
      <c r="B22" s="237">
        <v>0.51346965271015899</v>
      </c>
      <c r="C22" s="234">
        <v>0.3011022856216567</v>
      </c>
      <c r="D22" s="96"/>
      <c r="E22" s="96"/>
      <c r="F22" s="96"/>
    </row>
    <row r="23" spans="1:6" x14ac:dyDescent="0.25">
      <c r="A23" s="233" t="s">
        <v>90</v>
      </c>
      <c r="B23" s="237">
        <v>0.35057471264367818</v>
      </c>
      <c r="C23" s="234">
        <v>0.37997256515775035</v>
      </c>
      <c r="D23" s="96"/>
      <c r="E23" s="96"/>
      <c r="F23" s="96"/>
    </row>
    <row r="24" spans="1:6" x14ac:dyDescent="0.25">
      <c r="A24" s="233" t="s">
        <v>91</v>
      </c>
      <c r="B24" s="237">
        <v>0.46836581709145425</v>
      </c>
      <c r="C24" s="234">
        <v>0.55073720728534259</v>
      </c>
      <c r="D24" s="96"/>
      <c r="E24" s="96"/>
      <c r="F24" s="96"/>
    </row>
    <row r="25" spans="1:6" x14ac:dyDescent="0.25">
      <c r="A25" s="233" t="s">
        <v>92</v>
      </c>
      <c r="B25" s="237">
        <v>0.31342364532019706</v>
      </c>
      <c r="C25" s="234">
        <v>0.33981292019877229</v>
      </c>
      <c r="D25" s="96"/>
      <c r="E25" s="96"/>
      <c r="F25" s="96"/>
    </row>
    <row r="26" spans="1:6" x14ac:dyDescent="0.25">
      <c r="A26" s="233" t="s">
        <v>93</v>
      </c>
      <c r="B26" s="237">
        <v>0.46052631578947367</v>
      </c>
      <c r="C26" s="234">
        <v>0.4105043114711262</v>
      </c>
      <c r="D26" s="96"/>
      <c r="E26" s="96"/>
      <c r="F26" s="96"/>
    </row>
    <row r="27" spans="1:6" x14ac:dyDescent="0.25">
      <c r="A27" s="233" t="s">
        <v>94</v>
      </c>
      <c r="B27" s="237">
        <v>0.16666666666666666</v>
      </c>
      <c r="C27" s="234">
        <v>0.33603537214443624</v>
      </c>
      <c r="D27" s="96"/>
      <c r="E27" s="96"/>
      <c r="F27" s="96"/>
    </row>
    <row r="28" spans="1:6" x14ac:dyDescent="0.25">
      <c r="A28" s="233" t="s">
        <v>95</v>
      </c>
      <c r="B28" s="237">
        <v>0.49383014759254779</v>
      </c>
      <c r="C28" s="234">
        <v>0.47147673634524612</v>
      </c>
      <c r="D28" s="96"/>
      <c r="E28" s="96"/>
      <c r="F28" s="96"/>
    </row>
    <row r="29" spans="1:6" x14ac:dyDescent="0.25">
      <c r="A29" s="233" t="s">
        <v>96</v>
      </c>
      <c r="B29" s="237">
        <v>0.30918595967139656</v>
      </c>
      <c r="C29" s="234">
        <v>0.37901306631942883</v>
      </c>
      <c r="D29" s="96"/>
      <c r="E29" s="96"/>
      <c r="F29" s="96"/>
    </row>
    <row r="30" spans="1:6" x14ac:dyDescent="0.25">
      <c r="A30" s="233" t="s">
        <v>97</v>
      </c>
      <c r="B30" s="237">
        <v>0.32055749128919858</v>
      </c>
      <c r="C30" s="234">
        <v>0.41384180790960451</v>
      </c>
      <c r="D30" s="96"/>
      <c r="E30" s="96"/>
      <c r="F30" s="96"/>
    </row>
    <row r="31" spans="1:6" x14ac:dyDescent="0.25">
      <c r="A31" s="233" t="s">
        <v>98</v>
      </c>
      <c r="B31" s="237">
        <v>0.29242534595775671</v>
      </c>
      <c r="C31" s="234">
        <v>0.56251929607903672</v>
      </c>
      <c r="D31" s="96"/>
      <c r="E31" s="96"/>
      <c r="F31" s="96"/>
    </row>
    <row r="32" spans="1:6" x14ac:dyDescent="0.25">
      <c r="A32" s="233" t="s">
        <v>99</v>
      </c>
      <c r="B32" s="237">
        <v>0.34467855213398163</v>
      </c>
      <c r="C32" s="234">
        <v>0.63491769927871278</v>
      </c>
      <c r="D32" s="96"/>
      <c r="E32" s="96"/>
      <c r="F32" s="96"/>
    </row>
    <row r="33" spans="1:6" x14ac:dyDescent="0.25">
      <c r="A33" s="233" t="s">
        <v>100</v>
      </c>
      <c r="B33" s="237">
        <v>0.5458781362007169</v>
      </c>
      <c r="C33" s="234">
        <v>0.53214877277518446</v>
      </c>
      <c r="D33" s="96"/>
      <c r="E33" s="96"/>
      <c r="F33" s="96"/>
    </row>
    <row r="34" spans="1:6" x14ac:dyDescent="0.25">
      <c r="A34" s="233" t="s">
        <v>101</v>
      </c>
      <c r="B34" s="237">
        <v>0.42745969983324067</v>
      </c>
      <c r="C34" s="234">
        <v>0.37653167185877467</v>
      </c>
      <c r="D34" s="96"/>
      <c r="E34" s="96"/>
      <c r="F34" s="96"/>
    </row>
    <row r="35" spans="1:6" x14ac:dyDescent="0.25">
      <c r="A35" s="233" t="s">
        <v>102</v>
      </c>
      <c r="B35" s="237">
        <v>0.23250000000000001</v>
      </c>
      <c r="C35" s="234">
        <v>0.37813021702838062</v>
      </c>
      <c r="D35" s="96"/>
      <c r="E35" s="96"/>
      <c r="F35" s="96"/>
    </row>
    <row r="36" spans="1:6" x14ac:dyDescent="0.25">
      <c r="A36" s="233" t="s">
        <v>103</v>
      </c>
      <c r="B36" s="237">
        <v>0.12612612612612611</v>
      </c>
      <c r="C36" s="234">
        <v>0.46023989338071969</v>
      </c>
      <c r="D36" s="96"/>
      <c r="E36" s="96"/>
      <c r="F36" s="96"/>
    </row>
    <row r="37" spans="1:6" x14ac:dyDescent="0.25">
      <c r="A37" s="233" t="s">
        <v>104</v>
      </c>
      <c r="B37" s="237">
        <v>0.14792899408284024</v>
      </c>
      <c r="C37" s="234">
        <v>0.41141732283464566</v>
      </c>
      <c r="D37" s="96"/>
      <c r="E37" s="96"/>
      <c r="F37" s="96"/>
    </row>
    <row r="38" spans="1:6" x14ac:dyDescent="0.25">
      <c r="A38" s="233" t="s">
        <v>105</v>
      </c>
      <c r="B38" s="237">
        <v>0.21928460342146189</v>
      </c>
      <c r="C38" s="234">
        <v>0.37558685446009388</v>
      </c>
      <c r="D38" s="96"/>
      <c r="E38" s="96"/>
      <c r="F38" s="96"/>
    </row>
    <row r="39" spans="1:6" x14ac:dyDescent="0.25">
      <c r="A39" s="235" t="s">
        <v>106</v>
      </c>
      <c r="B39" s="238">
        <v>0.24646541841803593</v>
      </c>
      <c r="C39" s="230">
        <v>0.41766658156752617</v>
      </c>
      <c r="D39" s="96"/>
      <c r="E39" s="96"/>
      <c r="F39" s="96"/>
    </row>
    <row r="40" spans="1:6" x14ac:dyDescent="0.25">
      <c r="A40" s="226" t="s">
        <v>292</v>
      </c>
      <c r="B40" s="226"/>
      <c r="C40" s="226"/>
      <c r="D40" s="96"/>
      <c r="E40" s="96"/>
      <c r="F40" s="96"/>
    </row>
  </sheetData>
  <mergeCells count="1">
    <mergeCell ref="A8:A9"/>
  </mergeCells>
  <conditionalFormatting sqref="B10:C39">
    <cfRule type="colorScale" priority="12">
      <colorScale>
        <cfvo type="min"/>
        <cfvo type="max"/>
        <color rgb="FFFFEF9C"/>
        <color rgb="FF63BE7B"/>
      </colorScale>
    </cfRule>
  </conditionalFormatting>
  <hyperlinks>
    <hyperlink ref="A1" location="Índex!A1" display="TORNAR A L'ÍNDEX" xr:uid="{1C9821A5-DEEC-4EED-979D-1DB42A25FEEE}"/>
  </hyperlink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173949-F487-445E-B26C-87A9A90DBA14}">
  <sheetPr>
    <tabColor theme="4"/>
  </sheetPr>
  <dimension ref="A1:M31"/>
  <sheetViews>
    <sheetView workbookViewId="0"/>
  </sheetViews>
  <sheetFormatPr baseColWidth="10" defaultRowHeight="15" x14ac:dyDescent="0.25"/>
  <sheetData>
    <row r="1" spans="1:13" x14ac:dyDescent="0.25">
      <c r="A1" t="s">
        <v>256</v>
      </c>
      <c r="B1" t="s">
        <v>233</v>
      </c>
      <c r="C1" t="s">
        <v>234</v>
      </c>
      <c r="D1" t="s">
        <v>235</v>
      </c>
      <c r="E1" t="s">
        <v>236</v>
      </c>
      <c r="F1" t="s">
        <v>237</v>
      </c>
      <c r="G1" t="s">
        <v>238</v>
      </c>
      <c r="H1" t="s">
        <v>239</v>
      </c>
      <c r="I1" t="s">
        <v>255</v>
      </c>
      <c r="J1" t="s">
        <v>254</v>
      </c>
      <c r="L1" s="126" t="s">
        <v>258</v>
      </c>
    </row>
    <row r="2" spans="1:13" x14ac:dyDescent="0.25">
      <c r="A2" t="str">
        <f>[3]Empreses!A4</f>
        <v>08001</v>
      </c>
      <c r="B2" t="str">
        <f>[3]Empreses!B4</f>
        <v>Abrera</v>
      </c>
      <c r="C2">
        <v>0.3125</v>
      </c>
      <c r="D2">
        <v>0.15698924731182795</v>
      </c>
      <c r="E2">
        <v>0.35707844905320107</v>
      </c>
      <c r="F2">
        <v>0.22765110387260223</v>
      </c>
      <c r="G2">
        <v>0.6955380577427821</v>
      </c>
      <c r="H2">
        <v>0.58009708737864074</v>
      </c>
      <c r="I2">
        <v>0.25573033707865167</v>
      </c>
      <c r="J2">
        <v>0.27695110841178255</v>
      </c>
    </row>
    <row r="3" spans="1:13" x14ac:dyDescent="0.25">
      <c r="A3" t="str">
        <f>[3]Empreses!A5</f>
        <v>08020</v>
      </c>
      <c r="B3" t="str">
        <f>[3]Empreses!B5</f>
        <v>Begues</v>
      </c>
      <c r="C3">
        <v>0.3125</v>
      </c>
      <c r="D3">
        <v>0.13812154696132597</v>
      </c>
      <c r="E3">
        <v>0.47388059701492535</v>
      </c>
      <c r="F3">
        <v>0.37339055793991416</v>
      </c>
      <c r="G3">
        <v>0.62204724409448819</v>
      </c>
      <c r="H3">
        <v>0.5357142857142857</v>
      </c>
      <c r="I3">
        <v>0.41404358353510895</v>
      </c>
      <c r="J3">
        <v>0.47560975609756095</v>
      </c>
    </row>
    <row r="4" spans="1:13" x14ac:dyDescent="0.25">
      <c r="A4" t="str">
        <f>[3]Empreses!A6</f>
        <v>08056</v>
      </c>
      <c r="B4" t="str">
        <f>[3]Empreses!B6</f>
        <v>Castelldefels</v>
      </c>
      <c r="C4">
        <v>0.4</v>
      </c>
      <c r="D4">
        <v>0.14675516224188789</v>
      </c>
      <c r="E4">
        <v>0.47570657351540169</v>
      </c>
      <c r="F4">
        <v>0.23535353535353534</v>
      </c>
      <c r="G4">
        <v>0.70886551465063863</v>
      </c>
      <c r="H4">
        <v>0.51967493584260049</v>
      </c>
      <c r="I4">
        <v>0.41138716356107663</v>
      </c>
      <c r="J4">
        <v>0.47827110134923123</v>
      </c>
    </row>
    <row r="5" spans="1:13" x14ac:dyDescent="0.25">
      <c r="A5" t="str">
        <f>[3]Empreses!A7</f>
        <v>08066</v>
      </c>
      <c r="B5" t="str">
        <f>[3]Empreses!B7</f>
        <v>Castellví de Rosanes</v>
      </c>
      <c r="C5">
        <v>0</v>
      </c>
      <c r="D5">
        <v>0.26153846153846155</v>
      </c>
      <c r="E5">
        <v>0.40782122905027934</v>
      </c>
      <c r="F5">
        <v>0.38244514106583072</v>
      </c>
      <c r="G5">
        <v>0.69736842105263153</v>
      </c>
      <c r="H5">
        <v>0.43076923076923079</v>
      </c>
      <c r="I5">
        <v>0.24721189591078066</v>
      </c>
      <c r="J5">
        <v>0.35850860420650094</v>
      </c>
    </row>
    <row r="6" spans="1:13" x14ac:dyDescent="0.25">
      <c r="A6" t="str">
        <f>[3]Empreses!A8</f>
        <v>08068</v>
      </c>
      <c r="B6" t="str">
        <f>[3]Empreses!B8</f>
        <v>Cervelló</v>
      </c>
      <c r="C6">
        <v>0.5</v>
      </c>
      <c r="D6">
        <v>0.11522633744855967</v>
      </c>
      <c r="E6">
        <v>0.31756756756756754</v>
      </c>
      <c r="F6">
        <v>0.43270300333704115</v>
      </c>
      <c r="G6">
        <v>0.71052631578947367</v>
      </c>
      <c r="H6">
        <v>0.65753424657534243</v>
      </c>
      <c r="I6">
        <v>0.33796940194714881</v>
      </c>
      <c r="J6">
        <v>0.43682795698924731</v>
      </c>
    </row>
    <row r="7" spans="1:13" x14ac:dyDescent="0.25">
      <c r="A7" t="str">
        <f>[3]Empreses!A9</f>
        <v>08069</v>
      </c>
      <c r="B7" t="str">
        <f>[3]Empreses!B9</f>
        <v>Collbató</v>
      </c>
      <c r="C7">
        <v>0.25</v>
      </c>
      <c r="D7">
        <v>0.14285714285714285</v>
      </c>
      <c r="E7">
        <v>0.49180327868852458</v>
      </c>
      <c r="F7">
        <v>0.34078212290502791</v>
      </c>
      <c r="G7">
        <v>0.6467065868263473</v>
      </c>
      <c r="H7">
        <v>0.57627118644067798</v>
      </c>
      <c r="I7">
        <v>0.4148148148148148</v>
      </c>
      <c r="J7">
        <v>0.45985401459854014</v>
      </c>
    </row>
    <row r="8" spans="1:13" x14ac:dyDescent="0.25">
      <c r="A8" t="str">
        <f>[3]Empreses!A10</f>
        <v>08072</v>
      </c>
      <c r="B8" t="str">
        <f>[3]Empreses!B10</f>
        <v>Corbera de Llobregat</v>
      </c>
      <c r="C8">
        <v>0.25</v>
      </c>
      <c r="D8">
        <v>0.10826210826210826</v>
      </c>
      <c r="E8">
        <v>0.45111111111111113</v>
      </c>
      <c r="F8">
        <v>0.47072599531615927</v>
      </c>
      <c r="G8">
        <v>0.72924187725631773</v>
      </c>
      <c r="H8">
        <v>0.62523900573613767</v>
      </c>
      <c r="I8">
        <v>0.35538261997405968</v>
      </c>
      <c r="J8">
        <v>0.53254023792862137</v>
      </c>
    </row>
    <row r="9" spans="1:13" x14ac:dyDescent="0.25">
      <c r="A9" t="str">
        <f>[3]Empreses!A11</f>
        <v>08073</v>
      </c>
      <c r="B9" t="str">
        <f>[3]Empreses!B11</f>
        <v>Cornellà de Llobregat</v>
      </c>
      <c r="C9">
        <v>0.23255813953488372</v>
      </c>
      <c r="D9">
        <v>0.12028725314183124</v>
      </c>
      <c r="E9">
        <v>0.43981929654727331</v>
      </c>
      <c r="F9">
        <v>0.26254826254826252</v>
      </c>
      <c r="G9">
        <v>0.7125676488274203</v>
      </c>
      <c r="H9">
        <v>0.60129111589302187</v>
      </c>
      <c r="I9">
        <v>0.41069140172087631</v>
      </c>
      <c r="J9">
        <v>0.39583178450177187</v>
      </c>
    </row>
    <row r="10" spans="1:13" x14ac:dyDescent="0.25">
      <c r="A10" t="str">
        <f>[3]Empreses!A12</f>
        <v>08158</v>
      </c>
      <c r="B10" t="str">
        <f>[3]Empreses!B12</f>
        <v>El Papiol</v>
      </c>
      <c r="C10">
        <v>0.4</v>
      </c>
      <c r="D10">
        <v>8.3526682134570762E-2</v>
      </c>
      <c r="E10">
        <v>0.47352721849366147</v>
      </c>
      <c r="F10">
        <v>0.31301068510370839</v>
      </c>
      <c r="G10">
        <v>0.67664670658682635</v>
      </c>
      <c r="H10">
        <v>0.5819032761310452</v>
      </c>
      <c r="I10">
        <v>0.34677904876580373</v>
      </c>
      <c r="J10">
        <v>0.34526112185686653</v>
      </c>
    </row>
    <row r="11" spans="1:13" x14ac:dyDescent="0.25">
      <c r="A11" t="str">
        <f>[3]Empreses!A13</f>
        <v>08169</v>
      </c>
      <c r="B11" t="str">
        <f>[3]Empreses!B13</f>
        <v>El Prat de Llobregat</v>
      </c>
      <c r="C11">
        <v>0.2</v>
      </c>
      <c r="D11">
        <v>0.12820512820512819</v>
      </c>
      <c r="E11">
        <v>0.50957760314341849</v>
      </c>
      <c r="F11">
        <v>0.4510760401721664</v>
      </c>
      <c r="G11">
        <v>0.70612582781456956</v>
      </c>
      <c r="H11">
        <v>0.56971938220578633</v>
      </c>
      <c r="I11">
        <v>0.51358024691358029</v>
      </c>
      <c r="J11">
        <v>0.45089711870020066</v>
      </c>
    </row>
    <row r="12" spans="1:13" x14ac:dyDescent="0.25">
      <c r="A12" t="str">
        <f>[3]Empreses!A14</f>
        <v>08076</v>
      </c>
      <c r="B12" t="str">
        <f>[3]Empreses!B14</f>
        <v>Esparreguera</v>
      </c>
      <c r="C12">
        <v>0.17391304347826086</v>
      </c>
      <c r="D12">
        <v>0.10618181818181818</v>
      </c>
      <c r="E12">
        <v>0.4580152671755725</v>
      </c>
      <c r="F12">
        <v>0.33517292126563647</v>
      </c>
      <c r="G12">
        <v>0.69274908711528427</v>
      </c>
      <c r="H12">
        <v>0.52687224669603527</v>
      </c>
      <c r="I12">
        <v>0.39990432910786894</v>
      </c>
      <c r="J12">
        <v>0.40012033694344162</v>
      </c>
      <c r="M12" s="26" t="s">
        <v>257</v>
      </c>
    </row>
    <row r="13" spans="1:13" x14ac:dyDescent="0.25">
      <c r="A13" t="str">
        <f>[3]Empreses!A15</f>
        <v>08077</v>
      </c>
      <c r="B13" t="str">
        <f>[3]Empreses!B15</f>
        <v>Esplugues de Llobregat</v>
      </c>
      <c r="C13">
        <v>0.3125</v>
      </c>
      <c r="D13">
        <v>0.10784313725490197</v>
      </c>
      <c r="E13">
        <v>0.4341421143847487</v>
      </c>
      <c r="F13">
        <v>0.2626699629171817</v>
      </c>
      <c r="G13">
        <v>0.7072743207712533</v>
      </c>
      <c r="H13">
        <v>0.5458052073288332</v>
      </c>
      <c r="I13">
        <v>0.33378332770840363</v>
      </c>
      <c r="J13">
        <v>0.54211070874288669</v>
      </c>
    </row>
    <row r="14" spans="1:13" x14ac:dyDescent="0.25">
      <c r="A14" t="str">
        <f>[3]Empreses!A16</f>
        <v>08089</v>
      </c>
      <c r="B14" t="str">
        <f>[3]Empreses!B16</f>
        <v>Gavà</v>
      </c>
      <c r="C14">
        <v>0.32258064516129031</v>
      </c>
      <c r="D14">
        <v>0.1301859799713877</v>
      </c>
      <c r="E14">
        <v>0.38778220451527223</v>
      </c>
      <c r="F14">
        <v>0.32123411978221417</v>
      </c>
      <c r="G14">
        <v>0.74363636363636365</v>
      </c>
      <c r="H14">
        <v>0.53863636363636369</v>
      </c>
      <c r="I14">
        <v>0.34288537549407117</v>
      </c>
      <c r="J14">
        <v>0.41533217060409067</v>
      </c>
    </row>
    <row r="15" spans="1:13" x14ac:dyDescent="0.25">
      <c r="A15" t="str">
        <f>[3]Empreses!A17</f>
        <v>08905</v>
      </c>
      <c r="B15" t="str">
        <f>[3]Empreses!B17</f>
        <v>La Palma de Cervelló</v>
      </c>
      <c r="C15">
        <v>0.41666666666666669</v>
      </c>
      <c r="D15">
        <v>0.10920770877944326</v>
      </c>
      <c r="E15">
        <v>0.5304347826086957</v>
      </c>
      <c r="F15">
        <v>0.32075471698113206</v>
      </c>
      <c r="G15">
        <v>0.69795037756202805</v>
      </c>
      <c r="H15">
        <v>0.59883720930232553</v>
      </c>
      <c r="I15">
        <v>0.39207419898819562</v>
      </c>
      <c r="J15">
        <v>0.43044189852700493</v>
      </c>
    </row>
    <row r="16" spans="1:13" x14ac:dyDescent="0.25">
      <c r="A16" t="str">
        <f>[3]Empreses!A18</f>
        <v>08114</v>
      </c>
      <c r="B16" t="str">
        <f>[3]Empreses!B18</f>
        <v>Martorell</v>
      </c>
      <c r="C16">
        <v>0</v>
      </c>
      <c r="D16">
        <v>8.7912087912087919E-2</v>
      </c>
      <c r="E16">
        <v>0.37238095238095237</v>
      </c>
      <c r="F16">
        <v>0.28543689320388349</v>
      </c>
      <c r="G16">
        <v>0.73630136986301364</v>
      </c>
      <c r="H16">
        <v>0.62041884816753923</v>
      </c>
      <c r="I16">
        <v>0.35993975903614456</v>
      </c>
      <c r="J16">
        <v>0.40648055832502494</v>
      </c>
    </row>
    <row r="17" spans="1:10" x14ac:dyDescent="0.25">
      <c r="A17" t="str">
        <f>[3]Empreses!A19</f>
        <v>08123</v>
      </c>
      <c r="B17" t="str">
        <f>[3]Empreses!B19</f>
        <v>Molins de Rei</v>
      </c>
      <c r="C17">
        <v>0.5</v>
      </c>
      <c r="D17">
        <v>0.17575757575757575</v>
      </c>
      <c r="E17">
        <v>0.43835616438356162</v>
      </c>
      <c r="F17">
        <v>0.36594202898550726</v>
      </c>
      <c r="G17">
        <v>0.58823529411764708</v>
      </c>
      <c r="H17">
        <v>0.61764705882352944</v>
      </c>
      <c r="I17">
        <v>0.42276422764227645</v>
      </c>
      <c r="J17">
        <v>0.40494323897111656</v>
      </c>
    </row>
    <row r="18" spans="1:10" x14ac:dyDescent="0.25">
      <c r="A18" t="str">
        <f>[3]Empreses!A20</f>
        <v>08147</v>
      </c>
      <c r="B18" t="str">
        <f>[3]Empreses!B20</f>
        <v>Olesa de Montserrat</v>
      </c>
      <c r="C18">
        <v>0.3125</v>
      </c>
      <c r="D18">
        <v>0.12886597938144329</v>
      </c>
      <c r="E18">
        <v>0.28346456692913385</v>
      </c>
      <c r="F18">
        <v>0.39823008849557523</v>
      </c>
      <c r="G18">
        <v>0.57758620689655171</v>
      </c>
      <c r="H18">
        <v>0.48305084745762711</v>
      </c>
      <c r="I18">
        <v>0.35922330097087379</v>
      </c>
      <c r="J18">
        <v>0.47406034939121228</v>
      </c>
    </row>
    <row r="19" spans="1:10" x14ac:dyDescent="0.25">
      <c r="A19" t="str">
        <f>[3]Empreses!A21</f>
        <v>08157</v>
      </c>
      <c r="B19" t="str">
        <f>[3]Empreses!B21</f>
        <v>Pallejà</v>
      </c>
      <c r="C19">
        <v>0.1388888888888889</v>
      </c>
      <c r="D19">
        <v>0.13235294117647059</v>
      </c>
      <c r="E19">
        <v>0.57162038018514594</v>
      </c>
      <c r="F19">
        <v>0.28657653307580877</v>
      </c>
      <c r="G19">
        <v>0.75698371893744643</v>
      </c>
      <c r="H19">
        <v>0.52449297971918873</v>
      </c>
      <c r="I19">
        <v>0.37863337080456078</v>
      </c>
      <c r="J19">
        <v>0.38751868460388639</v>
      </c>
    </row>
    <row r="20" spans="1:10" x14ac:dyDescent="0.25">
      <c r="A20" t="str">
        <f>[3]Empreses!A22</f>
        <v>08196</v>
      </c>
      <c r="B20" t="str">
        <f>[3]Empreses!B22</f>
        <v>Sant Andreu de la Barca</v>
      </c>
      <c r="C20">
        <v>0.3125</v>
      </c>
      <c r="D20">
        <v>9.4869312681510165E-2</v>
      </c>
      <c r="E20">
        <v>0.39263803680981596</v>
      </c>
      <c r="F20">
        <v>0.29772727272727273</v>
      </c>
      <c r="G20">
        <v>0.81218457101658259</v>
      </c>
      <c r="H20">
        <v>0.65576748410535879</v>
      </c>
      <c r="I20">
        <v>0.40219092331768386</v>
      </c>
      <c r="J20">
        <v>0.37602644769115923</v>
      </c>
    </row>
    <row r="21" spans="1:10" x14ac:dyDescent="0.25">
      <c r="A21" t="str">
        <f>[3]Empreses!A23</f>
        <v>08200</v>
      </c>
      <c r="B21" t="str">
        <f>[3]Empreses!B23</f>
        <v>Sant Boi de Llobregat</v>
      </c>
      <c r="C21">
        <v>0.1497005988023952</v>
      </c>
      <c r="D21">
        <v>8.3725987676694452E-2</v>
      </c>
      <c r="E21">
        <v>0.39216316043038379</v>
      </c>
      <c r="F21">
        <v>0.33026529507309149</v>
      </c>
      <c r="G21">
        <v>0.71933566966326379</v>
      </c>
      <c r="H21">
        <v>0.56287806431072906</v>
      </c>
      <c r="I21">
        <v>0.38893442622950819</v>
      </c>
      <c r="J21">
        <v>0.45242954535585567</v>
      </c>
    </row>
    <row r="22" spans="1:10" x14ac:dyDescent="0.25">
      <c r="A22" t="str">
        <f>[3]Empreses!A24</f>
        <v>08204</v>
      </c>
      <c r="B22" t="str">
        <f>[3]Empreses!B24</f>
        <v>Sant Climent de Llobregat</v>
      </c>
      <c r="C22">
        <v>0.25</v>
      </c>
      <c r="D22">
        <v>0.16806722689075632</v>
      </c>
      <c r="E22">
        <v>0.48888888888888887</v>
      </c>
      <c r="F22">
        <v>0.33103448275862069</v>
      </c>
      <c r="G22">
        <v>0.6067415730337079</v>
      </c>
      <c r="H22">
        <v>0.69026548672566368</v>
      </c>
      <c r="I22">
        <v>0.35161290322580646</v>
      </c>
      <c r="J22">
        <v>0.36859504132231408</v>
      </c>
    </row>
    <row r="23" spans="1:10" x14ac:dyDescent="0.25">
      <c r="A23" t="str">
        <f>[3]Empreses!A25</f>
        <v>08208</v>
      </c>
      <c r="B23" t="str">
        <f>[3]Empreses!B25</f>
        <v>Sant Esteve Sesrovires</v>
      </c>
      <c r="C23">
        <v>0.29411764705882354</v>
      </c>
      <c r="D23">
        <v>0.19607843137254902</v>
      </c>
      <c r="E23">
        <v>0.33415841584158418</v>
      </c>
      <c r="F23">
        <v>0.35259133389974512</v>
      </c>
      <c r="G23">
        <v>0.23740458015267177</v>
      </c>
      <c r="H23">
        <v>0.60691823899371067</v>
      </c>
      <c r="I23">
        <v>0.29841897233201581</v>
      </c>
      <c r="J23">
        <v>0.31707769330613761</v>
      </c>
    </row>
    <row r="24" spans="1:10" x14ac:dyDescent="0.25">
      <c r="A24" t="str">
        <f>[3]Empreses!A26</f>
        <v>08211</v>
      </c>
      <c r="B24" t="str">
        <f>[3]Empreses!B26</f>
        <v>Sant Feliu de Llobregat</v>
      </c>
      <c r="C24">
        <v>0.30952380952380953</v>
      </c>
      <c r="D24">
        <v>0.12885662431941924</v>
      </c>
      <c r="E24">
        <v>0.48423851120394984</v>
      </c>
      <c r="F24">
        <v>0.27713498622589533</v>
      </c>
      <c r="G24">
        <v>0.68125438801778615</v>
      </c>
      <c r="H24">
        <v>0.59513960703205793</v>
      </c>
      <c r="I24">
        <v>0.41832963784183297</v>
      </c>
      <c r="J24">
        <v>0.55222356919543159</v>
      </c>
    </row>
    <row r="25" spans="1:10" x14ac:dyDescent="0.25">
      <c r="A25" t="str">
        <f>[3]Empreses!A27</f>
        <v>08217</v>
      </c>
      <c r="B25" t="str">
        <f>[3]Empreses!B27</f>
        <v>Sant Joan Despí</v>
      </c>
      <c r="C25">
        <v>0.15151515151515152</v>
      </c>
      <c r="D25">
        <v>0.14560161779575329</v>
      </c>
      <c r="E25">
        <v>0.43211920529801323</v>
      </c>
      <c r="F25">
        <v>0.44746646795827122</v>
      </c>
      <c r="G25">
        <v>0.65967588179218306</v>
      </c>
      <c r="H25">
        <v>0.4848744292237443</v>
      </c>
      <c r="I25">
        <v>0.37488457987072943</v>
      </c>
      <c r="J25">
        <v>0.42810360226257815</v>
      </c>
    </row>
    <row r="26" spans="1:10" x14ac:dyDescent="0.25">
      <c r="A26" t="str">
        <f>[3]Empreses!A28</f>
        <v>08221</v>
      </c>
      <c r="B26" t="str">
        <f>[3]Empreses!B28</f>
        <v>Sant Just Desvern</v>
      </c>
      <c r="C26">
        <v>0.33333333333333331</v>
      </c>
      <c r="D26">
        <v>0.19178082191780821</v>
      </c>
      <c r="E26">
        <v>0.43513957307060758</v>
      </c>
      <c r="F26">
        <v>0.28300769686204857</v>
      </c>
      <c r="G26">
        <v>0.72232472324723251</v>
      </c>
      <c r="H26">
        <v>0.56085707974375965</v>
      </c>
      <c r="I26">
        <v>0.42126598066729032</v>
      </c>
      <c r="J26">
        <v>0.45331734612310154</v>
      </c>
    </row>
    <row r="27" spans="1:10" x14ac:dyDescent="0.25">
      <c r="A27" t="str">
        <f>[3]Empreses!A29</f>
        <v>08263</v>
      </c>
      <c r="B27" t="str">
        <f>[3]Empreses!B29</f>
        <v>Sant Vicenç dels Horts</v>
      </c>
      <c r="C27">
        <v>0.19230769230769232</v>
      </c>
      <c r="D27">
        <v>0.12847222222222221</v>
      </c>
      <c r="E27">
        <v>0.44137415982076178</v>
      </c>
      <c r="F27">
        <v>0.3348729792147806</v>
      </c>
      <c r="G27">
        <v>0.67683508102955192</v>
      </c>
      <c r="H27">
        <v>0.67002012072434602</v>
      </c>
      <c r="I27">
        <v>0.36109303838646717</v>
      </c>
      <c r="J27">
        <v>0.40859030837004406</v>
      </c>
    </row>
    <row r="28" spans="1:10" x14ac:dyDescent="0.25">
      <c r="A28" t="str">
        <f>[3]Empreses!A30</f>
        <v>08244</v>
      </c>
      <c r="B28" t="str">
        <f>[3]Empreses!B30</f>
        <v>Santa Coloma de Cervelló</v>
      </c>
      <c r="C28">
        <v>0.13513513513513514</v>
      </c>
      <c r="D28">
        <v>0.14361702127659576</v>
      </c>
      <c r="E28">
        <v>0.57389635316698662</v>
      </c>
      <c r="F28">
        <v>0.34920634920634919</v>
      </c>
      <c r="G28">
        <v>0.76035502958579881</v>
      </c>
      <c r="H28">
        <v>0.59673024523160767</v>
      </c>
      <c r="I28">
        <v>0.49849548645937813</v>
      </c>
      <c r="J28">
        <v>0.55658914728682174</v>
      </c>
    </row>
    <row r="29" spans="1:10" x14ac:dyDescent="0.25">
      <c r="A29" t="str">
        <f>[3]Empreses!A31</f>
        <v>08289</v>
      </c>
      <c r="B29" t="str">
        <f>[3]Empreses!B31</f>
        <v>Torrelles de Llobregat</v>
      </c>
      <c r="C29">
        <v>0</v>
      </c>
      <c r="D29">
        <v>0.15517241379310345</v>
      </c>
      <c r="E29">
        <v>0.54693877551020409</v>
      </c>
      <c r="F29">
        <v>0.32484076433121017</v>
      </c>
      <c r="G29">
        <v>0.61187214611872143</v>
      </c>
      <c r="H29">
        <v>0.52511415525114158</v>
      </c>
      <c r="I29">
        <v>0.36789297658862874</v>
      </c>
      <c r="J29">
        <v>0.48551959114139692</v>
      </c>
    </row>
    <row r="30" spans="1:10" x14ac:dyDescent="0.25">
      <c r="A30" t="str">
        <f>[3]Empreses!A32</f>
        <v>08295</v>
      </c>
      <c r="B30" t="str">
        <f>[3]Empreses!B32</f>
        <v>Vallirana</v>
      </c>
      <c r="C30">
        <v>0</v>
      </c>
      <c r="D30">
        <v>9.2198581560283682E-2</v>
      </c>
      <c r="E30">
        <v>0.43533697632058288</v>
      </c>
      <c r="F30">
        <v>0.29984301412872844</v>
      </c>
      <c r="G30">
        <v>0.68139534883720931</v>
      </c>
      <c r="H30">
        <v>0.62935323383084574</v>
      </c>
      <c r="I30">
        <v>0.36202531645569619</v>
      </c>
      <c r="J30">
        <v>0.3770053475935829</v>
      </c>
    </row>
    <row r="31" spans="1:10" x14ac:dyDescent="0.25">
      <c r="A31" t="str">
        <f>[3]Empreses!A33</f>
        <v>08301</v>
      </c>
      <c r="B31" t="str">
        <f>[3]Empreses!B33</f>
        <v>Viladecans</v>
      </c>
      <c r="C31">
        <v>0.16049382716049382</v>
      </c>
      <c r="D31">
        <v>0.11985526910900045</v>
      </c>
      <c r="E31">
        <v>0.46617283950617283</v>
      </c>
      <c r="F31">
        <v>0.36765270841336917</v>
      </c>
      <c r="G31">
        <v>0.72199453551912574</v>
      </c>
      <c r="H31">
        <v>0.63473589973142341</v>
      </c>
      <c r="I31">
        <v>0.406099518459069</v>
      </c>
      <c r="J31">
        <v>0.47741487143849898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D76524-A355-440B-B382-62246335AA21}">
  <dimension ref="A1:I40"/>
  <sheetViews>
    <sheetView workbookViewId="0"/>
  </sheetViews>
  <sheetFormatPr baseColWidth="10" defaultColWidth="11.42578125" defaultRowHeight="15" x14ac:dyDescent="0.25"/>
  <cols>
    <col min="1" max="1" width="31" style="1" customWidth="1"/>
    <col min="2" max="16384" width="11.42578125" style="1"/>
  </cols>
  <sheetData>
    <row r="1" spans="1:9" x14ac:dyDescent="0.25">
      <c r="A1" s="2" t="s">
        <v>28</v>
      </c>
    </row>
    <row r="2" spans="1:9" x14ac:dyDescent="0.25">
      <c r="B2" s="212"/>
    </row>
    <row r="3" spans="1:9" ht="18.75" x14ac:dyDescent="0.3">
      <c r="A3" s="30" t="s">
        <v>3</v>
      </c>
    </row>
    <row r="5" spans="1:9" x14ac:dyDescent="0.25">
      <c r="A5" s="29" t="s">
        <v>4</v>
      </c>
      <c r="C5" s="29" t="str">
        <f>Índex!A7</f>
        <v>3r trimestre 2023</v>
      </c>
    </row>
    <row r="6" spans="1:9" ht="15.75" thickBot="1" x14ac:dyDescent="0.3">
      <c r="A6" s="31" t="s">
        <v>6</v>
      </c>
      <c r="B6" s="32"/>
      <c r="C6" s="32"/>
      <c r="D6" s="32"/>
      <c r="E6" s="32"/>
      <c r="F6" s="32"/>
      <c r="G6" s="32"/>
      <c r="H6" s="32"/>
      <c r="I6" s="32"/>
    </row>
    <row r="29" spans="1:7" x14ac:dyDescent="0.25">
      <c r="A29" s="44" t="s">
        <v>34</v>
      </c>
    </row>
    <row r="30" spans="1:7" x14ac:dyDescent="0.25">
      <c r="A30" s="44"/>
    </row>
    <row r="31" spans="1:7" ht="30" x14ac:dyDescent="0.25">
      <c r="B31" s="139" t="s">
        <v>33</v>
      </c>
      <c r="C31" s="142" t="s">
        <v>313</v>
      </c>
      <c r="D31" s="142" t="s">
        <v>314</v>
      </c>
      <c r="E31" s="142" t="s">
        <v>315</v>
      </c>
      <c r="F31" s="142" t="s">
        <v>316</v>
      </c>
      <c r="G31" s="142" t="s">
        <v>317</v>
      </c>
    </row>
    <row r="32" spans="1:7" x14ac:dyDescent="0.25">
      <c r="A32" s="140" t="s">
        <v>29</v>
      </c>
      <c r="B32" s="143">
        <v>20846</v>
      </c>
      <c r="C32" s="47">
        <v>1.4411990776325902E-3</v>
      </c>
      <c r="D32" s="47">
        <v>-2.1062709430349448E-3</v>
      </c>
      <c r="E32" s="47">
        <v>1.5392109108621529E-2</v>
      </c>
      <c r="F32" s="47">
        <v>-5.4345853747051351E-2</v>
      </c>
      <c r="G32" s="47">
        <v>-0.10746703202603186</v>
      </c>
    </row>
    <row r="33" spans="1:7" x14ac:dyDescent="0.25">
      <c r="A33" s="140" t="s">
        <v>30</v>
      </c>
      <c r="B33" s="144">
        <v>110633</v>
      </c>
      <c r="C33" s="47">
        <v>8.2109138628658918E-3</v>
      </c>
      <c r="D33" s="47">
        <v>1.6464383825947941E-2</v>
      </c>
      <c r="E33" s="47">
        <v>2.872312727813732E-2</v>
      </c>
      <c r="F33" s="47">
        <v>-5.4467292275609799E-2</v>
      </c>
      <c r="G33" s="47">
        <v>-8.7623084662455261E-2</v>
      </c>
    </row>
    <row r="34" spans="1:7" x14ac:dyDescent="0.25">
      <c r="A34" s="140" t="s">
        <v>31</v>
      </c>
      <c r="B34" s="144">
        <v>153972</v>
      </c>
      <c r="C34" s="47">
        <v>6.721414373888482E-3</v>
      </c>
      <c r="D34" s="47">
        <v>1.3433729785231453E-2</v>
      </c>
      <c r="E34" s="47">
        <v>2.7678958785249459E-2</v>
      </c>
      <c r="F34" s="47">
        <v>-5.2270041363009653E-2</v>
      </c>
      <c r="G34" s="47">
        <v>-0.14364849833147941</v>
      </c>
    </row>
    <row r="35" spans="1:7" x14ac:dyDescent="0.25">
      <c r="A35" s="140" t="s">
        <v>32</v>
      </c>
      <c r="B35" s="144">
        <v>246953</v>
      </c>
      <c r="C35" s="47">
        <v>8.1113297355551381E-3</v>
      </c>
      <c r="D35" s="47">
        <v>1.7159073591254886E-2</v>
      </c>
      <c r="E35" s="47">
        <v>3.1782440483651281E-2</v>
      </c>
      <c r="F35" s="47">
        <v>-4.3607409386824059E-2</v>
      </c>
      <c r="G35" s="47">
        <v>-0.10944706692679128</v>
      </c>
    </row>
    <row r="37" spans="1:7" x14ac:dyDescent="0.25">
      <c r="C37" s="145"/>
    </row>
    <row r="38" spans="1:7" x14ac:dyDescent="0.25">
      <c r="C38" s="145"/>
    </row>
    <row r="39" spans="1:7" x14ac:dyDescent="0.25">
      <c r="C39" s="145"/>
    </row>
    <row r="40" spans="1:7" x14ac:dyDescent="0.25">
      <c r="C40" s="145"/>
    </row>
  </sheetData>
  <phoneticPr fontId="19" type="noConversion"/>
  <hyperlinks>
    <hyperlink ref="A1" location="Índex!A1" display="TORNAR A L'ÍNDEX" xr:uid="{1C1BD0D5-707B-4F30-BA66-6269A2D26112}"/>
  </hyperlink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C2FF02-7C1E-4D41-939B-65121E056801}">
  <dimension ref="A1:I43"/>
  <sheetViews>
    <sheetView workbookViewId="0"/>
  </sheetViews>
  <sheetFormatPr baseColWidth="10" defaultColWidth="11.42578125" defaultRowHeight="15" x14ac:dyDescent="0.25"/>
  <cols>
    <col min="1" max="1" width="9.5703125" style="1" customWidth="1"/>
    <col min="2" max="16384" width="11.42578125" style="1"/>
  </cols>
  <sheetData>
    <row r="1" spans="1:9" x14ac:dyDescent="0.25">
      <c r="A1" s="2" t="s">
        <v>28</v>
      </c>
      <c r="B1" s="210" t="s">
        <v>258</v>
      </c>
    </row>
    <row r="3" spans="1:9" ht="18.75" x14ac:dyDescent="0.3">
      <c r="A3" s="30" t="s">
        <v>3</v>
      </c>
    </row>
    <row r="5" spans="1:9" x14ac:dyDescent="0.25">
      <c r="A5" s="29" t="s">
        <v>5</v>
      </c>
      <c r="C5" s="29" t="str">
        <f>Índex!A7</f>
        <v>3r trimestre 2023</v>
      </c>
    </row>
    <row r="6" spans="1:9" ht="15.75" thickBot="1" x14ac:dyDescent="0.3">
      <c r="A6" s="31" t="str">
        <f>Índex!B18</f>
        <v>Variació interanual comptes de cotització. Baix Llobregat.</v>
      </c>
      <c r="B6" s="32"/>
      <c r="C6" s="32"/>
      <c r="D6" s="32"/>
      <c r="E6" s="32"/>
      <c r="F6" s="32"/>
      <c r="G6" s="32"/>
      <c r="H6" s="32"/>
      <c r="I6" s="32"/>
    </row>
    <row r="29" spans="1:5" x14ac:dyDescent="0.25">
      <c r="A29" s="44" t="s">
        <v>34</v>
      </c>
    </row>
    <row r="30" spans="1:5" x14ac:dyDescent="0.25">
      <c r="A30" s="44"/>
    </row>
    <row r="31" spans="1:5" ht="30" x14ac:dyDescent="0.25">
      <c r="B31" s="139" t="s">
        <v>33</v>
      </c>
      <c r="C31" s="142" t="s">
        <v>39</v>
      </c>
    </row>
    <row r="32" spans="1:5" x14ac:dyDescent="0.25">
      <c r="A32" s="146">
        <v>2016</v>
      </c>
      <c r="B32" s="143">
        <v>21475</v>
      </c>
      <c r="C32" s="47">
        <f>(B32-B40)/B40</f>
        <v>3.0865975422427035E-2</v>
      </c>
      <c r="E32" s="73"/>
    </row>
    <row r="33" spans="1:5" x14ac:dyDescent="0.25">
      <c r="A33" s="146">
        <v>2017</v>
      </c>
      <c r="B33" s="143">
        <v>21866</v>
      </c>
      <c r="C33" s="47">
        <f t="shared" ref="C33:C35" si="0">(B33-B32)/B32</f>
        <v>1.8207217694994178E-2</v>
      </c>
      <c r="E33" s="187"/>
    </row>
    <row r="34" spans="1:5" x14ac:dyDescent="0.25">
      <c r="A34" s="146">
        <v>2018</v>
      </c>
      <c r="B34" s="143">
        <v>21945</v>
      </c>
      <c r="C34" s="47">
        <f t="shared" si="0"/>
        <v>3.6129150278971919E-3</v>
      </c>
    </row>
    <row r="35" spans="1:5" x14ac:dyDescent="0.25">
      <c r="A35" s="146">
        <v>2019</v>
      </c>
      <c r="B35" s="143">
        <v>22044</v>
      </c>
      <c r="C35" s="47">
        <f t="shared" si="0"/>
        <v>4.5112781954887221E-3</v>
      </c>
      <c r="D35" s="73"/>
    </row>
    <row r="36" spans="1:5" x14ac:dyDescent="0.25">
      <c r="A36" s="146">
        <v>2020</v>
      </c>
      <c r="B36" s="143">
        <v>20530</v>
      </c>
      <c r="C36" s="47">
        <f>(B36-B35)/B35</f>
        <v>-6.868082017782616E-2</v>
      </c>
      <c r="D36" s="73"/>
    </row>
    <row r="37" spans="1:5" x14ac:dyDescent="0.25">
      <c r="A37" s="146">
        <v>2021</v>
      </c>
      <c r="B37" s="143">
        <v>20890</v>
      </c>
      <c r="C37" s="47">
        <f>(B37-B36)/B36</f>
        <v>1.7535314174378959E-2</v>
      </c>
      <c r="D37" s="73"/>
    </row>
    <row r="38" spans="1:5" x14ac:dyDescent="0.25">
      <c r="A38" s="146">
        <v>2022</v>
      </c>
      <c r="B38" s="143">
        <v>20816</v>
      </c>
      <c r="C38" s="47">
        <f>(B38-B37)/B37</f>
        <v>-3.5423647678314981E-3</v>
      </c>
      <c r="D38" s="252"/>
      <c r="E38" s="73"/>
    </row>
    <row r="39" spans="1:5" x14ac:dyDescent="0.25">
      <c r="A39" s="146">
        <v>2023</v>
      </c>
      <c r="B39" s="143">
        <v>20846</v>
      </c>
      <c r="C39" s="47">
        <f>(B39-B38)/B38</f>
        <v>1.4411990776325902E-3</v>
      </c>
      <c r="D39" s="73"/>
    </row>
    <row r="40" spans="1:5" hidden="1" x14ac:dyDescent="0.25">
      <c r="A40" s="203">
        <v>2015</v>
      </c>
      <c r="B40" s="187">
        <v>20832</v>
      </c>
      <c r="C40" s="37"/>
    </row>
    <row r="41" spans="1:5" x14ac:dyDescent="0.25">
      <c r="A41" s="37"/>
      <c r="B41" s="37"/>
      <c r="C41" s="37"/>
    </row>
    <row r="42" spans="1:5" x14ac:dyDescent="0.25">
      <c r="A42" s="37"/>
      <c r="B42" s="37"/>
      <c r="C42" s="37"/>
    </row>
    <row r="43" spans="1:5" x14ac:dyDescent="0.25">
      <c r="A43" s="37"/>
      <c r="B43" s="37"/>
      <c r="C43" s="37"/>
    </row>
  </sheetData>
  <sortState xmlns:xlrd2="http://schemas.microsoft.com/office/spreadsheetml/2017/richdata2" ref="F37:G41">
    <sortCondition ref="F37:F41"/>
  </sortState>
  <hyperlinks>
    <hyperlink ref="A1" location="Índex!A1" display="TORNAR A L'ÍNDEX" xr:uid="{883D4F3E-7B43-4A2F-818D-F044C69B9DB4}"/>
  </hyperlink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57D4DA-FB9D-4376-B2B8-FCDA475CAD77}">
  <dimension ref="A1:I23"/>
  <sheetViews>
    <sheetView zoomScaleNormal="100" workbookViewId="0"/>
  </sheetViews>
  <sheetFormatPr baseColWidth="10" defaultColWidth="12.140625" defaultRowHeight="21.75" customHeight="1" x14ac:dyDescent="0.25"/>
  <cols>
    <col min="1" max="1" width="40" style="1" customWidth="1"/>
    <col min="2" max="2" width="10" style="1" customWidth="1"/>
    <col min="3" max="3" width="10.140625" style="1" customWidth="1"/>
    <col min="4" max="7" width="12.140625" style="1"/>
    <col min="8" max="8" width="12" style="1" customWidth="1"/>
    <col min="9" max="16384" width="12.140625" style="1"/>
  </cols>
  <sheetData>
    <row r="1" spans="1:9" ht="21.75" customHeight="1" x14ac:dyDescent="0.25">
      <c r="A1" s="2" t="s">
        <v>28</v>
      </c>
      <c r="B1" s="210" t="s">
        <v>258</v>
      </c>
    </row>
    <row r="3" spans="1:9" ht="21.75" customHeight="1" x14ac:dyDescent="0.3">
      <c r="A3" s="30" t="s">
        <v>3</v>
      </c>
    </row>
    <row r="5" spans="1:9" ht="21.75" customHeight="1" x14ac:dyDescent="0.25">
      <c r="A5" s="29" t="str">
        <f>Índex!A19</f>
        <v>TE1</v>
      </c>
      <c r="C5" s="29" t="str">
        <f>Índex!A7</f>
        <v>3r trimestre 2023</v>
      </c>
    </row>
    <row r="6" spans="1:9" ht="21.75" customHeight="1" thickBot="1" x14ac:dyDescent="0.3">
      <c r="A6" s="31" t="str">
        <f>Índex!B19</f>
        <v>Activitats econòmiques més rellevants. Baix Llobregat.</v>
      </c>
      <c r="B6" s="32"/>
      <c r="C6" s="32"/>
      <c r="D6" s="32"/>
      <c r="E6" s="32"/>
      <c r="F6" s="32"/>
      <c r="G6" s="32"/>
      <c r="H6" s="32"/>
    </row>
    <row r="7" spans="1:9" ht="21.75" customHeight="1" x14ac:dyDescent="0.25">
      <c r="A7" s="29"/>
    </row>
    <row r="8" spans="1:9" ht="21.75" customHeight="1" x14ac:dyDescent="0.25">
      <c r="A8" s="7"/>
      <c r="B8" s="137"/>
      <c r="C8" s="137"/>
      <c r="D8" s="288" t="s">
        <v>130</v>
      </c>
      <c r="E8" s="288"/>
      <c r="F8" s="288"/>
      <c r="G8" s="288"/>
      <c r="H8" s="288"/>
    </row>
    <row r="9" spans="1:9" ht="21.75" customHeight="1" x14ac:dyDescent="0.25">
      <c r="A9" s="9"/>
      <c r="B9" s="10">
        <v>2023</v>
      </c>
      <c r="C9" s="10" t="s">
        <v>131</v>
      </c>
      <c r="D9" s="10" t="s">
        <v>325</v>
      </c>
      <c r="E9" s="10" t="s">
        <v>324</v>
      </c>
      <c r="F9" s="10" t="s">
        <v>328</v>
      </c>
      <c r="G9" s="10" t="s">
        <v>327</v>
      </c>
      <c r="H9" s="10" t="s">
        <v>326</v>
      </c>
      <c r="I9" s="37"/>
    </row>
    <row r="10" spans="1:9" ht="21.75" customHeight="1" x14ac:dyDescent="0.25">
      <c r="A10" s="11" t="s">
        <v>132</v>
      </c>
      <c r="B10" s="12">
        <v>20846</v>
      </c>
      <c r="C10" s="13">
        <v>1</v>
      </c>
      <c r="D10" s="13">
        <v>1.4411990776325902E-3</v>
      </c>
      <c r="E10" s="13">
        <v>-2.1062709430349448E-3</v>
      </c>
      <c r="F10" s="13">
        <v>1.5392109108621529E-2</v>
      </c>
      <c r="G10" s="13">
        <v>-5.4345853747051351E-2</v>
      </c>
      <c r="H10" s="13">
        <v>-0.10746703202603186</v>
      </c>
    </row>
    <row r="11" spans="1:9" ht="30" x14ac:dyDescent="0.25">
      <c r="A11" s="14" t="s">
        <v>332</v>
      </c>
      <c r="B11" s="15">
        <v>2851</v>
      </c>
      <c r="C11" s="16">
        <v>0.13676484697304039</v>
      </c>
      <c r="D11" s="16">
        <v>-2.8289025221540559E-2</v>
      </c>
      <c r="E11" s="16">
        <v>-6.0006594131223209E-2</v>
      </c>
      <c r="F11" s="16">
        <v>-3.5520974289580516E-2</v>
      </c>
      <c r="G11" s="16">
        <v>-8.9137380191693288E-2</v>
      </c>
      <c r="H11" s="16">
        <v>-0.12893369996944698</v>
      </c>
    </row>
    <row r="12" spans="1:9" ht="15" x14ac:dyDescent="0.25">
      <c r="A12" s="14" t="s">
        <v>333</v>
      </c>
      <c r="B12" s="15">
        <v>2040</v>
      </c>
      <c r="C12" s="16">
        <v>9.7860500815504167E-2</v>
      </c>
      <c r="D12" s="16">
        <v>-1.2584704743465635E-2</v>
      </c>
      <c r="E12" s="16">
        <v>-6.3321967851924016E-3</v>
      </c>
      <c r="F12" s="16">
        <v>1.6442451420029897E-2</v>
      </c>
      <c r="G12" s="16">
        <v>-5.4242002781641166E-2</v>
      </c>
      <c r="H12" s="16">
        <v>7.1428571428571425E-2</v>
      </c>
    </row>
    <row r="13" spans="1:9" ht="45" x14ac:dyDescent="0.25">
      <c r="A13" s="14" t="s">
        <v>334</v>
      </c>
      <c r="B13" s="15">
        <v>1974</v>
      </c>
      <c r="C13" s="16">
        <v>9.4694425789120212E-2</v>
      </c>
      <c r="D13" s="16">
        <v>2.5393600812595226E-3</v>
      </c>
      <c r="E13" s="16">
        <v>-3.0303030303030303E-3</v>
      </c>
      <c r="F13" s="16">
        <v>6.6292707802141767E-3</v>
      </c>
      <c r="G13" s="16">
        <v>-0.11000901713255185</v>
      </c>
      <c r="H13" s="16">
        <v>-0.11161116111611161</v>
      </c>
    </row>
    <row r="14" spans="1:9" ht="30" x14ac:dyDescent="0.25">
      <c r="A14" s="14" t="s">
        <v>335</v>
      </c>
      <c r="B14" s="15">
        <v>1513</v>
      </c>
      <c r="C14" s="16">
        <v>7.2579871438165591E-2</v>
      </c>
      <c r="D14" s="16">
        <v>2.0229265003371546E-2</v>
      </c>
      <c r="E14" s="16">
        <v>-1.0464355788096796E-2</v>
      </c>
      <c r="F14" s="16">
        <v>5.9840425531914893E-3</v>
      </c>
      <c r="G14" s="16">
        <v>-2.8883183568677792E-2</v>
      </c>
      <c r="H14" s="16">
        <v>-0.31877532642953627</v>
      </c>
    </row>
    <row r="15" spans="1:9" ht="30" x14ac:dyDescent="0.25">
      <c r="A15" s="14" t="s">
        <v>336</v>
      </c>
      <c r="B15" s="15">
        <v>1079</v>
      </c>
      <c r="C15" s="16">
        <v>5.1760529598004416E-2</v>
      </c>
      <c r="D15" s="16">
        <v>2.8598665395614873E-2</v>
      </c>
      <c r="E15" s="16">
        <v>4.0501446480231434E-2</v>
      </c>
      <c r="F15" s="16">
        <v>6.7260138476755688E-2</v>
      </c>
      <c r="G15" s="16">
        <v>-5.0176056338028172E-2</v>
      </c>
      <c r="H15" s="16">
        <v>-0.26946513202437372</v>
      </c>
    </row>
    <row r="16" spans="1:9" ht="15" x14ac:dyDescent="0.25">
      <c r="A16" s="14" t="s">
        <v>338</v>
      </c>
      <c r="B16" s="15">
        <v>875</v>
      </c>
      <c r="C16" s="16">
        <v>4.1974479516453993E-2</v>
      </c>
      <c r="D16" s="16">
        <v>4.5400238948626048E-2</v>
      </c>
      <c r="E16" s="16">
        <v>4.9160671462829736E-2</v>
      </c>
      <c r="F16" s="16">
        <v>4.41527446300716E-2</v>
      </c>
      <c r="G16" s="16">
        <v>-2.2805017103762829E-3</v>
      </c>
      <c r="H16" s="16">
        <v>3.795966785290629E-2</v>
      </c>
    </row>
    <row r="17" spans="1:8" ht="15" x14ac:dyDescent="0.25">
      <c r="A17" s="14" t="s">
        <v>337</v>
      </c>
      <c r="B17" s="15">
        <v>870</v>
      </c>
      <c r="C17" s="16">
        <v>4.1734625347788545E-2</v>
      </c>
      <c r="D17" s="16">
        <v>1.873536299765808E-2</v>
      </c>
      <c r="E17" s="16">
        <v>2.9585798816568046E-2</v>
      </c>
      <c r="F17" s="16">
        <v>8.2089552238805971E-2</v>
      </c>
      <c r="G17" s="16">
        <v>7.274969173859433E-2</v>
      </c>
      <c r="H17" s="16">
        <v>-0.32558139534883723</v>
      </c>
    </row>
    <row r="18" spans="1:8" ht="15" x14ac:dyDescent="0.25">
      <c r="A18" s="14" t="s">
        <v>339</v>
      </c>
      <c r="B18" s="15">
        <v>693</v>
      </c>
      <c r="C18" s="16">
        <v>3.3243787777031568E-2</v>
      </c>
      <c r="D18" s="16">
        <v>1.167883211678832E-2</v>
      </c>
      <c r="E18" s="16">
        <v>4.8411497730711045E-2</v>
      </c>
      <c r="F18" s="16">
        <v>7.7760497667185069E-2</v>
      </c>
      <c r="G18" s="16">
        <v>-1.282051282051282E-2</v>
      </c>
      <c r="H18" s="16">
        <v>0.22222222222222221</v>
      </c>
    </row>
    <row r="19" spans="1:8" ht="15" x14ac:dyDescent="0.25">
      <c r="A19" s="14" t="s">
        <v>341</v>
      </c>
      <c r="B19" s="15">
        <v>617</v>
      </c>
      <c r="C19" s="16">
        <v>2.9598004413316704E-2</v>
      </c>
      <c r="D19" s="16">
        <v>1.3136288998357963E-2</v>
      </c>
      <c r="E19" s="16">
        <v>2.3217247097844111E-2</v>
      </c>
      <c r="F19" s="16">
        <v>4.2229729729729729E-2</v>
      </c>
      <c r="G19" s="16">
        <v>-3.2915360501567396E-2</v>
      </c>
      <c r="H19" s="16">
        <v>0.30720338983050849</v>
      </c>
    </row>
    <row r="20" spans="1:8" ht="30" x14ac:dyDescent="0.25">
      <c r="A20" s="17" t="s">
        <v>340</v>
      </c>
      <c r="B20" s="18">
        <v>596</v>
      </c>
      <c r="C20" s="19">
        <v>2.8590616904921807E-2</v>
      </c>
      <c r="D20" s="19">
        <v>6.7567567567567571E-3</v>
      </c>
      <c r="E20" s="19">
        <v>-2.4549918166939442E-2</v>
      </c>
      <c r="F20" s="19">
        <v>-4.4871794871794872E-2</v>
      </c>
      <c r="G20" s="19">
        <v>-0.12992700729927006</v>
      </c>
      <c r="H20" s="19">
        <v>-0.16526610644257703</v>
      </c>
    </row>
    <row r="22" spans="1:8" ht="21.75" customHeight="1" x14ac:dyDescent="0.25">
      <c r="A22" s="44" t="s">
        <v>34</v>
      </c>
    </row>
    <row r="23" spans="1:8" ht="21.75" customHeight="1" x14ac:dyDescent="0.25">
      <c r="A23" s="44"/>
    </row>
  </sheetData>
  <mergeCells count="1">
    <mergeCell ref="D8:H8"/>
  </mergeCells>
  <conditionalFormatting sqref="C11:C20">
    <cfRule type="colorScale" priority="2">
      <colorScale>
        <cfvo type="min"/>
        <cfvo type="max"/>
        <color rgb="FFFFEF9C"/>
        <color rgb="FF63BE7B"/>
      </colorScale>
    </cfRule>
  </conditionalFormatting>
  <conditionalFormatting sqref="D10:G20">
    <cfRule type="dataBar" priority="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{2F4AF925-9759-4D5A-85D2-29FA62224AD2}</x14:id>
        </ext>
      </extLst>
    </cfRule>
  </conditionalFormatting>
  <conditionalFormatting sqref="H10:H20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{DFFD9F18-822B-4DB9-92F6-26AF6E609BBA}</x14:id>
        </ext>
      </extLst>
    </cfRule>
  </conditionalFormatting>
  <hyperlinks>
    <hyperlink ref="A1" location="Índex!A1" display="TORNAR A L'ÍNDEX" xr:uid="{F58C9593-FCB1-40B2-83F7-515CE490916D}"/>
  </hyperlinks>
  <pageMargins left="0.7" right="0.7" top="0.75" bottom="0.75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F4AF925-9759-4D5A-85D2-29FA62224AD2}">
            <x14:dataBar minLength="0" maxLength="100" axisPosition="middle">
              <x14:cfvo type="autoMin"/>
              <x14:cfvo type="autoMax"/>
              <x14:negativeFillColor rgb="FFFF0000"/>
              <x14:axisColor rgb="FF000000"/>
            </x14:dataBar>
          </x14:cfRule>
          <xm:sqref>D10:G20</xm:sqref>
        </x14:conditionalFormatting>
        <x14:conditionalFormatting xmlns:xm="http://schemas.microsoft.com/office/excel/2006/main">
          <x14:cfRule type="dataBar" id="{DFFD9F18-822B-4DB9-92F6-26AF6E609BBA}">
            <x14:dataBar minLength="0" maxLength="100" axisPosition="middle">
              <x14:cfvo type="autoMin"/>
              <x14:cfvo type="autoMax"/>
              <x14:negativeFillColor rgb="FFFF0000"/>
              <x14:axisColor rgb="FF000000"/>
            </x14:dataBar>
          </x14:cfRule>
          <xm:sqref>H10:H20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05DAB8-0461-4FB0-9CE6-A854B5206FBE}">
  <dimension ref="A1:D33"/>
  <sheetViews>
    <sheetView workbookViewId="0"/>
  </sheetViews>
  <sheetFormatPr baseColWidth="10" defaultColWidth="11.42578125" defaultRowHeight="15" x14ac:dyDescent="0.25"/>
  <cols>
    <col min="1" max="1" width="70.140625" style="1" customWidth="1"/>
    <col min="2" max="16384" width="11.42578125" style="1"/>
  </cols>
  <sheetData>
    <row r="1" spans="1:4" x14ac:dyDescent="0.25">
      <c r="A1" s="2" t="s">
        <v>28</v>
      </c>
      <c r="B1" s="210" t="s">
        <v>258</v>
      </c>
    </row>
    <row r="3" spans="1:4" ht="18.75" x14ac:dyDescent="0.3">
      <c r="A3" s="30" t="str">
        <f>'TE1'!A3</f>
        <v>EMPRESES</v>
      </c>
    </row>
    <row r="5" spans="1:4" x14ac:dyDescent="0.25">
      <c r="A5" s="29" t="str">
        <f>Índex!A20</f>
        <v>TE2</v>
      </c>
      <c r="C5" s="29" t="str">
        <f>Índex!A7</f>
        <v>3r trimestre 2023</v>
      </c>
    </row>
    <row r="6" spans="1:4" ht="15.75" thickBot="1" x14ac:dyDescent="0.3">
      <c r="A6" s="251" t="str">
        <f>Índex!B20</f>
        <v>Dinamisme empresarial.</v>
      </c>
      <c r="B6" s="32"/>
      <c r="C6" s="32"/>
      <c r="D6" s="32"/>
    </row>
    <row r="7" spans="1:4" x14ac:dyDescent="0.25">
      <c r="A7" s="289" t="s">
        <v>123</v>
      </c>
      <c r="B7" s="291" t="s">
        <v>55</v>
      </c>
      <c r="C7" s="293" t="s">
        <v>58</v>
      </c>
      <c r="D7" s="293"/>
    </row>
    <row r="8" spans="1:4" x14ac:dyDescent="0.25">
      <c r="A8" s="290"/>
      <c r="B8" s="292"/>
      <c r="C8" s="33" t="s">
        <v>55</v>
      </c>
      <c r="D8" s="33" t="s">
        <v>56</v>
      </c>
    </row>
    <row r="9" spans="1:4" x14ac:dyDescent="0.25">
      <c r="A9" s="34" t="s">
        <v>338</v>
      </c>
      <c r="B9" s="35">
        <v>875</v>
      </c>
      <c r="C9" s="35">
        <v>38</v>
      </c>
      <c r="D9" s="36">
        <v>4.5400238948626048E-2</v>
      </c>
    </row>
    <row r="10" spans="1:4" x14ac:dyDescent="0.25">
      <c r="A10" s="34" t="s">
        <v>335</v>
      </c>
      <c r="B10" s="38">
        <v>1513</v>
      </c>
      <c r="C10" s="38">
        <v>30</v>
      </c>
      <c r="D10" s="39">
        <v>2.0229265003371546E-2</v>
      </c>
    </row>
    <row r="11" spans="1:4" x14ac:dyDescent="0.25">
      <c r="A11" s="34" t="s">
        <v>336</v>
      </c>
      <c r="B11" s="38">
        <v>1079</v>
      </c>
      <c r="C11" s="38">
        <v>30</v>
      </c>
      <c r="D11" s="39">
        <v>2.8598665395614873E-2</v>
      </c>
    </row>
    <row r="12" spans="1:4" ht="13.5" customHeight="1" x14ac:dyDescent="0.25">
      <c r="A12" s="34" t="s">
        <v>347</v>
      </c>
      <c r="B12" s="38">
        <v>142</v>
      </c>
      <c r="C12" s="38">
        <v>20</v>
      </c>
      <c r="D12" s="39">
        <v>0.16393442622950818</v>
      </c>
    </row>
    <row r="13" spans="1:4" x14ac:dyDescent="0.25">
      <c r="A13" s="34" t="s">
        <v>337</v>
      </c>
      <c r="B13" s="38">
        <v>870</v>
      </c>
      <c r="C13" s="38">
        <v>16</v>
      </c>
      <c r="D13" s="39">
        <v>1.873536299765808E-2</v>
      </c>
    </row>
    <row r="14" spans="1:4" x14ac:dyDescent="0.25">
      <c r="A14" s="34" t="s">
        <v>348</v>
      </c>
      <c r="B14" s="35">
        <v>339</v>
      </c>
      <c r="C14" s="35">
        <v>16</v>
      </c>
      <c r="D14" s="36">
        <v>4.9535603715170282E-2</v>
      </c>
    </row>
    <row r="15" spans="1:4" x14ac:dyDescent="0.25">
      <c r="A15" s="34" t="s">
        <v>345</v>
      </c>
      <c r="B15" s="35">
        <v>565</v>
      </c>
      <c r="C15" s="35">
        <v>10</v>
      </c>
      <c r="D15" s="36">
        <v>1.8018018018018018E-2</v>
      </c>
    </row>
    <row r="16" spans="1:4" x14ac:dyDescent="0.25">
      <c r="A16" s="34" t="s">
        <v>349</v>
      </c>
      <c r="B16" s="35">
        <v>61</v>
      </c>
      <c r="C16" s="35">
        <v>9</v>
      </c>
      <c r="D16" s="36">
        <v>0.17307692307692307</v>
      </c>
    </row>
    <row r="17" spans="1:4" x14ac:dyDescent="0.25">
      <c r="A17" s="34" t="s">
        <v>339</v>
      </c>
      <c r="B17" s="38">
        <v>693</v>
      </c>
      <c r="C17" s="38">
        <v>8</v>
      </c>
      <c r="D17" s="39">
        <v>1.167883211678832E-2</v>
      </c>
    </row>
    <row r="18" spans="1:4" x14ac:dyDescent="0.25">
      <c r="A18" s="34" t="s">
        <v>341</v>
      </c>
      <c r="B18" s="38">
        <v>617</v>
      </c>
      <c r="C18" s="38">
        <v>8</v>
      </c>
      <c r="D18" s="39">
        <v>1.3136288998357963E-2</v>
      </c>
    </row>
    <row r="19" spans="1:4" ht="15" customHeight="1" x14ac:dyDescent="0.25">
      <c r="A19" s="294" t="s">
        <v>124</v>
      </c>
      <c r="B19" s="296" t="s">
        <v>55</v>
      </c>
      <c r="C19" s="297" t="s">
        <v>58</v>
      </c>
      <c r="D19" s="297"/>
    </row>
    <row r="20" spans="1:4" x14ac:dyDescent="0.25">
      <c r="A20" s="295"/>
      <c r="B20" s="292"/>
      <c r="C20" s="33" t="s">
        <v>55</v>
      </c>
      <c r="D20" s="33" t="s">
        <v>56</v>
      </c>
    </row>
    <row r="21" spans="1:4" x14ac:dyDescent="0.25">
      <c r="A21" s="34" t="s">
        <v>332</v>
      </c>
      <c r="B21" s="38">
        <v>2851</v>
      </c>
      <c r="C21" s="38">
        <v>-83</v>
      </c>
      <c r="D21" s="39">
        <v>-2.8289025221540559E-2</v>
      </c>
    </row>
    <row r="22" spans="1:4" x14ac:dyDescent="0.25">
      <c r="A22" s="34" t="s">
        <v>350</v>
      </c>
      <c r="B22" s="38">
        <v>486</v>
      </c>
      <c r="C22" s="38">
        <v>-27</v>
      </c>
      <c r="D22" s="39">
        <v>-5.2631578947368418E-2</v>
      </c>
    </row>
    <row r="23" spans="1:4" x14ac:dyDescent="0.25">
      <c r="A23" s="34" t="s">
        <v>333</v>
      </c>
      <c r="B23" s="38">
        <v>2040</v>
      </c>
      <c r="C23" s="38">
        <v>-26</v>
      </c>
      <c r="D23" s="39">
        <v>-1.2584704743465635E-2</v>
      </c>
    </row>
    <row r="24" spans="1:4" x14ac:dyDescent="0.25">
      <c r="A24" s="34" t="s">
        <v>354</v>
      </c>
      <c r="B24" s="38">
        <v>454</v>
      </c>
      <c r="C24" s="38">
        <v>-13</v>
      </c>
      <c r="D24" s="39">
        <v>-2.7837259100642397E-2</v>
      </c>
    </row>
    <row r="25" spans="1:4" x14ac:dyDescent="0.25">
      <c r="A25" s="40" t="s">
        <v>361</v>
      </c>
      <c r="B25" s="35">
        <v>177</v>
      </c>
      <c r="C25" s="35">
        <v>-9</v>
      </c>
      <c r="D25" s="36">
        <v>-4.8387096774193547E-2</v>
      </c>
    </row>
    <row r="26" spans="1:4" x14ac:dyDescent="0.25">
      <c r="A26" s="34" t="s">
        <v>351</v>
      </c>
      <c r="B26" s="38">
        <v>59</v>
      </c>
      <c r="C26" s="38">
        <v>-9</v>
      </c>
      <c r="D26" s="39">
        <v>-0.13235294117647059</v>
      </c>
    </row>
    <row r="27" spans="1:4" x14ac:dyDescent="0.25">
      <c r="A27" s="34" t="s">
        <v>352</v>
      </c>
      <c r="B27" s="38">
        <v>127</v>
      </c>
      <c r="C27" s="38">
        <v>-8</v>
      </c>
      <c r="D27" s="39">
        <v>-5.9259259259259262E-2</v>
      </c>
    </row>
    <row r="28" spans="1:4" x14ac:dyDescent="0.25">
      <c r="A28" s="78" t="s">
        <v>344</v>
      </c>
      <c r="B28" s="38">
        <v>444</v>
      </c>
      <c r="C28" s="38">
        <v>-7</v>
      </c>
      <c r="D28" s="39">
        <v>-1.5521064301552107E-2</v>
      </c>
    </row>
    <row r="29" spans="1:4" x14ac:dyDescent="0.25">
      <c r="A29" s="34" t="s">
        <v>353</v>
      </c>
      <c r="B29" s="38">
        <v>160</v>
      </c>
      <c r="C29" s="38">
        <v>-6</v>
      </c>
      <c r="D29" s="39">
        <v>-3.614457831325301E-2</v>
      </c>
    </row>
    <row r="30" spans="1:4" x14ac:dyDescent="0.25">
      <c r="A30" s="41" t="s">
        <v>362</v>
      </c>
      <c r="B30" s="42">
        <v>93</v>
      </c>
      <c r="C30" s="42">
        <v>-6</v>
      </c>
      <c r="D30" s="43">
        <v>-6.0606060606060608E-2</v>
      </c>
    </row>
    <row r="32" spans="1:4" x14ac:dyDescent="0.25">
      <c r="A32" s="44" t="s">
        <v>34</v>
      </c>
    </row>
    <row r="33" spans="1:1" x14ac:dyDescent="0.25">
      <c r="A33" s="44"/>
    </row>
  </sheetData>
  <mergeCells count="6">
    <mergeCell ref="A7:A8"/>
    <mergeCell ref="B7:B8"/>
    <mergeCell ref="C7:D7"/>
    <mergeCell ref="A19:A20"/>
    <mergeCell ref="B19:B20"/>
    <mergeCell ref="C19:D19"/>
  </mergeCells>
  <conditionalFormatting sqref="B9:B18 B21:B30">
    <cfRule type="dataBar" priority="5">
      <dataBar>
        <cfvo type="min"/>
        <cfvo type="max"/>
        <color theme="5" tint="0.39997558519241921"/>
      </dataBar>
      <extLst>
        <ext xmlns:x14="http://schemas.microsoft.com/office/spreadsheetml/2009/9/main" uri="{B025F937-C7B1-47D3-B67F-A62EFF666E3E}">
          <x14:id>{31D325E2-5F45-4CFA-97BA-A5E8D30EC8A7}</x14:id>
        </ext>
      </extLst>
    </cfRule>
  </conditionalFormatting>
  <conditionalFormatting sqref="B10:B30">
    <cfRule type="dataBar" priority="1">
      <dataBar>
        <cfvo type="min"/>
        <cfvo type="max"/>
        <color theme="5" tint="0.39997558519241921"/>
      </dataBar>
      <extLst>
        <ext xmlns:x14="http://schemas.microsoft.com/office/spreadsheetml/2009/9/main" uri="{B025F937-C7B1-47D3-B67F-A62EFF666E3E}">
          <x14:id>{60A8B9A8-F748-44CD-AB58-8C50CB192DDF}</x14:id>
        </ext>
      </extLst>
    </cfRule>
  </conditionalFormatting>
  <conditionalFormatting sqref="D9:D18 D21:D30">
    <cfRule type="colorScale" priority="6">
      <colorScale>
        <cfvo type="min"/>
        <cfvo type="max"/>
        <color rgb="FFFFEF9C"/>
        <color rgb="FF63BE7B"/>
      </colorScale>
    </cfRule>
  </conditionalFormatting>
  <conditionalFormatting sqref="D9:D18">
    <cfRule type="colorScale" priority="3">
      <colorScale>
        <cfvo type="min"/>
        <cfvo type="max"/>
        <color rgb="FFFCFCFF"/>
        <color rgb="FF63BE7B"/>
      </colorScale>
    </cfRule>
  </conditionalFormatting>
  <conditionalFormatting sqref="D21:D30">
    <cfRule type="colorScale" priority="2">
      <colorScale>
        <cfvo type="min"/>
        <cfvo type="max"/>
        <color rgb="FFF8696B"/>
        <color rgb="FFFCFCFF"/>
      </colorScale>
    </cfRule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hyperlinks>
    <hyperlink ref="A1" location="Índex!A1" display="TORNAR A L'ÍNDEX" xr:uid="{7B9C3F86-6630-4CCC-AE6D-8707639622D6}"/>
  </hyperlinks>
  <pageMargins left="0.7" right="0.7" top="0.75" bottom="0.75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1D325E2-5F45-4CFA-97BA-A5E8D30EC8A7}">
            <x14:dataBar minLength="0" maxLength="100" negativeBarColorSameAsPositive="1" axisPosition="none">
              <x14:cfvo type="min"/>
              <x14:cfvo type="max"/>
            </x14:dataBar>
          </x14:cfRule>
          <xm:sqref>B9:B18 B21:B30</xm:sqref>
        </x14:conditionalFormatting>
        <x14:conditionalFormatting xmlns:xm="http://schemas.microsoft.com/office/excel/2006/main">
          <x14:cfRule type="dataBar" id="{60A8B9A8-F748-44CD-AB58-8C50CB192DDF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B10:B30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C516B5-BACB-4949-9730-45F16227F120}">
  <sheetPr>
    <tabColor theme="8"/>
  </sheetPr>
  <dimension ref="A1:R92"/>
  <sheetViews>
    <sheetView workbookViewId="0"/>
  </sheetViews>
  <sheetFormatPr baseColWidth="10" defaultRowHeight="15" x14ac:dyDescent="0.25"/>
  <cols>
    <col min="1" max="1" width="37" customWidth="1"/>
  </cols>
  <sheetData>
    <row r="1" spans="1:18" x14ac:dyDescent="0.25">
      <c r="A1" s="126" t="s">
        <v>258</v>
      </c>
      <c r="G1" s="25">
        <v>3.0000000000000001E-3</v>
      </c>
      <c r="M1" s="26" t="s">
        <v>182</v>
      </c>
      <c r="Q1" s="26" t="s">
        <v>185</v>
      </c>
    </row>
    <row r="3" spans="1:18" x14ac:dyDescent="0.25">
      <c r="B3">
        <v>2022</v>
      </c>
      <c r="C3" s="22">
        <v>20.22</v>
      </c>
      <c r="D3">
        <v>2021</v>
      </c>
      <c r="H3">
        <v>2022</v>
      </c>
      <c r="I3" s="22">
        <v>20.22</v>
      </c>
      <c r="J3">
        <v>2021</v>
      </c>
      <c r="N3">
        <v>2022</v>
      </c>
      <c r="O3" s="22">
        <v>20.22</v>
      </c>
      <c r="P3">
        <v>2021</v>
      </c>
      <c r="Q3" t="s">
        <v>183</v>
      </c>
      <c r="R3" t="s">
        <v>184</v>
      </c>
    </row>
    <row r="4" spans="1:18" x14ac:dyDescent="0.25">
      <c r="A4" t="s">
        <v>64</v>
      </c>
      <c r="B4">
        <v>25</v>
      </c>
      <c r="C4" s="23">
        <v>1.19002284843869E-3</v>
      </c>
      <c r="D4">
        <v>27</v>
      </c>
      <c r="G4" t="s">
        <v>140</v>
      </c>
      <c r="H4">
        <v>181</v>
      </c>
      <c r="I4" s="20">
        <v>8.6157654226961151E-3</v>
      </c>
      <c r="J4">
        <v>181</v>
      </c>
      <c r="M4" t="s">
        <v>140</v>
      </c>
      <c r="N4">
        <v>2987</v>
      </c>
      <c r="O4" s="20">
        <v>0.14218392993145468</v>
      </c>
      <c r="P4">
        <v>3055</v>
      </c>
      <c r="Q4">
        <v>-68</v>
      </c>
      <c r="R4" s="28">
        <v>-2.2258592471358429E-2</v>
      </c>
    </row>
    <row r="5" spans="1:18" x14ac:dyDescent="0.25">
      <c r="A5" t="s">
        <v>133</v>
      </c>
      <c r="B5">
        <v>10</v>
      </c>
      <c r="C5" s="23">
        <v>4.7600913937547601E-4</v>
      </c>
      <c r="D5">
        <v>8</v>
      </c>
      <c r="G5" t="s">
        <v>145</v>
      </c>
      <c r="H5">
        <v>67</v>
      </c>
      <c r="I5" s="20">
        <v>3.1892612338156891E-3</v>
      </c>
      <c r="J5">
        <v>69</v>
      </c>
      <c r="M5" t="s">
        <v>145</v>
      </c>
      <c r="N5">
        <v>1534</v>
      </c>
      <c r="O5" s="20">
        <v>7.3019801980198015E-2</v>
      </c>
      <c r="P5">
        <v>1560</v>
      </c>
      <c r="Q5">
        <v>-26</v>
      </c>
      <c r="R5" s="28">
        <v>-1.6666666666666666E-2</v>
      </c>
    </row>
    <row r="6" spans="1:18" x14ac:dyDescent="0.25">
      <c r="A6" t="s">
        <v>134</v>
      </c>
      <c r="B6">
        <v>0</v>
      </c>
      <c r="C6" s="23">
        <v>0</v>
      </c>
      <c r="D6" t="s">
        <v>203</v>
      </c>
      <c r="G6" t="s">
        <v>147</v>
      </c>
      <c r="H6">
        <v>184</v>
      </c>
      <c r="I6" s="20">
        <v>8.7585681645087586E-3</v>
      </c>
      <c r="J6">
        <v>186</v>
      </c>
      <c r="M6" t="s">
        <v>147</v>
      </c>
      <c r="N6">
        <v>598</v>
      </c>
      <c r="O6" s="20">
        <v>2.8465346534653466E-2</v>
      </c>
      <c r="P6">
        <v>614</v>
      </c>
      <c r="Q6">
        <v>-16</v>
      </c>
      <c r="R6" s="28">
        <v>-2.6058631921824105E-2</v>
      </c>
    </row>
    <row r="7" spans="1:18" x14ac:dyDescent="0.25">
      <c r="A7" t="s">
        <v>135</v>
      </c>
      <c r="B7">
        <v>0</v>
      </c>
      <c r="C7" s="23">
        <v>0</v>
      </c>
      <c r="G7" t="s">
        <v>127</v>
      </c>
      <c r="H7">
        <v>110</v>
      </c>
      <c r="I7" s="20">
        <v>5.2361005331302357E-3</v>
      </c>
      <c r="J7">
        <v>116</v>
      </c>
      <c r="M7" t="s">
        <v>127</v>
      </c>
      <c r="N7">
        <v>1969</v>
      </c>
      <c r="O7" s="20">
        <v>9.3726199543031227E-2</v>
      </c>
      <c r="P7">
        <v>1985</v>
      </c>
      <c r="Q7">
        <v>-16</v>
      </c>
      <c r="R7" s="28">
        <v>-8.0604534005037781E-3</v>
      </c>
    </row>
    <row r="8" spans="1:18" x14ac:dyDescent="0.25">
      <c r="A8" t="s">
        <v>136</v>
      </c>
      <c r="B8">
        <v>0</v>
      </c>
      <c r="C8" s="23">
        <v>0</v>
      </c>
      <c r="G8" t="s">
        <v>150</v>
      </c>
      <c r="H8">
        <v>124</v>
      </c>
      <c r="I8" s="20">
        <v>5.9025133282559024E-3</v>
      </c>
      <c r="J8">
        <v>125</v>
      </c>
      <c r="M8" t="s">
        <v>150</v>
      </c>
      <c r="N8">
        <v>860</v>
      </c>
      <c r="O8" s="20">
        <v>4.0936785986290934E-2</v>
      </c>
      <c r="P8">
        <v>869</v>
      </c>
      <c r="Q8">
        <v>-9</v>
      </c>
      <c r="R8" s="28">
        <v>-1.0356731875719217E-2</v>
      </c>
    </row>
    <row r="9" spans="1:18" x14ac:dyDescent="0.25">
      <c r="A9" t="s">
        <v>137</v>
      </c>
      <c r="B9">
        <v>0</v>
      </c>
      <c r="C9" s="23">
        <v>0</v>
      </c>
      <c r="D9">
        <v>0</v>
      </c>
      <c r="G9" t="s">
        <v>151</v>
      </c>
      <c r="H9">
        <v>64</v>
      </c>
      <c r="I9" s="20">
        <v>3.0464584920030465E-3</v>
      </c>
      <c r="J9">
        <v>64</v>
      </c>
      <c r="M9" t="s">
        <v>151</v>
      </c>
      <c r="N9">
        <v>328</v>
      </c>
      <c r="O9" s="20">
        <v>1.5613099771515614E-2</v>
      </c>
      <c r="P9">
        <v>337</v>
      </c>
      <c r="Q9">
        <v>-9</v>
      </c>
      <c r="R9" s="28">
        <v>-2.6706231454005934E-2</v>
      </c>
    </row>
    <row r="10" spans="1:18" x14ac:dyDescent="0.25">
      <c r="A10" t="s">
        <v>138</v>
      </c>
      <c r="B10">
        <v>12</v>
      </c>
      <c r="C10" s="23">
        <v>5.7121096725057125E-4</v>
      </c>
      <c r="D10">
        <v>12</v>
      </c>
      <c r="G10" t="s">
        <v>63</v>
      </c>
      <c r="H10">
        <v>516</v>
      </c>
      <c r="I10" s="20">
        <v>2.4562071591774561E-2</v>
      </c>
      <c r="J10">
        <v>521</v>
      </c>
      <c r="M10" t="s">
        <v>63</v>
      </c>
      <c r="N10">
        <v>98</v>
      </c>
      <c r="O10" s="20">
        <v>4.6648895658796645E-3</v>
      </c>
      <c r="P10">
        <v>105</v>
      </c>
      <c r="Q10">
        <v>-7</v>
      </c>
      <c r="R10" s="28">
        <v>-6.6666666666666666E-2</v>
      </c>
    </row>
    <row r="11" spans="1:18" x14ac:dyDescent="0.25">
      <c r="A11" t="s">
        <v>139</v>
      </c>
      <c r="B11">
        <v>0</v>
      </c>
      <c r="C11" s="23">
        <v>0</v>
      </c>
      <c r="D11">
        <v>0</v>
      </c>
      <c r="G11" t="s">
        <v>62</v>
      </c>
      <c r="H11">
        <v>177</v>
      </c>
      <c r="I11" s="20">
        <v>8.4253617669459262E-3</v>
      </c>
      <c r="J11">
        <v>180</v>
      </c>
      <c r="M11" t="s">
        <v>62</v>
      </c>
      <c r="N11">
        <v>110</v>
      </c>
      <c r="O11" s="20">
        <v>5.2361005331302357E-3</v>
      </c>
      <c r="P11">
        <v>116</v>
      </c>
      <c r="Q11">
        <v>-6</v>
      </c>
      <c r="R11" s="28">
        <v>-5.1724137931034482E-2</v>
      </c>
    </row>
    <row r="12" spans="1:18" x14ac:dyDescent="0.25">
      <c r="A12" t="s">
        <v>140</v>
      </c>
      <c r="B12">
        <v>181</v>
      </c>
      <c r="C12" s="23">
        <v>8.6157654226961151E-3</v>
      </c>
      <c r="D12">
        <v>181</v>
      </c>
      <c r="G12" t="s">
        <v>156</v>
      </c>
      <c r="H12">
        <v>88</v>
      </c>
      <c r="I12" s="20">
        <v>4.1888804265041886E-3</v>
      </c>
      <c r="J12">
        <v>90</v>
      </c>
      <c r="M12" t="s">
        <v>156</v>
      </c>
      <c r="N12">
        <v>169</v>
      </c>
      <c r="O12" s="20">
        <v>8.0445544554455448E-3</v>
      </c>
      <c r="P12">
        <v>175</v>
      </c>
      <c r="Q12">
        <v>-6</v>
      </c>
      <c r="R12" s="28">
        <v>-3.4285714285714287E-2</v>
      </c>
    </row>
    <row r="13" spans="1:18" x14ac:dyDescent="0.25">
      <c r="A13" t="s">
        <v>112</v>
      </c>
      <c r="B13">
        <v>18</v>
      </c>
      <c r="C13" s="23">
        <v>8.5681645087585677E-4</v>
      </c>
      <c r="D13">
        <v>15</v>
      </c>
      <c r="G13" t="s">
        <v>129</v>
      </c>
      <c r="H13">
        <v>71</v>
      </c>
      <c r="I13" s="20">
        <v>3.3796648895658798E-3</v>
      </c>
      <c r="J13">
        <v>72</v>
      </c>
      <c r="M13" t="s">
        <v>129</v>
      </c>
      <c r="N13">
        <v>516</v>
      </c>
      <c r="O13" s="20">
        <v>2.4562071591774561E-2</v>
      </c>
      <c r="P13">
        <v>521</v>
      </c>
      <c r="Q13">
        <v>-5</v>
      </c>
      <c r="R13" s="28">
        <v>-9.5969289827255271E-3</v>
      </c>
    </row>
    <row r="14" spans="1:18" x14ac:dyDescent="0.25">
      <c r="A14" t="s">
        <v>141</v>
      </c>
      <c r="B14">
        <v>0</v>
      </c>
      <c r="C14" s="23">
        <v>0</v>
      </c>
      <c r="G14" t="s">
        <v>157</v>
      </c>
      <c r="H14">
        <v>177</v>
      </c>
      <c r="I14" s="20">
        <v>8.4253617669459262E-3</v>
      </c>
      <c r="J14">
        <v>174</v>
      </c>
      <c r="M14" t="s">
        <v>157</v>
      </c>
      <c r="N14">
        <v>160</v>
      </c>
      <c r="O14" s="20">
        <v>7.6161462300076161E-3</v>
      </c>
      <c r="P14">
        <v>164</v>
      </c>
      <c r="Q14">
        <v>-4</v>
      </c>
      <c r="R14" s="28">
        <v>-2.4390243902439025E-2</v>
      </c>
    </row>
    <row r="15" spans="1:18" x14ac:dyDescent="0.25">
      <c r="A15" t="s">
        <v>142</v>
      </c>
      <c r="B15">
        <v>51</v>
      </c>
      <c r="C15" s="23">
        <v>2.4276466108149276E-3</v>
      </c>
      <c r="D15">
        <v>58</v>
      </c>
      <c r="G15" t="s">
        <v>50</v>
      </c>
      <c r="H15">
        <v>860</v>
      </c>
      <c r="I15" s="20">
        <v>4.0936785986290934E-2</v>
      </c>
      <c r="J15">
        <v>869</v>
      </c>
      <c r="M15" t="s">
        <v>50</v>
      </c>
      <c r="N15">
        <v>236</v>
      </c>
      <c r="O15" s="20">
        <v>1.1233815689261234E-2</v>
      </c>
      <c r="P15">
        <v>240</v>
      </c>
      <c r="Q15">
        <v>-4</v>
      </c>
      <c r="R15" s="28">
        <v>-1.6666666666666666E-2</v>
      </c>
    </row>
    <row r="16" spans="1:18" x14ac:dyDescent="0.25">
      <c r="A16" t="s">
        <v>143</v>
      </c>
      <c r="B16">
        <v>52</v>
      </c>
      <c r="C16" s="23">
        <v>2.4752475247524753E-3</v>
      </c>
      <c r="D16">
        <v>59</v>
      </c>
      <c r="G16" t="s">
        <v>125</v>
      </c>
      <c r="H16">
        <v>72</v>
      </c>
      <c r="I16" s="20">
        <v>3.4272658035034271E-3</v>
      </c>
      <c r="J16">
        <v>74</v>
      </c>
      <c r="M16" t="s">
        <v>125</v>
      </c>
      <c r="N16">
        <v>177</v>
      </c>
      <c r="O16" s="20">
        <v>8.4253617669459262E-3</v>
      </c>
      <c r="P16">
        <v>180</v>
      </c>
      <c r="Q16">
        <v>-3</v>
      </c>
      <c r="R16" s="28">
        <v>-1.6666666666666666E-2</v>
      </c>
    </row>
    <row r="17" spans="1:18" x14ac:dyDescent="0.25">
      <c r="A17" t="s">
        <v>144</v>
      </c>
      <c r="B17">
        <v>4</v>
      </c>
      <c r="C17" s="23">
        <v>1.9040365575019041E-4</v>
      </c>
      <c r="D17">
        <v>6</v>
      </c>
      <c r="G17" t="s">
        <v>48</v>
      </c>
      <c r="H17">
        <v>1534</v>
      </c>
      <c r="I17" s="20">
        <v>7.3019801980198015E-2</v>
      </c>
      <c r="J17">
        <v>1560</v>
      </c>
      <c r="M17" t="s">
        <v>48</v>
      </c>
      <c r="N17">
        <v>467</v>
      </c>
      <c r="O17" s="20">
        <v>2.2229626808834731E-2</v>
      </c>
      <c r="P17">
        <v>470</v>
      </c>
      <c r="Q17">
        <v>-3</v>
      </c>
      <c r="R17" s="28">
        <v>-6.382978723404255E-3</v>
      </c>
    </row>
    <row r="18" spans="1:18" x14ac:dyDescent="0.25">
      <c r="A18" t="s">
        <v>145</v>
      </c>
      <c r="B18">
        <v>67</v>
      </c>
      <c r="C18" s="23">
        <v>3.1892612338156891E-3</v>
      </c>
      <c r="D18">
        <v>69</v>
      </c>
      <c r="G18" t="s">
        <v>52</v>
      </c>
      <c r="H18">
        <v>598</v>
      </c>
      <c r="I18" s="20">
        <v>2.8465346534653466E-2</v>
      </c>
      <c r="J18">
        <v>614</v>
      </c>
      <c r="M18" t="s">
        <v>52</v>
      </c>
      <c r="N18">
        <v>100</v>
      </c>
      <c r="O18" s="20">
        <v>4.7600913937547598E-3</v>
      </c>
      <c r="P18">
        <v>103</v>
      </c>
      <c r="Q18">
        <v>-3</v>
      </c>
      <c r="R18" s="28">
        <v>-2.9126213592233011E-2</v>
      </c>
    </row>
    <row r="19" spans="1:18" x14ac:dyDescent="0.25">
      <c r="A19" t="s">
        <v>146</v>
      </c>
      <c r="B19">
        <v>46</v>
      </c>
      <c r="C19" s="23">
        <v>2.1896420411271897E-3</v>
      </c>
      <c r="D19">
        <v>46</v>
      </c>
      <c r="G19" t="s">
        <v>47</v>
      </c>
      <c r="H19">
        <v>1969</v>
      </c>
      <c r="I19" s="20">
        <v>9.3726199543031227E-2</v>
      </c>
      <c r="J19">
        <v>1985</v>
      </c>
      <c r="M19" t="s">
        <v>47</v>
      </c>
      <c r="N19">
        <v>67</v>
      </c>
      <c r="O19" s="20">
        <v>3.1892612338156891E-3</v>
      </c>
      <c r="P19">
        <v>69</v>
      </c>
      <c r="Q19">
        <v>-2</v>
      </c>
      <c r="R19" s="28">
        <v>-2.8985507246376812E-2</v>
      </c>
    </row>
    <row r="20" spans="1:18" x14ac:dyDescent="0.25">
      <c r="A20" t="s">
        <v>147</v>
      </c>
      <c r="B20">
        <v>184</v>
      </c>
      <c r="C20" s="23">
        <v>8.7585681645087586E-3</v>
      </c>
      <c r="D20">
        <v>186</v>
      </c>
      <c r="G20" t="s">
        <v>45</v>
      </c>
      <c r="H20">
        <v>2987</v>
      </c>
      <c r="I20" s="20">
        <v>0.14218392993145468</v>
      </c>
      <c r="J20">
        <v>3055</v>
      </c>
      <c r="M20" t="s">
        <v>45</v>
      </c>
      <c r="N20">
        <v>184</v>
      </c>
      <c r="O20" s="20">
        <v>8.7585681645087586E-3</v>
      </c>
      <c r="P20">
        <v>186</v>
      </c>
      <c r="Q20">
        <v>-2</v>
      </c>
      <c r="R20" s="28">
        <v>-1.0752688172043012E-2</v>
      </c>
    </row>
    <row r="21" spans="1:18" x14ac:dyDescent="0.25">
      <c r="A21" t="s">
        <v>148</v>
      </c>
      <c r="B21">
        <v>0</v>
      </c>
      <c r="C21" s="23">
        <v>0</v>
      </c>
      <c r="D21">
        <v>0</v>
      </c>
      <c r="G21" t="s">
        <v>49</v>
      </c>
      <c r="H21">
        <v>1037</v>
      </c>
      <c r="I21" s="20">
        <v>4.9362147753236864E-2</v>
      </c>
      <c r="J21">
        <v>1014</v>
      </c>
      <c r="M21" t="s">
        <v>49</v>
      </c>
      <c r="N21">
        <v>88</v>
      </c>
      <c r="O21" s="20">
        <v>4.1888804265041886E-3</v>
      </c>
      <c r="P21">
        <v>90</v>
      </c>
      <c r="Q21">
        <v>-2</v>
      </c>
      <c r="R21" s="28">
        <v>-2.2222222222222223E-2</v>
      </c>
    </row>
    <row r="22" spans="1:18" x14ac:dyDescent="0.25">
      <c r="A22" t="s">
        <v>127</v>
      </c>
      <c r="B22">
        <v>110</v>
      </c>
      <c r="C22" s="23">
        <v>5.2361005331302357E-3</v>
      </c>
      <c r="D22">
        <v>116</v>
      </c>
      <c r="G22" t="s">
        <v>70</v>
      </c>
      <c r="H22">
        <v>312</v>
      </c>
      <c r="I22" s="20">
        <v>1.4851485148514851E-2</v>
      </c>
      <c r="J22">
        <v>313</v>
      </c>
      <c r="M22" t="s">
        <v>70</v>
      </c>
      <c r="N22">
        <v>72</v>
      </c>
      <c r="O22" s="20">
        <v>3.4272658035034271E-3</v>
      </c>
      <c r="P22">
        <v>74</v>
      </c>
      <c r="Q22">
        <v>-2</v>
      </c>
      <c r="R22" s="28">
        <v>-2.7027027027027029E-2</v>
      </c>
    </row>
    <row r="23" spans="1:18" x14ac:dyDescent="0.25">
      <c r="A23" t="s">
        <v>149</v>
      </c>
      <c r="B23">
        <v>19</v>
      </c>
      <c r="C23" s="23">
        <v>9.0441736481340445E-4</v>
      </c>
      <c r="D23">
        <v>19</v>
      </c>
      <c r="G23" t="s">
        <v>164</v>
      </c>
      <c r="H23">
        <v>71</v>
      </c>
      <c r="I23" s="20">
        <v>3.3796648895658798E-3</v>
      </c>
      <c r="J23">
        <v>66</v>
      </c>
      <c r="M23" t="s">
        <v>164</v>
      </c>
      <c r="N23">
        <v>257</v>
      </c>
      <c r="O23" s="20">
        <v>1.2233434881949733E-2</v>
      </c>
      <c r="P23">
        <v>259</v>
      </c>
      <c r="Q23">
        <v>-2</v>
      </c>
      <c r="R23" s="28">
        <v>-7.7220077220077222E-3</v>
      </c>
    </row>
    <row r="24" spans="1:18" x14ac:dyDescent="0.25">
      <c r="A24" t="s">
        <v>150</v>
      </c>
      <c r="B24">
        <v>124</v>
      </c>
      <c r="C24" s="23">
        <v>5.9025133282559024E-3</v>
      </c>
      <c r="D24">
        <v>125</v>
      </c>
      <c r="G24" t="s">
        <v>165</v>
      </c>
      <c r="H24">
        <v>82</v>
      </c>
      <c r="I24" s="20">
        <v>3.9032749428789034E-3</v>
      </c>
      <c r="J24">
        <v>81</v>
      </c>
      <c r="M24" t="s">
        <v>165</v>
      </c>
      <c r="N24">
        <v>75</v>
      </c>
      <c r="O24" s="20">
        <v>3.5700685453160701E-3</v>
      </c>
      <c r="P24">
        <v>77</v>
      </c>
      <c r="Q24">
        <v>-2</v>
      </c>
      <c r="R24" s="28">
        <v>-2.5974025974025976E-2</v>
      </c>
    </row>
    <row r="25" spans="1:18" x14ac:dyDescent="0.25">
      <c r="A25" t="s">
        <v>151</v>
      </c>
      <c r="B25">
        <v>64</v>
      </c>
      <c r="C25" s="23">
        <v>3.0464584920030465E-3</v>
      </c>
      <c r="D25">
        <v>64</v>
      </c>
      <c r="G25" t="s">
        <v>46</v>
      </c>
      <c r="H25">
        <v>2098</v>
      </c>
      <c r="I25" s="20">
        <v>9.9866717440974861E-2</v>
      </c>
      <c r="J25">
        <v>2047</v>
      </c>
      <c r="M25" t="s">
        <v>46</v>
      </c>
      <c r="N25">
        <v>124</v>
      </c>
      <c r="O25" s="20">
        <v>5.9025133282559024E-3</v>
      </c>
      <c r="P25">
        <v>125</v>
      </c>
      <c r="Q25">
        <v>-1</v>
      </c>
      <c r="R25" s="28">
        <v>-8.0000000000000002E-3</v>
      </c>
    </row>
    <row r="26" spans="1:18" x14ac:dyDescent="0.25">
      <c r="A26" t="s">
        <v>152</v>
      </c>
      <c r="B26">
        <v>38</v>
      </c>
      <c r="C26" s="23">
        <v>1.8088347296268089E-3</v>
      </c>
      <c r="D26">
        <v>40</v>
      </c>
      <c r="G26" t="s">
        <v>67</v>
      </c>
      <c r="H26">
        <v>257</v>
      </c>
      <c r="I26" s="20">
        <v>1.2233434881949733E-2</v>
      </c>
      <c r="J26">
        <v>259</v>
      </c>
      <c r="M26" t="s">
        <v>67</v>
      </c>
      <c r="N26">
        <v>71</v>
      </c>
      <c r="O26" s="20">
        <v>3.3796648895658798E-3</v>
      </c>
      <c r="P26">
        <v>72</v>
      </c>
      <c r="Q26">
        <v>-1</v>
      </c>
      <c r="R26" s="28">
        <v>-1.3888888888888888E-2</v>
      </c>
    </row>
    <row r="27" spans="1:18" x14ac:dyDescent="0.25">
      <c r="A27" t="s">
        <v>63</v>
      </c>
      <c r="B27">
        <v>516</v>
      </c>
      <c r="C27" s="23">
        <v>2.4562071591774561E-2</v>
      </c>
      <c r="D27">
        <v>521</v>
      </c>
      <c r="G27" t="s">
        <v>172</v>
      </c>
      <c r="H27">
        <v>160</v>
      </c>
      <c r="I27" s="20">
        <v>7.6161462300076161E-3</v>
      </c>
      <c r="J27">
        <v>164</v>
      </c>
      <c r="M27" t="s">
        <v>172</v>
      </c>
      <c r="N27">
        <v>312</v>
      </c>
      <c r="O27" s="20">
        <v>1.4851485148514851E-2</v>
      </c>
      <c r="P27">
        <v>313</v>
      </c>
      <c r="Q27">
        <v>-1</v>
      </c>
      <c r="R27" s="28">
        <v>-3.1948881789137379E-3</v>
      </c>
    </row>
    <row r="28" spans="1:18" x14ac:dyDescent="0.25">
      <c r="A28" t="s">
        <v>153</v>
      </c>
      <c r="B28">
        <v>54</v>
      </c>
      <c r="C28" s="23">
        <v>2.5704493526275706E-3</v>
      </c>
      <c r="D28">
        <v>49</v>
      </c>
      <c r="G28" t="s">
        <v>121</v>
      </c>
      <c r="H28">
        <v>689</v>
      </c>
      <c r="I28" s="20">
        <v>3.2797029702970298E-2</v>
      </c>
      <c r="J28">
        <v>660</v>
      </c>
      <c r="M28" t="s">
        <v>121</v>
      </c>
      <c r="N28">
        <v>181</v>
      </c>
      <c r="O28" s="20">
        <v>8.6157654226961151E-3</v>
      </c>
      <c r="P28">
        <v>181</v>
      </c>
      <c r="Q28">
        <v>0</v>
      </c>
      <c r="R28" s="28">
        <v>0</v>
      </c>
    </row>
    <row r="29" spans="1:18" x14ac:dyDescent="0.25">
      <c r="A29" t="s">
        <v>154</v>
      </c>
      <c r="B29">
        <v>58</v>
      </c>
      <c r="C29" s="23">
        <v>2.7608530083777609E-3</v>
      </c>
      <c r="D29">
        <v>55</v>
      </c>
      <c r="G29" t="s">
        <v>120</v>
      </c>
      <c r="H29">
        <v>467</v>
      </c>
      <c r="I29" s="20">
        <v>2.2229626808834731E-2</v>
      </c>
      <c r="J29">
        <v>470</v>
      </c>
      <c r="M29" t="s">
        <v>120</v>
      </c>
      <c r="N29">
        <v>64</v>
      </c>
      <c r="O29" s="20">
        <v>3.0464584920030465E-3</v>
      </c>
      <c r="P29">
        <v>64</v>
      </c>
      <c r="Q29">
        <v>0</v>
      </c>
      <c r="R29" s="28">
        <v>0</v>
      </c>
    </row>
    <row r="30" spans="1:18" x14ac:dyDescent="0.25">
      <c r="A30" t="s">
        <v>62</v>
      </c>
      <c r="B30">
        <v>177</v>
      </c>
      <c r="C30" s="23">
        <v>8.4253617669459262E-3</v>
      </c>
      <c r="D30">
        <v>180</v>
      </c>
      <c r="G30" t="s">
        <v>65</v>
      </c>
      <c r="H30">
        <v>135</v>
      </c>
      <c r="I30" s="20">
        <v>6.4261233815689264E-3</v>
      </c>
      <c r="J30">
        <v>131</v>
      </c>
      <c r="M30" t="s">
        <v>65</v>
      </c>
      <c r="N30">
        <v>82</v>
      </c>
      <c r="O30" s="20">
        <v>3.9032749428789034E-3</v>
      </c>
      <c r="P30">
        <v>81</v>
      </c>
      <c r="Q30">
        <v>1</v>
      </c>
      <c r="R30" s="28">
        <v>1.2345679012345678E-2</v>
      </c>
    </row>
    <row r="31" spans="1:18" x14ac:dyDescent="0.25">
      <c r="A31" t="s">
        <v>110</v>
      </c>
      <c r="B31">
        <v>50</v>
      </c>
      <c r="C31" s="23">
        <v>2.3800456968773799E-3</v>
      </c>
      <c r="D31">
        <v>55</v>
      </c>
      <c r="G31" t="s">
        <v>126</v>
      </c>
      <c r="H31">
        <v>328</v>
      </c>
      <c r="I31" s="20">
        <v>1.5613099771515614E-2</v>
      </c>
      <c r="J31">
        <v>337</v>
      </c>
      <c r="M31" t="s">
        <v>126</v>
      </c>
      <c r="N31">
        <v>448</v>
      </c>
      <c r="O31" s="20">
        <v>2.1325209444021324E-2</v>
      </c>
      <c r="P31">
        <v>447</v>
      </c>
      <c r="Q31">
        <v>1</v>
      </c>
      <c r="R31" s="28">
        <v>2.2371364653243847E-3</v>
      </c>
    </row>
    <row r="32" spans="1:18" x14ac:dyDescent="0.25">
      <c r="A32" t="s">
        <v>155</v>
      </c>
      <c r="B32">
        <v>14</v>
      </c>
      <c r="C32" s="23">
        <v>6.6641279512566639E-4</v>
      </c>
      <c r="D32">
        <v>11</v>
      </c>
      <c r="G32" t="s">
        <v>66</v>
      </c>
      <c r="H32">
        <v>135</v>
      </c>
      <c r="I32" s="20">
        <v>6.4261233815689264E-3</v>
      </c>
      <c r="J32">
        <v>123</v>
      </c>
      <c r="M32" t="s">
        <v>66</v>
      </c>
      <c r="N32">
        <v>578</v>
      </c>
      <c r="O32" s="20">
        <v>2.7513328255902515E-2</v>
      </c>
      <c r="P32">
        <v>577</v>
      </c>
      <c r="Q32">
        <v>1</v>
      </c>
      <c r="R32" s="28">
        <v>1.7331022530329288E-3</v>
      </c>
    </row>
    <row r="33" spans="1:18" x14ac:dyDescent="0.25">
      <c r="A33" t="s">
        <v>156</v>
      </c>
      <c r="B33">
        <v>88</v>
      </c>
      <c r="C33" s="23">
        <v>4.1888804265041886E-3</v>
      </c>
      <c r="D33">
        <v>90</v>
      </c>
      <c r="G33" t="s">
        <v>122</v>
      </c>
      <c r="H33">
        <v>122</v>
      </c>
      <c r="I33" s="20">
        <v>5.807311500380807E-3</v>
      </c>
      <c r="J33">
        <v>118</v>
      </c>
      <c r="M33" t="s">
        <v>122</v>
      </c>
      <c r="N33">
        <v>88</v>
      </c>
      <c r="O33" s="20">
        <v>4.1888804265041886E-3</v>
      </c>
      <c r="P33">
        <v>87</v>
      </c>
      <c r="Q33">
        <v>1</v>
      </c>
      <c r="R33" s="28">
        <v>1.1494252873563218E-2</v>
      </c>
    </row>
    <row r="34" spans="1:18" x14ac:dyDescent="0.25">
      <c r="A34" t="s">
        <v>129</v>
      </c>
      <c r="B34">
        <v>71</v>
      </c>
      <c r="C34" s="23">
        <v>3.3796648895658798E-3</v>
      </c>
      <c r="D34">
        <v>72</v>
      </c>
      <c r="G34" t="s">
        <v>174</v>
      </c>
      <c r="H34">
        <v>75</v>
      </c>
      <c r="I34" s="20">
        <v>3.5700685453160701E-3</v>
      </c>
      <c r="J34">
        <v>77</v>
      </c>
      <c r="M34" t="s">
        <v>174</v>
      </c>
      <c r="N34">
        <v>177</v>
      </c>
      <c r="O34" s="20">
        <v>8.4253617669459262E-3</v>
      </c>
      <c r="P34">
        <v>174</v>
      </c>
      <c r="Q34">
        <v>3</v>
      </c>
      <c r="R34" s="28">
        <v>1.7241379310344827E-2</v>
      </c>
    </row>
    <row r="35" spans="1:18" x14ac:dyDescent="0.25">
      <c r="A35" t="s">
        <v>157</v>
      </c>
      <c r="B35">
        <v>177</v>
      </c>
      <c r="C35" s="23">
        <v>8.4253617669459262E-3</v>
      </c>
      <c r="D35">
        <v>174</v>
      </c>
      <c r="G35" t="s">
        <v>60</v>
      </c>
      <c r="H35">
        <v>169</v>
      </c>
      <c r="I35" s="20">
        <v>8.0445544554455448E-3</v>
      </c>
      <c r="J35">
        <v>175</v>
      </c>
      <c r="M35" t="s">
        <v>60</v>
      </c>
      <c r="N35">
        <v>77</v>
      </c>
      <c r="O35" s="20">
        <v>3.6652703731911655E-3</v>
      </c>
      <c r="P35">
        <v>74</v>
      </c>
      <c r="Q35">
        <v>3</v>
      </c>
      <c r="R35" s="28">
        <v>4.0540540540540543E-2</v>
      </c>
    </row>
    <row r="36" spans="1:18" x14ac:dyDescent="0.25">
      <c r="A36" t="s">
        <v>158</v>
      </c>
      <c r="B36">
        <v>13</v>
      </c>
      <c r="C36" s="23">
        <v>6.1881188118811882E-4</v>
      </c>
      <c r="D36">
        <v>11</v>
      </c>
      <c r="G36" t="s">
        <v>114</v>
      </c>
      <c r="H36">
        <v>448</v>
      </c>
      <c r="I36" s="20">
        <v>2.1325209444021324E-2</v>
      </c>
      <c r="J36">
        <v>447</v>
      </c>
      <c r="M36" t="s">
        <v>114</v>
      </c>
      <c r="N36">
        <v>135</v>
      </c>
      <c r="O36" s="20">
        <v>6.4261233815689264E-3</v>
      </c>
      <c r="P36">
        <v>131</v>
      </c>
      <c r="Q36">
        <v>4</v>
      </c>
      <c r="R36" s="28">
        <v>3.0534351145038167E-2</v>
      </c>
    </row>
    <row r="37" spans="1:18" x14ac:dyDescent="0.25">
      <c r="A37" t="s">
        <v>159</v>
      </c>
      <c r="B37">
        <v>11</v>
      </c>
      <c r="C37" s="23">
        <v>5.2361005331302357E-4</v>
      </c>
      <c r="D37">
        <v>12</v>
      </c>
      <c r="G37" t="s">
        <v>117</v>
      </c>
      <c r="H37">
        <v>318</v>
      </c>
      <c r="I37" s="20">
        <v>1.5137090632140138E-2</v>
      </c>
      <c r="J37">
        <v>300</v>
      </c>
      <c r="M37" t="s">
        <v>117</v>
      </c>
      <c r="N37">
        <v>122</v>
      </c>
      <c r="O37" s="20">
        <v>5.807311500380807E-3</v>
      </c>
      <c r="P37">
        <v>118</v>
      </c>
      <c r="Q37">
        <v>4</v>
      </c>
      <c r="R37" s="28">
        <v>3.3898305084745763E-2</v>
      </c>
    </row>
    <row r="38" spans="1:18" x14ac:dyDescent="0.25">
      <c r="A38" t="s">
        <v>160</v>
      </c>
      <c r="B38">
        <v>8</v>
      </c>
      <c r="C38" s="23">
        <v>3.8080731150038082E-4</v>
      </c>
      <c r="D38">
        <v>9</v>
      </c>
      <c r="G38" t="s">
        <v>116</v>
      </c>
      <c r="H38">
        <v>236</v>
      </c>
      <c r="I38" s="20">
        <v>1.1233815689261234E-2</v>
      </c>
      <c r="J38">
        <v>240</v>
      </c>
      <c r="M38" t="s">
        <v>116</v>
      </c>
      <c r="N38">
        <v>71</v>
      </c>
      <c r="O38" s="20">
        <v>3.3796648895658798E-3</v>
      </c>
      <c r="P38">
        <v>66</v>
      </c>
      <c r="Q38">
        <v>5</v>
      </c>
      <c r="R38" s="28">
        <v>7.575757575757576E-2</v>
      </c>
    </row>
    <row r="39" spans="1:18" x14ac:dyDescent="0.25">
      <c r="A39" t="s">
        <v>161</v>
      </c>
      <c r="B39">
        <v>54</v>
      </c>
      <c r="C39" s="23">
        <v>2.5704493526275706E-3</v>
      </c>
      <c r="D39">
        <v>51</v>
      </c>
      <c r="G39" t="s">
        <v>53</v>
      </c>
      <c r="H39">
        <v>578</v>
      </c>
      <c r="I39" s="20">
        <v>2.7513328255902515E-2</v>
      </c>
      <c r="J39">
        <v>577</v>
      </c>
      <c r="M39" t="s">
        <v>53</v>
      </c>
      <c r="N39">
        <v>396</v>
      </c>
      <c r="O39" s="20">
        <v>1.884996191926885E-2</v>
      </c>
      <c r="P39">
        <v>389</v>
      </c>
      <c r="Q39">
        <v>7</v>
      </c>
      <c r="R39" s="28">
        <v>1.7994858611825194E-2</v>
      </c>
    </row>
    <row r="40" spans="1:18" x14ac:dyDescent="0.25">
      <c r="A40" t="s">
        <v>162</v>
      </c>
      <c r="B40">
        <v>2</v>
      </c>
      <c r="C40" s="23">
        <v>9.5201827875095204E-5</v>
      </c>
      <c r="D40" t="s">
        <v>203</v>
      </c>
      <c r="G40" t="s">
        <v>68</v>
      </c>
      <c r="H40">
        <v>557</v>
      </c>
      <c r="I40" s="20">
        <v>2.6513709063214014E-2</v>
      </c>
      <c r="J40">
        <v>539</v>
      </c>
      <c r="M40" t="s">
        <v>68</v>
      </c>
      <c r="N40">
        <v>135</v>
      </c>
      <c r="O40" s="20">
        <v>6.4261233815689264E-3</v>
      </c>
      <c r="P40">
        <v>123</v>
      </c>
      <c r="Q40">
        <v>12</v>
      </c>
      <c r="R40" s="28">
        <v>9.7560975609756101E-2</v>
      </c>
    </row>
    <row r="41" spans="1:18" x14ac:dyDescent="0.25">
      <c r="A41" t="s">
        <v>50</v>
      </c>
      <c r="B41">
        <v>860</v>
      </c>
      <c r="C41" s="23">
        <v>4.0936785986290934E-2</v>
      </c>
      <c r="D41">
        <v>869</v>
      </c>
      <c r="G41" t="s">
        <v>111</v>
      </c>
      <c r="H41">
        <v>100</v>
      </c>
      <c r="I41" s="20">
        <v>4.7600913937547598E-3</v>
      </c>
      <c r="J41">
        <v>103</v>
      </c>
      <c r="M41" t="s">
        <v>111</v>
      </c>
      <c r="N41">
        <v>201</v>
      </c>
      <c r="O41" s="20">
        <v>9.5677837014470669E-3</v>
      </c>
      <c r="P41">
        <v>189</v>
      </c>
      <c r="Q41">
        <v>12</v>
      </c>
      <c r="R41" s="28">
        <v>6.3492063492063489E-2</v>
      </c>
    </row>
    <row r="42" spans="1:18" x14ac:dyDescent="0.25">
      <c r="A42" t="s">
        <v>125</v>
      </c>
      <c r="B42">
        <v>72</v>
      </c>
      <c r="C42" s="23">
        <v>3.4272658035034271E-3</v>
      </c>
      <c r="D42">
        <v>74</v>
      </c>
      <c r="G42" t="s">
        <v>118</v>
      </c>
      <c r="H42">
        <v>77</v>
      </c>
      <c r="I42" s="20">
        <v>3.6652703731911655E-3</v>
      </c>
      <c r="J42">
        <v>74</v>
      </c>
      <c r="M42" t="s">
        <v>118</v>
      </c>
      <c r="N42">
        <v>318</v>
      </c>
      <c r="O42" s="20">
        <v>1.5137090632140138E-2</v>
      </c>
      <c r="P42">
        <v>300</v>
      </c>
      <c r="Q42">
        <v>18</v>
      </c>
      <c r="R42" s="28">
        <v>0.06</v>
      </c>
    </row>
    <row r="43" spans="1:18" x14ac:dyDescent="0.25">
      <c r="A43" t="s">
        <v>48</v>
      </c>
      <c r="B43">
        <v>1534</v>
      </c>
      <c r="C43" s="23">
        <v>7.3019801980198015E-2</v>
      </c>
      <c r="D43">
        <v>1560</v>
      </c>
      <c r="G43" t="s">
        <v>119</v>
      </c>
      <c r="H43">
        <v>396</v>
      </c>
      <c r="I43" s="20">
        <v>1.884996191926885E-2</v>
      </c>
      <c r="J43">
        <v>389</v>
      </c>
      <c r="M43" t="s">
        <v>119</v>
      </c>
      <c r="N43">
        <v>557</v>
      </c>
      <c r="O43" s="23">
        <v>2.6513709063214014E-2</v>
      </c>
      <c r="P43">
        <v>539</v>
      </c>
      <c r="Q43">
        <v>18</v>
      </c>
      <c r="R43" s="28">
        <v>3.3395176252319109E-2</v>
      </c>
    </row>
    <row r="44" spans="1:18" x14ac:dyDescent="0.25">
      <c r="A44" t="s">
        <v>52</v>
      </c>
      <c r="B44">
        <v>598</v>
      </c>
      <c r="C44" s="23">
        <v>2.8465346534653466E-2</v>
      </c>
      <c r="D44">
        <v>614</v>
      </c>
      <c r="G44" t="s">
        <v>178</v>
      </c>
      <c r="H44">
        <v>201</v>
      </c>
      <c r="I44" s="20">
        <v>9.5677837014470669E-3</v>
      </c>
      <c r="J44">
        <v>189</v>
      </c>
      <c r="M44" t="s">
        <v>178</v>
      </c>
      <c r="N44">
        <v>1037</v>
      </c>
      <c r="O44" s="20">
        <v>4.9362147753236864E-2</v>
      </c>
      <c r="P44">
        <v>1014</v>
      </c>
      <c r="Q44">
        <v>23</v>
      </c>
      <c r="R44" s="28">
        <v>2.2682445759368838E-2</v>
      </c>
    </row>
    <row r="45" spans="1:18" x14ac:dyDescent="0.25">
      <c r="A45" t="s">
        <v>47</v>
      </c>
      <c r="B45">
        <v>1969</v>
      </c>
      <c r="C45" s="23">
        <v>9.3726199543031227E-2</v>
      </c>
      <c r="D45">
        <v>1985</v>
      </c>
      <c r="G45" t="s">
        <v>59</v>
      </c>
      <c r="H45">
        <v>88</v>
      </c>
      <c r="I45" s="20">
        <v>4.1888804265041886E-3</v>
      </c>
      <c r="J45">
        <v>87</v>
      </c>
      <c r="M45" t="s">
        <v>59</v>
      </c>
      <c r="N45">
        <v>867</v>
      </c>
      <c r="O45" s="23">
        <v>4.1269992383853767E-2</v>
      </c>
      <c r="P45">
        <v>839</v>
      </c>
      <c r="Q45">
        <v>28</v>
      </c>
      <c r="R45" s="28">
        <v>3.3373063170441003E-2</v>
      </c>
    </row>
    <row r="46" spans="1:18" x14ac:dyDescent="0.25">
      <c r="A46" t="s">
        <v>45</v>
      </c>
      <c r="B46">
        <v>2987</v>
      </c>
      <c r="C46" s="23">
        <v>0.14218392993145468</v>
      </c>
      <c r="D46">
        <v>3055</v>
      </c>
      <c r="G46" t="s">
        <v>51</v>
      </c>
      <c r="H46">
        <v>867</v>
      </c>
      <c r="I46" s="20">
        <v>4.1269992383853767E-2</v>
      </c>
      <c r="J46">
        <v>839</v>
      </c>
      <c r="M46" t="s">
        <v>51</v>
      </c>
      <c r="N46">
        <v>689</v>
      </c>
      <c r="O46" s="23">
        <v>3.2797029702970298E-2</v>
      </c>
      <c r="P46">
        <v>660</v>
      </c>
      <c r="Q46">
        <v>29</v>
      </c>
      <c r="R46" s="28">
        <v>4.3939393939393938E-2</v>
      </c>
    </row>
    <row r="47" spans="1:18" x14ac:dyDescent="0.25">
      <c r="A47" t="s">
        <v>49</v>
      </c>
      <c r="B47">
        <v>1037</v>
      </c>
      <c r="C47" s="23">
        <v>4.9362147753236864E-2</v>
      </c>
      <c r="D47">
        <v>1014</v>
      </c>
      <c r="G47" t="s">
        <v>128</v>
      </c>
      <c r="H47">
        <v>98</v>
      </c>
      <c r="I47" s="20">
        <v>4.6648895658796645E-3</v>
      </c>
      <c r="J47">
        <v>105</v>
      </c>
      <c r="M47" t="s">
        <v>128</v>
      </c>
      <c r="N47">
        <v>2098</v>
      </c>
      <c r="O47" s="23">
        <v>9.9866717440974861E-2</v>
      </c>
      <c r="P47">
        <v>2047</v>
      </c>
      <c r="Q47">
        <v>51</v>
      </c>
      <c r="R47" s="28">
        <v>2.4914509037616023E-2</v>
      </c>
    </row>
    <row r="48" spans="1:18" x14ac:dyDescent="0.25">
      <c r="A48" t="s">
        <v>163</v>
      </c>
      <c r="B48">
        <v>1</v>
      </c>
      <c r="C48" s="23">
        <v>4.7600913937547602E-5</v>
      </c>
      <c r="D48" t="s">
        <v>203</v>
      </c>
      <c r="G48" t="s">
        <v>132</v>
      </c>
      <c r="H48">
        <v>21008</v>
      </c>
      <c r="I48" s="20">
        <v>1</v>
      </c>
      <c r="J48">
        <v>20952</v>
      </c>
      <c r="M48" t="s">
        <v>132</v>
      </c>
      <c r="N48">
        <v>21008</v>
      </c>
      <c r="O48" s="23">
        <v>1</v>
      </c>
      <c r="P48">
        <v>20952</v>
      </c>
      <c r="Q48">
        <v>56</v>
      </c>
      <c r="R48" s="28">
        <v>2.6727758686521572E-3</v>
      </c>
    </row>
    <row r="49" spans="1:18" x14ac:dyDescent="0.25">
      <c r="A49" t="s">
        <v>109</v>
      </c>
      <c r="B49">
        <v>27</v>
      </c>
      <c r="C49" s="23">
        <v>1.2852246763137853E-3</v>
      </c>
      <c r="D49">
        <v>21</v>
      </c>
      <c r="I49" s="20"/>
      <c r="O49" s="23"/>
      <c r="R49" s="28"/>
    </row>
    <row r="50" spans="1:18" x14ac:dyDescent="0.25">
      <c r="A50" t="s">
        <v>70</v>
      </c>
      <c r="B50">
        <v>312</v>
      </c>
      <c r="C50" s="23">
        <v>1.4851485148514851E-2</v>
      </c>
      <c r="D50">
        <v>313</v>
      </c>
      <c r="I50" s="20"/>
      <c r="O50" s="23"/>
      <c r="R50" s="28"/>
    </row>
    <row r="51" spans="1:18" x14ac:dyDescent="0.25">
      <c r="A51" t="s">
        <v>164</v>
      </c>
      <c r="B51">
        <v>71</v>
      </c>
      <c r="C51" s="23">
        <v>3.3796648895658798E-3</v>
      </c>
      <c r="D51">
        <v>66</v>
      </c>
      <c r="I51" s="20"/>
      <c r="O51" s="23"/>
      <c r="R51" s="28"/>
    </row>
    <row r="52" spans="1:18" x14ac:dyDescent="0.25">
      <c r="A52" t="s">
        <v>165</v>
      </c>
      <c r="B52">
        <v>82</v>
      </c>
      <c r="C52" s="23">
        <v>3.9032749428789034E-3</v>
      </c>
      <c r="D52">
        <v>81</v>
      </c>
      <c r="I52" s="20"/>
      <c r="O52" s="23"/>
      <c r="R52" s="28"/>
    </row>
    <row r="53" spans="1:18" x14ac:dyDescent="0.25">
      <c r="A53" t="s">
        <v>46</v>
      </c>
      <c r="B53">
        <v>2098</v>
      </c>
      <c r="C53" s="23">
        <v>9.9866717440974861E-2</v>
      </c>
      <c r="D53">
        <v>2047</v>
      </c>
      <c r="I53" s="20"/>
      <c r="O53" s="23"/>
      <c r="R53" s="28"/>
    </row>
    <row r="54" spans="1:18" x14ac:dyDescent="0.25">
      <c r="A54" t="s">
        <v>166</v>
      </c>
      <c r="B54">
        <v>35</v>
      </c>
      <c r="C54" s="23">
        <v>1.6660319878141661E-3</v>
      </c>
      <c r="D54">
        <v>39</v>
      </c>
      <c r="I54" s="23"/>
      <c r="O54" s="23"/>
      <c r="R54" s="28"/>
    </row>
    <row r="55" spans="1:18" x14ac:dyDescent="0.25">
      <c r="A55" t="s">
        <v>167</v>
      </c>
      <c r="B55">
        <v>61</v>
      </c>
      <c r="C55" s="23">
        <v>2.9036557501904035E-3</v>
      </c>
      <c r="D55">
        <v>42</v>
      </c>
      <c r="I55" s="23"/>
      <c r="O55" s="23"/>
      <c r="R55" s="28"/>
    </row>
    <row r="56" spans="1:18" x14ac:dyDescent="0.25">
      <c r="A56" t="s">
        <v>168</v>
      </c>
      <c r="B56">
        <v>7</v>
      </c>
      <c r="C56" s="23">
        <v>3.3320639756283319E-4</v>
      </c>
      <c r="D56">
        <v>6</v>
      </c>
      <c r="I56" s="23"/>
      <c r="O56" s="23"/>
      <c r="R56" s="28"/>
    </row>
    <row r="57" spans="1:18" x14ac:dyDescent="0.25">
      <c r="A57" t="s">
        <v>169</v>
      </c>
      <c r="B57">
        <v>40</v>
      </c>
      <c r="C57" s="23">
        <v>1.904036557501904E-3</v>
      </c>
      <c r="D57">
        <v>43</v>
      </c>
      <c r="I57" s="23"/>
    </row>
    <row r="58" spans="1:18" x14ac:dyDescent="0.25">
      <c r="A58" t="s">
        <v>67</v>
      </c>
      <c r="B58">
        <v>257</v>
      </c>
      <c r="C58" s="23">
        <v>1.2233434881949733E-2</v>
      </c>
      <c r="D58">
        <v>259</v>
      </c>
    </row>
    <row r="59" spans="1:18" x14ac:dyDescent="0.25">
      <c r="A59" t="s">
        <v>170</v>
      </c>
      <c r="B59">
        <v>55</v>
      </c>
      <c r="C59" s="23">
        <v>2.6180502665651179E-3</v>
      </c>
      <c r="D59">
        <v>52</v>
      </c>
    </row>
    <row r="60" spans="1:18" x14ac:dyDescent="0.25">
      <c r="A60" t="s">
        <v>115</v>
      </c>
      <c r="B60">
        <v>54</v>
      </c>
      <c r="C60" s="23">
        <v>2.5704493526275706E-3</v>
      </c>
      <c r="D60">
        <v>52</v>
      </c>
    </row>
    <row r="61" spans="1:18" x14ac:dyDescent="0.25">
      <c r="A61" t="s">
        <v>171</v>
      </c>
      <c r="B61">
        <v>25</v>
      </c>
      <c r="C61" s="23">
        <v>1.19002284843869E-3</v>
      </c>
      <c r="D61">
        <v>26</v>
      </c>
    </row>
    <row r="62" spans="1:18" x14ac:dyDescent="0.25">
      <c r="A62" t="s">
        <v>172</v>
      </c>
      <c r="B62">
        <v>160</v>
      </c>
      <c r="C62" s="23">
        <v>7.6161462300076161E-3</v>
      </c>
      <c r="D62">
        <v>164</v>
      </c>
    </row>
    <row r="63" spans="1:18" x14ac:dyDescent="0.25">
      <c r="A63" t="s">
        <v>121</v>
      </c>
      <c r="B63">
        <v>689</v>
      </c>
      <c r="C63" s="23">
        <v>3.2797029702970298E-2</v>
      </c>
      <c r="D63">
        <v>660</v>
      </c>
    </row>
    <row r="64" spans="1:18" x14ac:dyDescent="0.25">
      <c r="A64" t="s">
        <v>120</v>
      </c>
      <c r="B64">
        <v>467</v>
      </c>
      <c r="C64" s="23">
        <v>2.2229626808834731E-2</v>
      </c>
      <c r="D64">
        <v>470</v>
      </c>
    </row>
    <row r="65" spans="1:4" x14ac:dyDescent="0.25">
      <c r="A65" t="s">
        <v>65</v>
      </c>
      <c r="B65">
        <v>135</v>
      </c>
      <c r="C65" s="23">
        <v>6.4261233815689264E-3</v>
      </c>
      <c r="D65">
        <v>131</v>
      </c>
    </row>
    <row r="66" spans="1:4" x14ac:dyDescent="0.25">
      <c r="A66" t="s">
        <v>126</v>
      </c>
      <c r="B66">
        <v>328</v>
      </c>
      <c r="C66" s="23">
        <v>1.5613099771515614E-2</v>
      </c>
      <c r="D66">
        <v>337</v>
      </c>
    </row>
    <row r="67" spans="1:4" x14ac:dyDescent="0.25">
      <c r="A67" t="s">
        <v>173</v>
      </c>
      <c r="B67">
        <v>46</v>
      </c>
      <c r="C67" s="23">
        <v>2.1896420411271897E-3</v>
      </c>
      <c r="D67">
        <v>43</v>
      </c>
    </row>
    <row r="68" spans="1:4" x14ac:dyDescent="0.25">
      <c r="A68" t="s">
        <v>66</v>
      </c>
      <c r="B68">
        <v>135</v>
      </c>
      <c r="C68" s="23">
        <v>6.4261233815689264E-3</v>
      </c>
      <c r="D68">
        <v>123</v>
      </c>
    </row>
    <row r="69" spans="1:4" x14ac:dyDescent="0.25">
      <c r="A69" t="s">
        <v>122</v>
      </c>
      <c r="B69">
        <v>122</v>
      </c>
      <c r="C69" s="23">
        <v>5.807311500380807E-3</v>
      </c>
      <c r="D69">
        <v>118</v>
      </c>
    </row>
    <row r="70" spans="1:4" x14ac:dyDescent="0.25">
      <c r="A70" t="s">
        <v>174</v>
      </c>
      <c r="B70">
        <v>75</v>
      </c>
      <c r="C70" s="23">
        <v>3.5700685453160701E-3</v>
      </c>
      <c r="D70">
        <v>77</v>
      </c>
    </row>
    <row r="71" spans="1:4" x14ac:dyDescent="0.25">
      <c r="A71" t="s">
        <v>60</v>
      </c>
      <c r="B71">
        <v>169</v>
      </c>
      <c r="C71" s="23">
        <v>8.0445544554455448E-3</v>
      </c>
      <c r="D71">
        <v>175</v>
      </c>
    </row>
    <row r="72" spans="1:4" x14ac:dyDescent="0.25">
      <c r="A72" t="s">
        <v>175</v>
      </c>
      <c r="B72">
        <v>30</v>
      </c>
      <c r="C72" s="23">
        <v>1.4280274181264281E-3</v>
      </c>
      <c r="D72">
        <v>29</v>
      </c>
    </row>
    <row r="73" spans="1:4" x14ac:dyDescent="0.25">
      <c r="A73" t="s">
        <v>61</v>
      </c>
      <c r="B73">
        <v>52</v>
      </c>
      <c r="C73" s="23">
        <v>2.4752475247524753E-3</v>
      </c>
      <c r="D73">
        <v>46</v>
      </c>
    </row>
    <row r="74" spans="1:4" x14ac:dyDescent="0.25">
      <c r="A74" t="s">
        <v>113</v>
      </c>
      <c r="B74">
        <v>39</v>
      </c>
      <c r="C74" s="23">
        <v>1.8564356435643563E-3</v>
      </c>
      <c r="D74">
        <v>39</v>
      </c>
    </row>
    <row r="75" spans="1:4" x14ac:dyDescent="0.25">
      <c r="A75" t="s">
        <v>114</v>
      </c>
      <c r="B75">
        <v>448</v>
      </c>
      <c r="C75" s="23">
        <v>2.1325209444021324E-2</v>
      </c>
      <c r="D75">
        <v>447</v>
      </c>
    </row>
    <row r="76" spans="1:4" x14ac:dyDescent="0.25">
      <c r="A76" t="s">
        <v>117</v>
      </c>
      <c r="B76">
        <v>318</v>
      </c>
      <c r="C76" s="23">
        <v>1.5137090632140138E-2</v>
      </c>
      <c r="D76">
        <v>300</v>
      </c>
    </row>
    <row r="77" spans="1:4" x14ac:dyDescent="0.25">
      <c r="A77" t="s">
        <v>116</v>
      </c>
      <c r="B77">
        <v>236</v>
      </c>
      <c r="C77" s="23">
        <v>1.1233815689261234E-2</v>
      </c>
      <c r="D77">
        <v>240</v>
      </c>
    </row>
    <row r="78" spans="1:4" x14ac:dyDescent="0.25">
      <c r="A78" t="s">
        <v>53</v>
      </c>
      <c r="B78">
        <v>578</v>
      </c>
      <c r="C78" s="23">
        <v>2.7513328255902515E-2</v>
      </c>
      <c r="D78">
        <v>577</v>
      </c>
    </row>
    <row r="79" spans="1:4" x14ac:dyDescent="0.25">
      <c r="A79" t="s">
        <v>68</v>
      </c>
      <c r="B79">
        <v>557</v>
      </c>
      <c r="C79" s="23">
        <v>2.6513709063214014E-2</v>
      </c>
      <c r="D79">
        <v>539</v>
      </c>
    </row>
    <row r="80" spans="1:4" x14ac:dyDescent="0.25">
      <c r="A80" t="s">
        <v>111</v>
      </c>
      <c r="B80">
        <v>100</v>
      </c>
      <c r="C80" s="23">
        <v>4.7600913937547598E-3</v>
      </c>
      <c r="D80">
        <v>103</v>
      </c>
    </row>
    <row r="81" spans="1:4" x14ac:dyDescent="0.25">
      <c r="A81" t="s">
        <v>118</v>
      </c>
      <c r="B81">
        <v>77</v>
      </c>
      <c r="C81" s="23">
        <v>3.6652703731911655E-3</v>
      </c>
      <c r="D81">
        <v>74</v>
      </c>
    </row>
    <row r="82" spans="1:4" x14ac:dyDescent="0.25">
      <c r="A82" t="s">
        <v>69</v>
      </c>
      <c r="B82">
        <v>39</v>
      </c>
      <c r="C82" s="23">
        <v>1.8564356435643563E-3</v>
      </c>
      <c r="D82">
        <v>31</v>
      </c>
    </row>
    <row r="83" spans="1:4" x14ac:dyDescent="0.25">
      <c r="A83" t="s">
        <v>176</v>
      </c>
      <c r="B83">
        <v>15</v>
      </c>
      <c r="C83" s="23">
        <v>7.1401370906321406E-4</v>
      </c>
      <c r="D83">
        <v>15</v>
      </c>
    </row>
    <row r="84" spans="1:4" x14ac:dyDescent="0.25">
      <c r="A84" t="s">
        <v>177</v>
      </c>
      <c r="B84">
        <v>62</v>
      </c>
      <c r="C84" s="23">
        <v>2.9512566641279512E-3</v>
      </c>
      <c r="D84">
        <v>61</v>
      </c>
    </row>
    <row r="85" spans="1:4" x14ac:dyDescent="0.25">
      <c r="A85" t="s">
        <v>119</v>
      </c>
      <c r="B85">
        <v>396</v>
      </c>
      <c r="C85" s="23">
        <v>1.884996191926885E-2</v>
      </c>
      <c r="D85">
        <v>389</v>
      </c>
    </row>
    <row r="86" spans="1:4" x14ac:dyDescent="0.25">
      <c r="A86" t="s">
        <v>178</v>
      </c>
      <c r="B86">
        <v>201</v>
      </c>
      <c r="C86" s="23">
        <v>9.5677837014470669E-3</v>
      </c>
      <c r="D86">
        <v>189</v>
      </c>
    </row>
    <row r="87" spans="1:4" x14ac:dyDescent="0.25">
      <c r="A87" t="s">
        <v>59</v>
      </c>
      <c r="B87">
        <v>88</v>
      </c>
      <c r="C87" s="23">
        <v>4.1888804265041886E-3</v>
      </c>
      <c r="D87">
        <v>87</v>
      </c>
    </row>
    <row r="88" spans="1:4" x14ac:dyDescent="0.25">
      <c r="A88" t="s">
        <v>51</v>
      </c>
      <c r="B88">
        <v>867</v>
      </c>
      <c r="C88" s="23">
        <v>4.1269992383853767E-2</v>
      </c>
      <c r="D88">
        <v>839</v>
      </c>
    </row>
    <row r="89" spans="1:4" x14ac:dyDescent="0.25">
      <c r="A89" t="s">
        <v>128</v>
      </c>
      <c r="B89">
        <v>98</v>
      </c>
      <c r="C89" s="23">
        <v>4.6648895658796645E-3</v>
      </c>
      <c r="D89">
        <v>105</v>
      </c>
    </row>
    <row r="90" spans="1:4" x14ac:dyDescent="0.25">
      <c r="A90" t="s">
        <v>179</v>
      </c>
      <c r="B90">
        <v>0</v>
      </c>
      <c r="C90" s="23">
        <v>0</v>
      </c>
    </row>
    <row r="91" spans="1:4" x14ac:dyDescent="0.25">
      <c r="A91" t="s">
        <v>180</v>
      </c>
      <c r="B91">
        <v>1</v>
      </c>
      <c r="C91" s="23">
        <v>4.7600913937547602E-5</v>
      </c>
      <c r="D91" t="s">
        <v>203</v>
      </c>
    </row>
    <row r="92" spans="1:4" x14ac:dyDescent="0.25">
      <c r="A92" t="s">
        <v>132</v>
      </c>
      <c r="B92">
        <v>21008</v>
      </c>
      <c r="C92" s="23">
        <v>1</v>
      </c>
      <c r="D92">
        <v>20952</v>
      </c>
    </row>
  </sheetData>
  <sortState xmlns:xlrd2="http://schemas.microsoft.com/office/spreadsheetml/2017/richdata2" ref="M4:R42">
    <sortCondition ref="Q4:Q42"/>
  </sortState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BC4DB9-A3FA-45AB-AA91-63724EA0D65E}">
  <dimension ref="A1:AE88"/>
  <sheetViews>
    <sheetView zoomScale="85" zoomScaleNormal="85" workbookViewId="0"/>
  </sheetViews>
  <sheetFormatPr baseColWidth="10" defaultColWidth="11.42578125" defaultRowHeight="15" x14ac:dyDescent="0.25"/>
  <cols>
    <col min="1" max="1" width="22" style="1" customWidth="1"/>
    <col min="2" max="7" width="11.42578125" style="1"/>
    <col min="8" max="8" width="13.5703125" style="1" customWidth="1"/>
    <col min="9" max="16384" width="11.42578125" style="1"/>
  </cols>
  <sheetData>
    <row r="1" spans="1:9" x14ac:dyDescent="0.25">
      <c r="A1" s="2" t="s">
        <v>28</v>
      </c>
      <c r="B1" s="210" t="s">
        <v>258</v>
      </c>
      <c r="C1" s="37"/>
    </row>
    <row r="3" spans="1:9" ht="18.75" x14ac:dyDescent="0.3">
      <c r="A3" s="30" t="s">
        <v>3</v>
      </c>
    </row>
    <row r="5" spans="1:9" x14ac:dyDescent="0.25">
      <c r="A5" s="29" t="str">
        <f>[2]Índex!A18</f>
        <v>TE3</v>
      </c>
      <c r="C5" s="29" t="str">
        <f>Índex!A7</f>
        <v>3r trimestre 2023</v>
      </c>
    </row>
    <row r="6" spans="1:9" ht="15.75" thickBot="1" x14ac:dyDescent="0.3">
      <c r="A6" s="31" t="str">
        <f>[2]Índex!B18</f>
        <v>Dades municipals.</v>
      </c>
      <c r="B6" s="32"/>
      <c r="C6" s="32"/>
      <c r="D6" s="32"/>
      <c r="E6" s="32"/>
      <c r="F6" s="32"/>
      <c r="G6" s="32"/>
      <c r="H6" s="32"/>
      <c r="I6" s="32"/>
    </row>
    <row r="8" spans="1:9" ht="15" customHeight="1" x14ac:dyDescent="0.25">
      <c r="B8" s="298" t="s">
        <v>33</v>
      </c>
      <c r="C8" s="298" t="s">
        <v>75</v>
      </c>
      <c r="D8" s="299" t="s">
        <v>76</v>
      </c>
      <c r="E8" s="299"/>
      <c r="F8" s="299"/>
      <c r="G8" s="299"/>
      <c r="H8" s="299"/>
    </row>
    <row r="9" spans="1:9" x14ac:dyDescent="0.25">
      <c r="B9" s="298" t="s">
        <v>33</v>
      </c>
      <c r="C9" s="298"/>
      <c r="D9" s="55">
        <v>2022</v>
      </c>
      <c r="E9" s="55">
        <v>2021</v>
      </c>
      <c r="F9" s="55">
        <v>2020</v>
      </c>
      <c r="G9" s="55">
        <v>2019</v>
      </c>
      <c r="H9" s="55">
        <v>2008</v>
      </c>
    </row>
    <row r="10" spans="1:9" x14ac:dyDescent="0.25">
      <c r="A10" s="56" t="s">
        <v>77</v>
      </c>
      <c r="B10" s="57">
        <v>383</v>
      </c>
      <c r="C10" s="58">
        <v>1.8372829319773579E-2</v>
      </c>
      <c r="D10" s="59">
        <v>-3.7688442211055273E-2</v>
      </c>
      <c r="E10" s="59">
        <v>-5.1948051948051948E-3</v>
      </c>
      <c r="F10" s="59">
        <v>-1.5424164524421594E-2</v>
      </c>
      <c r="G10" s="59">
        <v>-9.8823529411764699E-2</v>
      </c>
      <c r="H10" s="59">
        <v>-7.0388349514563103E-2</v>
      </c>
    </row>
    <row r="11" spans="1:9" x14ac:dyDescent="0.25">
      <c r="A11" s="56" t="s">
        <v>78</v>
      </c>
      <c r="B11" s="57">
        <v>141</v>
      </c>
      <c r="C11" s="58">
        <v>6.7638875563657292E-3</v>
      </c>
      <c r="D11" s="59">
        <v>2.1739130434782608E-2</v>
      </c>
      <c r="E11" s="59">
        <v>2.9197080291970802E-2</v>
      </c>
      <c r="F11" s="59">
        <v>2.9197080291970802E-2</v>
      </c>
      <c r="G11" s="59">
        <v>-2.0833333333333332E-2</v>
      </c>
      <c r="H11" s="59">
        <v>-0.10759493670886076</v>
      </c>
    </row>
    <row r="12" spans="1:9" x14ac:dyDescent="0.25">
      <c r="A12" s="56" t="s">
        <v>79</v>
      </c>
      <c r="B12" s="57">
        <v>1757</v>
      </c>
      <c r="C12" s="58">
        <v>8.4284754869039621E-2</v>
      </c>
      <c r="D12" s="59">
        <v>1.0932105868814729E-2</v>
      </c>
      <c r="E12" s="59">
        <v>6.8767908309455587E-3</v>
      </c>
      <c r="F12" s="59">
        <v>4.583333333333333E-2</v>
      </c>
      <c r="G12" s="59">
        <v>-1.4582164890633763E-2</v>
      </c>
      <c r="H12" s="59">
        <v>-1.8435754189944135E-2</v>
      </c>
    </row>
    <row r="13" spans="1:9" x14ac:dyDescent="0.25">
      <c r="A13" s="56" t="s">
        <v>80</v>
      </c>
      <c r="B13" s="57">
        <v>67</v>
      </c>
      <c r="C13" s="58">
        <v>3.2140458601170488E-3</v>
      </c>
      <c r="D13" s="59">
        <v>4.6875E-2</v>
      </c>
      <c r="E13" s="59">
        <v>0.11666666666666667</v>
      </c>
      <c r="F13" s="59">
        <v>0.19642857142857142</v>
      </c>
      <c r="G13" s="59">
        <v>3.0769230769230771E-2</v>
      </c>
      <c r="H13" s="59">
        <v>-0.27173913043478259</v>
      </c>
    </row>
    <row r="14" spans="1:9" x14ac:dyDescent="0.25">
      <c r="A14" s="56" t="s">
        <v>81</v>
      </c>
      <c r="B14" s="57">
        <v>243</v>
      </c>
      <c r="C14" s="58">
        <v>1.1656912597140938E-2</v>
      </c>
      <c r="D14" s="59">
        <v>8.2987551867219917E-3</v>
      </c>
      <c r="E14" s="59">
        <v>2.5316455696202531E-2</v>
      </c>
      <c r="F14" s="59">
        <v>4.1322314049586778E-3</v>
      </c>
      <c r="G14" s="59">
        <v>-1.6194331983805668E-2</v>
      </c>
      <c r="H14" s="59">
        <v>6.5789473684210523E-2</v>
      </c>
    </row>
    <row r="15" spans="1:9" x14ac:dyDescent="0.25">
      <c r="A15" s="56" t="s">
        <v>82</v>
      </c>
      <c r="B15" s="57">
        <v>82</v>
      </c>
      <c r="C15" s="58">
        <v>3.9336083661134034E-3</v>
      </c>
      <c r="D15" s="59">
        <v>7.8947368421052627E-2</v>
      </c>
      <c r="E15" s="59">
        <v>-1.2048192771084338E-2</v>
      </c>
      <c r="F15" s="59">
        <v>2.5000000000000001E-2</v>
      </c>
      <c r="G15" s="59">
        <v>-0.1276595744680851</v>
      </c>
      <c r="H15" s="59">
        <v>-6.8181818181818177E-2</v>
      </c>
    </row>
    <row r="16" spans="1:9" x14ac:dyDescent="0.25">
      <c r="A16" s="56" t="s">
        <v>83</v>
      </c>
      <c r="B16" s="57">
        <v>244</v>
      </c>
      <c r="C16" s="58">
        <v>1.1704883430874028E-2</v>
      </c>
      <c r="D16" s="59">
        <v>6.0869565217391307E-2</v>
      </c>
      <c r="E16" s="59">
        <v>8.4444444444444447E-2</v>
      </c>
      <c r="F16" s="59">
        <v>0.10407239819004525</v>
      </c>
      <c r="G16" s="59">
        <v>0.10407239819004525</v>
      </c>
      <c r="H16" s="59">
        <v>-0.16723549488054607</v>
      </c>
    </row>
    <row r="17" spans="1:8" x14ac:dyDescent="0.25">
      <c r="A17" s="56" t="s">
        <v>84</v>
      </c>
      <c r="B17" s="57">
        <v>2401</v>
      </c>
      <c r="C17" s="58">
        <v>0.11517797179314976</v>
      </c>
      <c r="D17" s="59">
        <v>1.9532908704883226E-2</v>
      </c>
      <c r="E17" s="59">
        <v>1.7804154302670624E-2</v>
      </c>
      <c r="F17" s="59">
        <v>2.6946107784431138E-2</v>
      </c>
      <c r="G17" s="59">
        <v>-3.7675350701402807E-2</v>
      </c>
      <c r="H17" s="59">
        <v>-8.2537256400458545E-2</v>
      </c>
    </row>
    <row r="18" spans="1:8" x14ac:dyDescent="0.25">
      <c r="A18" s="56" t="s">
        <v>85</v>
      </c>
      <c r="B18" s="57">
        <v>567</v>
      </c>
      <c r="C18" s="58">
        <v>2.7199462726662189E-2</v>
      </c>
      <c r="D18" s="59">
        <v>0</v>
      </c>
      <c r="E18" s="59">
        <v>1.06951871657754E-2</v>
      </c>
      <c r="F18" s="59">
        <v>3.6563071297989032E-2</v>
      </c>
      <c r="G18" s="59">
        <v>-2.2413793103448276E-2</v>
      </c>
      <c r="H18" s="59">
        <v>-0.15119760479041916</v>
      </c>
    </row>
    <row r="19" spans="1:8" x14ac:dyDescent="0.25">
      <c r="A19" s="56" t="s">
        <v>86</v>
      </c>
      <c r="B19" s="57">
        <v>1177</v>
      </c>
      <c r="C19" s="58">
        <v>5.6461671303847258E-2</v>
      </c>
      <c r="D19" s="59">
        <v>-1.6708437761069339E-2</v>
      </c>
      <c r="E19" s="59">
        <v>-2.404643449419569E-2</v>
      </c>
      <c r="F19" s="59">
        <v>1.2908777969018933E-2</v>
      </c>
      <c r="G19" s="59">
        <v>-5.7646116893514815E-2</v>
      </c>
      <c r="H19" s="59">
        <v>-0.19548872180451127</v>
      </c>
    </row>
    <row r="20" spans="1:8" x14ac:dyDescent="0.25">
      <c r="A20" s="56" t="s">
        <v>87</v>
      </c>
      <c r="B20" s="57">
        <v>1240</v>
      </c>
      <c r="C20" s="58">
        <v>5.9483833829031947E-2</v>
      </c>
      <c r="D20" s="59">
        <v>4.8622366288492711E-3</v>
      </c>
      <c r="E20" s="59">
        <v>-1.1952191235059761E-2</v>
      </c>
      <c r="F20" s="59">
        <v>1.6155088852988692E-3</v>
      </c>
      <c r="G20" s="59">
        <v>-8.4870848708487087E-2</v>
      </c>
      <c r="H20" s="59">
        <v>-0.15358361774744028</v>
      </c>
    </row>
    <row r="21" spans="1:8" x14ac:dyDescent="0.25">
      <c r="A21" s="56" t="s">
        <v>88</v>
      </c>
      <c r="B21" s="57">
        <v>742</v>
      </c>
      <c r="C21" s="58">
        <v>3.5594358629952985E-2</v>
      </c>
      <c r="D21" s="59">
        <v>3.1988873435326845E-2</v>
      </c>
      <c r="E21" s="59">
        <v>4.067321178120617E-2</v>
      </c>
      <c r="F21" s="59">
        <v>3.7762237762237763E-2</v>
      </c>
      <c r="G21" s="59">
        <v>-7.1339173967459327E-2</v>
      </c>
      <c r="H21" s="59">
        <v>-0.10386473429951691</v>
      </c>
    </row>
    <row r="22" spans="1:8" x14ac:dyDescent="0.25">
      <c r="A22" s="56" t="s">
        <v>89</v>
      </c>
      <c r="B22" s="57">
        <v>834</v>
      </c>
      <c r="C22" s="58">
        <v>4.0007675333397295E-2</v>
      </c>
      <c r="D22" s="59">
        <v>-1.5348288075560802E-2</v>
      </c>
      <c r="E22" s="59">
        <v>-3.0232558139534883E-2</v>
      </c>
      <c r="F22" s="59">
        <v>-1.0676156583629894E-2</v>
      </c>
      <c r="G22" s="59">
        <v>-5.6561085972850679E-2</v>
      </c>
      <c r="H22" s="59">
        <v>-0.10802139037433155</v>
      </c>
    </row>
    <row r="23" spans="1:8" x14ac:dyDescent="0.25">
      <c r="A23" s="56" t="s">
        <v>90</v>
      </c>
      <c r="B23" s="57">
        <v>491</v>
      </c>
      <c r="C23" s="58">
        <v>2.3553679362947329E-2</v>
      </c>
      <c r="D23" s="59">
        <v>2.5052192066805846E-2</v>
      </c>
      <c r="E23" s="59">
        <v>-1.4056224899598393E-2</v>
      </c>
      <c r="F23" s="59">
        <v>4.0899795501022499E-3</v>
      </c>
      <c r="G23" s="59">
        <v>-5.0290135396518373E-2</v>
      </c>
      <c r="H23" s="59">
        <v>-0.21565495207667731</v>
      </c>
    </row>
    <row r="24" spans="1:8" x14ac:dyDescent="0.25">
      <c r="A24" s="56" t="s">
        <v>91</v>
      </c>
      <c r="B24" s="57">
        <v>315</v>
      </c>
      <c r="C24" s="58">
        <v>1.5110812625923439E-2</v>
      </c>
      <c r="D24" s="59">
        <v>1.2861736334405145E-2</v>
      </c>
      <c r="E24" s="59">
        <v>3.6184210526315791E-2</v>
      </c>
      <c r="F24" s="59">
        <v>5.7046979865771813E-2</v>
      </c>
      <c r="G24" s="59">
        <v>0.05</v>
      </c>
      <c r="H24" s="59">
        <v>9.7560975609756101E-2</v>
      </c>
    </row>
    <row r="25" spans="1:8" x14ac:dyDescent="0.25">
      <c r="A25" s="56" t="s">
        <v>92</v>
      </c>
      <c r="B25" s="57">
        <v>108</v>
      </c>
      <c r="C25" s="58">
        <v>5.18085004317375E-3</v>
      </c>
      <c r="D25" s="59">
        <v>-1.8181818181818181E-2</v>
      </c>
      <c r="E25" s="59">
        <v>-3.5714285714285712E-2</v>
      </c>
      <c r="F25" s="59">
        <v>1.8867924528301886E-2</v>
      </c>
      <c r="G25" s="59">
        <v>-9.2436974789915971E-2</v>
      </c>
      <c r="H25" s="59">
        <v>-0.13600000000000001</v>
      </c>
    </row>
    <row r="26" spans="1:8" x14ac:dyDescent="0.25">
      <c r="A26" s="56" t="s">
        <v>93</v>
      </c>
      <c r="B26" s="57">
        <v>198</v>
      </c>
      <c r="C26" s="58">
        <v>9.4982250791518751E-3</v>
      </c>
      <c r="D26" s="59">
        <v>-1.9801980198019802E-2</v>
      </c>
      <c r="E26" s="59">
        <v>-4.3478260869565216E-2</v>
      </c>
      <c r="F26" s="59">
        <v>-5.7142857142857141E-2</v>
      </c>
      <c r="G26" s="59">
        <v>-0.10810810810810811</v>
      </c>
      <c r="H26" s="59">
        <v>-0.21739130434782608</v>
      </c>
    </row>
    <row r="27" spans="1:8" x14ac:dyDescent="0.25">
      <c r="A27" s="56" t="s">
        <v>94</v>
      </c>
      <c r="B27" s="57">
        <v>1727</v>
      </c>
      <c r="C27" s="58">
        <v>8.284562985704691E-2</v>
      </c>
      <c r="D27" s="59">
        <v>-1.2013729977116704E-2</v>
      </c>
      <c r="E27" s="59">
        <v>-2.8868360277136259E-3</v>
      </c>
      <c r="F27" s="59">
        <v>1.6480282519128898E-2</v>
      </c>
      <c r="G27" s="59">
        <v>-6.9002695417789764E-2</v>
      </c>
      <c r="H27" s="59">
        <v>-3.6272321428571432E-2</v>
      </c>
    </row>
    <row r="28" spans="1:8" x14ac:dyDescent="0.25">
      <c r="A28" s="56" t="s">
        <v>95</v>
      </c>
      <c r="B28" s="57">
        <v>767</v>
      </c>
      <c r="C28" s="58">
        <v>3.6793629473280243E-2</v>
      </c>
      <c r="D28" s="59">
        <v>-6.4766839378238338E-3</v>
      </c>
      <c r="E28" s="59">
        <v>-3.4005037783375318E-2</v>
      </c>
      <c r="F28" s="59">
        <v>-2.2929936305732482E-2</v>
      </c>
      <c r="G28" s="59">
        <v>-8.5816448152562577E-2</v>
      </c>
      <c r="H28" s="59">
        <v>-8.907363420427554E-2</v>
      </c>
    </row>
    <row r="29" spans="1:8" x14ac:dyDescent="0.25">
      <c r="A29" s="56" t="s">
        <v>96</v>
      </c>
      <c r="B29" s="57">
        <v>1864</v>
      </c>
      <c r="C29" s="58">
        <v>8.9417634078480288E-2</v>
      </c>
      <c r="D29" s="59">
        <v>1.0741138560687433E-3</v>
      </c>
      <c r="E29" s="59">
        <v>-1.6068559185859668E-3</v>
      </c>
      <c r="F29" s="59">
        <v>8.658008658008658E-3</v>
      </c>
      <c r="G29" s="59">
        <v>-5.6680161943319839E-2</v>
      </c>
      <c r="H29" s="59">
        <v>-0.13059701492537312</v>
      </c>
    </row>
    <row r="30" spans="1:8" x14ac:dyDescent="0.25">
      <c r="A30" s="56" t="s">
        <v>97</v>
      </c>
      <c r="B30" s="57">
        <v>78</v>
      </c>
      <c r="C30" s="58">
        <v>3.7417250311810421E-3</v>
      </c>
      <c r="D30" s="59">
        <v>-8.2352941176470587E-2</v>
      </c>
      <c r="E30" s="59">
        <v>-8.2352941176470587E-2</v>
      </c>
      <c r="F30" s="59">
        <v>-0.10344827586206896</v>
      </c>
      <c r="G30" s="59">
        <v>-0.19587628865979381</v>
      </c>
      <c r="H30" s="59">
        <v>-0.34453781512605042</v>
      </c>
    </row>
    <row r="31" spans="1:8" x14ac:dyDescent="0.25">
      <c r="A31" s="56" t="s">
        <v>98</v>
      </c>
      <c r="B31" s="57">
        <v>255</v>
      </c>
      <c r="C31" s="58">
        <v>1.2232562601938021E-2</v>
      </c>
      <c r="D31" s="59">
        <v>-1.1627906976744186E-2</v>
      </c>
      <c r="E31" s="59">
        <v>-1.9230769230769232E-2</v>
      </c>
      <c r="F31" s="59">
        <v>0</v>
      </c>
      <c r="G31" s="59">
        <v>-6.25E-2</v>
      </c>
      <c r="H31" s="59">
        <v>-9.2526690391459068E-2</v>
      </c>
    </row>
    <row r="32" spans="1:8" x14ac:dyDescent="0.25">
      <c r="A32" s="56" t="s">
        <v>99</v>
      </c>
      <c r="B32" s="57">
        <v>1015</v>
      </c>
      <c r="C32" s="58">
        <v>4.8690396239086636E-2</v>
      </c>
      <c r="D32" s="59">
        <v>-9.7560975609756097E-3</v>
      </c>
      <c r="E32" s="59">
        <v>-1.932367149758454E-2</v>
      </c>
      <c r="F32" s="59">
        <v>0</v>
      </c>
      <c r="G32" s="59">
        <v>-3.3333333333333333E-2</v>
      </c>
      <c r="H32" s="59">
        <v>-0.13617021276595745</v>
      </c>
    </row>
    <row r="33" spans="1:11" x14ac:dyDescent="0.25">
      <c r="A33" s="56" t="s">
        <v>100</v>
      </c>
      <c r="B33" s="57">
        <v>831</v>
      </c>
      <c r="C33" s="58">
        <v>3.9863762832198023E-2</v>
      </c>
      <c r="D33" s="59">
        <v>1.9631901840490799E-2</v>
      </c>
      <c r="E33" s="59">
        <v>1.2180267965895249E-2</v>
      </c>
      <c r="F33" s="59">
        <v>3.1017369727047148E-2</v>
      </c>
      <c r="G33" s="59">
        <v>-6.5241844769403826E-2</v>
      </c>
      <c r="H33" s="59">
        <v>-0.10548977395048439</v>
      </c>
    </row>
    <row r="34" spans="1:11" x14ac:dyDescent="0.25">
      <c r="A34" s="56" t="s">
        <v>101</v>
      </c>
      <c r="B34" s="57">
        <v>728</v>
      </c>
      <c r="C34" s="58">
        <v>3.4922766957689727E-2</v>
      </c>
      <c r="D34" s="59">
        <v>1.2517385257301807E-2</v>
      </c>
      <c r="E34" s="59">
        <v>-1.0869565217391304E-2</v>
      </c>
      <c r="F34" s="59">
        <v>1.375515818431912E-3</v>
      </c>
      <c r="G34" s="59">
        <v>-9.7893432465923177E-2</v>
      </c>
      <c r="H34" s="59">
        <v>-3.0625832223701729E-2</v>
      </c>
    </row>
    <row r="35" spans="1:11" x14ac:dyDescent="0.25">
      <c r="A35" s="56" t="s">
        <v>102</v>
      </c>
      <c r="B35" s="57">
        <v>597</v>
      </c>
      <c r="C35" s="58">
        <v>2.8638587738654898E-2</v>
      </c>
      <c r="D35" s="59">
        <v>6.7453625632377737E-3</v>
      </c>
      <c r="E35" s="59">
        <v>3.3613445378151263E-3</v>
      </c>
      <c r="F35" s="59">
        <v>-1.6722408026755853E-3</v>
      </c>
      <c r="G35" s="59">
        <v>-6.8642745709828396E-2</v>
      </c>
      <c r="H35" s="59">
        <v>-0.2134387351778656</v>
      </c>
    </row>
    <row r="36" spans="1:11" x14ac:dyDescent="0.25">
      <c r="A36" s="56" t="s">
        <v>103</v>
      </c>
      <c r="B36" s="57">
        <v>167</v>
      </c>
      <c r="C36" s="58">
        <v>8.0111292334260776E-3</v>
      </c>
      <c r="D36" s="59">
        <v>-5.9523809523809521E-3</v>
      </c>
      <c r="E36" s="59">
        <v>-4.0229885057471264E-2</v>
      </c>
      <c r="F36" s="59">
        <v>1.2121212121212121E-2</v>
      </c>
      <c r="G36" s="59">
        <v>-4.5714285714285714E-2</v>
      </c>
      <c r="H36" s="59">
        <v>-0.18137254901960784</v>
      </c>
    </row>
    <row r="37" spans="1:11" x14ac:dyDescent="0.25">
      <c r="A37" s="56" t="s">
        <v>104</v>
      </c>
      <c r="B37" s="57">
        <v>112</v>
      </c>
      <c r="C37" s="58">
        <v>5.3727333781061117E-3</v>
      </c>
      <c r="D37" s="59">
        <v>2.7522935779816515E-2</v>
      </c>
      <c r="E37" s="59">
        <v>-2.6086956521739129E-2</v>
      </c>
      <c r="F37" s="59">
        <v>9.0090090090090089E-3</v>
      </c>
      <c r="G37" s="59">
        <v>-5.0847457627118647E-2</v>
      </c>
      <c r="H37" s="59">
        <v>-8.8495575221238937E-3</v>
      </c>
    </row>
    <row r="38" spans="1:11" x14ac:dyDescent="0.25">
      <c r="A38" s="56" t="s">
        <v>105</v>
      </c>
      <c r="B38" s="57">
        <v>301</v>
      </c>
      <c r="C38" s="58">
        <v>1.4439220953660174E-2</v>
      </c>
      <c r="D38" s="59">
        <v>-3.3112582781456954E-3</v>
      </c>
      <c r="E38" s="59">
        <v>5.9859154929577461E-2</v>
      </c>
      <c r="F38" s="59">
        <v>0.14015151515151514</v>
      </c>
      <c r="G38" s="59">
        <v>4.878048780487805E-2</v>
      </c>
      <c r="H38" s="59">
        <v>-0.11209439528023599</v>
      </c>
    </row>
    <row r="39" spans="1:11" x14ac:dyDescent="0.25">
      <c r="A39" s="56" t="s">
        <v>106</v>
      </c>
      <c r="B39" s="57">
        <v>1414</v>
      </c>
      <c r="C39" s="58">
        <v>6.7830758898589652E-2</v>
      </c>
      <c r="D39" s="59">
        <v>-2.7510316368638238E-2</v>
      </c>
      <c r="E39" s="59">
        <v>-2.1453287197231833E-2</v>
      </c>
      <c r="F39" s="59">
        <v>-3.5236081747709656E-3</v>
      </c>
      <c r="G39" s="59">
        <v>-8.1221572449642621E-2</v>
      </c>
      <c r="H39" s="59">
        <v>-0.10506329113924051</v>
      </c>
    </row>
    <row r="40" spans="1:11" x14ac:dyDescent="0.25">
      <c r="A40" s="60" t="s">
        <v>29</v>
      </c>
      <c r="B40" s="202">
        <v>20846</v>
      </c>
      <c r="C40" s="62">
        <v>1</v>
      </c>
      <c r="D40" s="59">
        <v>1.4411990776325902E-3</v>
      </c>
      <c r="E40" s="59">
        <v>-2.1062709430349448E-3</v>
      </c>
      <c r="F40" s="59">
        <v>1.5392109108621529E-2</v>
      </c>
      <c r="G40" s="59">
        <v>-5.4345853747051351E-2</v>
      </c>
      <c r="H40" s="59">
        <v>-0.10746703202603186</v>
      </c>
    </row>
    <row r="42" spans="1:11" x14ac:dyDescent="0.25">
      <c r="A42" s="44" t="s">
        <v>34</v>
      </c>
    </row>
    <row r="43" spans="1:11" hidden="1" x14ac:dyDescent="0.25">
      <c r="A43" s="37"/>
      <c r="B43" s="37"/>
      <c r="C43" s="37"/>
      <c r="D43" s="37"/>
      <c r="E43" s="37"/>
      <c r="F43" s="37"/>
      <c r="G43" s="37"/>
      <c r="H43" s="37"/>
      <c r="I43" s="37"/>
      <c r="J43" s="37"/>
      <c r="K43" s="37"/>
    </row>
    <row r="44" spans="1:11" s="37" customFormat="1" hidden="1" x14ac:dyDescent="0.25">
      <c r="B44" s="37" t="s">
        <v>181</v>
      </c>
    </row>
    <row r="45" spans="1:11" s="37" customFormat="1" hidden="1" x14ac:dyDescent="0.25">
      <c r="B45" s="37">
        <v>2023</v>
      </c>
      <c r="C45" s="37">
        <v>2022</v>
      </c>
      <c r="D45" s="37">
        <v>2021</v>
      </c>
      <c r="E45" s="37">
        <v>2020</v>
      </c>
      <c r="F45" s="37">
        <v>2019</v>
      </c>
      <c r="G45" s="37">
        <v>2008</v>
      </c>
    </row>
    <row r="46" spans="1:11" s="37" customFormat="1" hidden="1" x14ac:dyDescent="0.25">
      <c r="A46" t="s">
        <v>77</v>
      </c>
      <c r="B46">
        <v>387</v>
      </c>
      <c r="C46">
        <v>395</v>
      </c>
      <c r="D46">
        <v>397</v>
      </c>
      <c r="E46">
        <v>400</v>
      </c>
      <c r="F46">
        <v>429</v>
      </c>
      <c r="G46">
        <v>418</v>
      </c>
    </row>
    <row r="47" spans="1:11" s="37" customFormat="1" hidden="1" x14ac:dyDescent="0.25">
      <c r="A47" t="s">
        <v>78</v>
      </c>
      <c r="B47">
        <v>146</v>
      </c>
      <c r="C47">
        <v>144</v>
      </c>
      <c r="D47">
        <v>135</v>
      </c>
      <c r="E47">
        <v>134</v>
      </c>
      <c r="F47">
        <v>143</v>
      </c>
      <c r="G47">
        <v>160</v>
      </c>
    </row>
    <row r="48" spans="1:11" s="37" customFormat="1" hidden="1" x14ac:dyDescent="0.25">
      <c r="A48" t="s">
        <v>79</v>
      </c>
      <c r="B48">
        <v>1723</v>
      </c>
      <c r="C48">
        <v>1724</v>
      </c>
      <c r="D48">
        <v>1672</v>
      </c>
      <c r="E48">
        <v>1612</v>
      </c>
      <c r="F48">
        <v>1788</v>
      </c>
      <c r="G48">
        <v>1863</v>
      </c>
    </row>
    <row r="49" spans="1:7" s="37" customFormat="1" hidden="1" x14ac:dyDescent="0.25">
      <c r="A49" t="s">
        <v>80</v>
      </c>
      <c r="B49">
        <v>66</v>
      </c>
      <c r="C49">
        <v>62</v>
      </c>
      <c r="D49">
        <v>56</v>
      </c>
      <c r="E49">
        <v>62</v>
      </c>
      <c r="F49">
        <v>68</v>
      </c>
      <c r="G49">
        <v>96</v>
      </c>
    </row>
    <row r="50" spans="1:7" s="37" customFormat="1" hidden="1" x14ac:dyDescent="0.25">
      <c r="A50" t="s">
        <v>81</v>
      </c>
      <c r="B50">
        <v>247</v>
      </c>
      <c r="C50">
        <v>241</v>
      </c>
      <c r="D50">
        <v>239</v>
      </c>
      <c r="E50">
        <v>240</v>
      </c>
      <c r="F50">
        <v>250</v>
      </c>
      <c r="G50">
        <v>232</v>
      </c>
    </row>
    <row r="51" spans="1:7" s="37" customFormat="1" hidden="1" x14ac:dyDescent="0.25">
      <c r="A51" t="s">
        <v>82</v>
      </c>
      <c r="B51">
        <v>80</v>
      </c>
      <c r="C51">
        <v>84</v>
      </c>
      <c r="D51">
        <v>84</v>
      </c>
      <c r="E51">
        <v>84</v>
      </c>
      <c r="F51">
        <v>93</v>
      </c>
      <c r="G51">
        <v>92</v>
      </c>
    </row>
    <row r="52" spans="1:7" s="37" customFormat="1" hidden="1" x14ac:dyDescent="0.25">
      <c r="A52" t="s">
        <v>83</v>
      </c>
      <c r="B52">
        <v>239</v>
      </c>
      <c r="C52">
        <v>233</v>
      </c>
      <c r="D52">
        <v>218</v>
      </c>
      <c r="E52">
        <v>212</v>
      </c>
      <c r="F52">
        <v>233</v>
      </c>
      <c r="G52">
        <v>291</v>
      </c>
    </row>
    <row r="53" spans="1:7" s="37" customFormat="1" hidden="1" x14ac:dyDescent="0.25">
      <c r="A53" t="s">
        <v>84</v>
      </c>
      <c r="B53">
        <v>2372</v>
      </c>
      <c r="C53">
        <v>2383</v>
      </c>
      <c r="D53">
        <v>2365</v>
      </c>
      <c r="E53">
        <v>2285</v>
      </c>
      <c r="F53">
        <v>2520</v>
      </c>
      <c r="G53">
        <v>2675</v>
      </c>
    </row>
    <row r="54" spans="1:7" s="37" customFormat="1" hidden="1" x14ac:dyDescent="0.25">
      <c r="A54" t="s">
        <v>87</v>
      </c>
      <c r="B54">
        <v>565</v>
      </c>
      <c r="C54">
        <v>567</v>
      </c>
      <c r="D54">
        <v>550</v>
      </c>
      <c r="E54">
        <v>548</v>
      </c>
      <c r="F54">
        <v>584</v>
      </c>
      <c r="G54">
        <v>689</v>
      </c>
    </row>
    <row r="55" spans="1:7" s="37" customFormat="1" hidden="1" x14ac:dyDescent="0.25">
      <c r="A55" t="s">
        <v>88</v>
      </c>
      <c r="B55">
        <v>1180</v>
      </c>
      <c r="C55">
        <v>1214</v>
      </c>
      <c r="D55">
        <v>1167</v>
      </c>
      <c r="E55">
        <v>1156</v>
      </c>
      <c r="F55">
        <v>1280</v>
      </c>
      <c r="G55">
        <v>1500</v>
      </c>
    </row>
    <row r="56" spans="1:7" s="37" customFormat="1" hidden="1" x14ac:dyDescent="0.25">
      <c r="A56" t="s">
        <v>89</v>
      </c>
      <c r="B56">
        <v>1242</v>
      </c>
      <c r="C56">
        <v>1257</v>
      </c>
      <c r="D56">
        <v>1250</v>
      </c>
      <c r="E56">
        <v>1213</v>
      </c>
      <c r="F56">
        <v>1372</v>
      </c>
      <c r="G56">
        <v>1500</v>
      </c>
    </row>
    <row r="57" spans="1:7" s="37" customFormat="1" hidden="1" x14ac:dyDescent="0.25">
      <c r="A57" t="s">
        <v>91</v>
      </c>
      <c r="B57">
        <v>735</v>
      </c>
      <c r="C57">
        <v>725</v>
      </c>
      <c r="D57">
        <v>713</v>
      </c>
      <c r="E57">
        <v>712</v>
      </c>
      <c r="F57">
        <v>798</v>
      </c>
      <c r="G57">
        <v>865</v>
      </c>
    </row>
    <row r="58" spans="1:7" s="37" customFormat="1" hidden="1" x14ac:dyDescent="0.25">
      <c r="A58" t="s">
        <v>92</v>
      </c>
      <c r="B58">
        <v>833</v>
      </c>
      <c r="C58">
        <v>872</v>
      </c>
      <c r="D58">
        <v>840</v>
      </c>
      <c r="E58">
        <v>835</v>
      </c>
      <c r="F58">
        <v>910</v>
      </c>
      <c r="G58">
        <v>949</v>
      </c>
    </row>
    <row r="59" spans="1:7" s="37" customFormat="1" hidden="1" x14ac:dyDescent="0.25">
      <c r="A59" t="s">
        <v>93</v>
      </c>
      <c r="B59">
        <v>488</v>
      </c>
      <c r="C59">
        <v>497</v>
      </c>
      <c r="D59">
        <v>501</v>
      </c>
      <c r="E59">
        <v>474</v>
      </c>
      <c r="F59">
        <v>524</v>
      </c>
      <c r="G59">
        <v>662</v>
      </c>
    </row>
    <row r="60" spans="1:7" s="37" customFormat="1" hidden="1" x14ac:dyDescent="0.25">
      <c r="A60" t="s">
        <v>94</v>
      </c>
      <c r="B60">
        <v>311</v>
      </c>
      <c r="C60">
        <v>309</v>
      </c>
      <c r="D60">
        <v>294</v>
      </c>
      <c r="E60">
        <v>281</v>
      </c>
      <c r="F60">
        <v>316</v>
      </c>
      <c r="G60">
        <v>292</v>
      </c>
    </row>
    <row r="61" spans="1:7" s="37" customFormat="1" hidden="1" x14ac:dyDescent="0.25">
      <c r="A61" t="s">
        <v>190</v>
      </c>
      <c r="B61">
        <v>114</v>
      </c>
      <c r="C61">
        <v>110</v>
      </c>
      <c r="D61">
        <v>113</v>
      </c>
      <c r="E61">
        <v>110</v>
      </c>
      <c r="F61">
        <v>118</v>
      </c>
      <c r="G61">
        <v>127</v>
      </c>
    </row>
    <row r="62" spans="1:7" s="37" customFormat="1" hidden="1" x14ac:dyDescent="0.25">
      <c r="A62" t="s">
        <v>191</v>
      </c>
      <c r="B62">
        <v>201</v>
      </c>
      <c r="C62">
        <v>203</v>
      </c>
      <c r="D62">
        <v>207</v>
      </c>
      <c r="E62">
        <v>206</v>
      </c>
      <c r="F62">
        <v>224</v>
      </c>
      <c r="G62">
        <v>268</v>
      </c>
    </row>
    <row r="63" spans="1:7" s="37" customFormat="1" hidden="1" x14ac:dyDescent="0.25">
      <c r="A63" t="s">
        <v>192</v>
      </c>
      <c r="B63">
        <v>1745</v>
      </c>
      <c r="C63">
        <v>1749</v>
      </c>
      <c r="D63">
        <v>1701</v>
      </c>
      <c r="E63">
        <v>1685</v>
      </c>
      <c r="F63">
        <v>1881</v>
      </c>
      <c r="G63">
        <v>1830</v>
      </c>
    </row>
    <row r="64" spans="1:7" s="37" customFormat="1" hidden="1" x14ac:dyDescent="0.25">
      <c r="A64" t="s">
        <v>95</v>
      </c>
      <c r="B64">
        <v>771</v>
      </c>
      <c r="C64">
        <v>796</v>
      </c>
      <c r="D64">
        <v>788</v>
      </c>
      <c r="E64">
        <v>783</v>
      </c>
      <c r="F64">
        <v>868</v>
      </c>
      <c r="G64">
        <v>865</v>
      </c>
    </row>
    <row r="65" spans="1:31" s="37" customFormat="1" hidden="1" x14ac:dyDescent="0.25">
      <c r="A65" t="s">
        <v>96</v>
      </c>
      <c r="B65">
        <v>1881</v>
      </c>
      <c r="C65">
        <v>1871</v>
      </c>
      <c r="D65">
        <v>1861</v>
      </c>
      <c r="E65">
        <v>1844</v>
      </c>
      <c r="F65">
        <v>2010</v>
      </c>
      <c r="G65">
        <v>2239</v>
      </c>
    </row>
    <row r="66" spans="1:31" s="37" customFormat="1" hidden="1" x14ac:dyDescent="0.25">
      <c r="A66" t="s">
        <v>97</v>
      </c>
      <c r="B66">
        <v>79</v>
      </c>
      <c r="C66">
        <v>80</v>
      </c>
      <c r="D66">
        <v>90</v>
      </c>
      <c r="E66">
        <v>89</v>
      </c>
      <c r="F66">
        <v>100</v>
      </c>
      <c r="G66">
        <v>119</v>
      </c>
    </row>
    <row r="67" spans="1:31" s="37" customFormat="1" hidden="1" x14ac:dyDescent="0.25">
      <c r="A67" t="s">
        <v>98</v>
      </c>
      <c r="B67">
        <v>258</v>
      </c>
      <c r="C67">
        <v>260</v>
      </c>
      <c r="D67">
        <v>259</v>
      </c>
      <c r="E67">
        <v>253</v>
      </c>
      <c r="F67">
        <v>273</v>
      </c>
      <c r="G67">
        <v>274</v>
      </c>
    </row>
    <row r="68" spans="1:31" s="37" customFormat="1" hidden="1" x14ac:dyDescent="0.25">
      <c r="A68" t="s">
        <v>99</v>
      </c>
      <c r="B68">
        <v>1011</v>
      </c>
      <c r="C68">
        <v>1038</v>
      </c>
      <c r="D68">
        <v>1031</v>
      </c>
      <c r="E68">
        <v>996</v>
      </c>
      <c r="F68">
        <v>1074</v>
      </c>
      <c r="G68">
        <v>1198</v>
      </c>
    </row>
    <row r="69" spans="1:31" s="37" customFormat="1" hidden="1" x14ac:dyDescent="0.25">
      <c r="A69" t="s">
        <v>100</v>
      </c>
      <c r="B69">
        <v>809</v>
      </c>
      <c r="C69">
        <v>821</v>
      </c>
      <c r="D69">
        <v>813</v>
      </c>
      <c r="E69">
        <v>795</v>
      </c>
      <c r="F69">
        <v>903</v>
      </c>
      <c r="G69">
        <v>955</v>
      </c>
    </row>
    <row r="70" spans="1:31" s="37" customFormat="1" hidden="1" x14ac:dyDescent="0.25">
      <c r="A70" t="s">
        <v>101</v>
      </c>
      <c r="B70">
        <v>728</v>
      </c>
      <c r="C70">
        <v>730</v>
      </c>
      <c r="D70">
        <v>739</v>
      </c>
      <c r="E70">
        <v>732</v>
      </c>
      <c r="F70">
        <v>819</v>
      </c>
      <c r="G70">
        <v>747</v>
      </c>
    </row>
    <row r="71" spans="1:31" s="37" customFormat="1" hidden="1" x14ac:dyDescent="0.25">
      <c r="A71" t="s">
        <v>102</v>
      </c>
      <c r="B71">
        <v>587</v>
      </c>
      <c r="C71">
        <v>600</v>
      </c>
      <c r="D71">
        <v>592</v>
      </c>
      <c r="E71">
        <v>597</v>
      </c>
      <c r="F71">
        <v>632</v>
      </c>
      <c r="G71">
        <v>796</v>
      </c>
    </row>
    <row r="72" spans="1:31" s="37" customFormat="1" hidden="1" x14ac:dyDescent="0.25">
      <c r="A72" t="s">
        <v>103</v>
      </c>
      <c r="B72">
        <v>165</v>
      </c>
      <c r="C72">
        <v>175</v>
      </c>
      <c r="D72">
        <v>171</v>
      </c>
      <c r="E72">
        <v>166</v>
      </c>
      <c r="F72">
        <v>183</v>
      </c>
      <c r="G72">
        <v>206</v>
      </c>
    </row>
    <row r="73" spans="1:31" s="37" customFormat="1" hidden="1" x14ac:dyDescent="0.25">
      <c r="A73" t="s">
        <v>104</v>
      </c>
      <c r="B73">
        <v>117</v>
      </c>
      <c r="C73">
        <v>114</v>
      </c>
      <c r="D73">
        <v>112</v>
      </c>
      <c r="E73">
        <v>112</v>
      </c>
      <c r="F73">
        <v>124</v>
      </c>
      <c r="G73">
        <v>125</v>
      </c>
    </row>
    <row r="74" spans="1:31" s="37" customFormat="1" hidden="1" x14ac:dyDescent="0.25">
      <c r="A74" t="s">
        <v>105</v>
      </c>
      <c r="B74">
        <v>298</v>
      </c>
      <c r="C74">
        <v>299</v>
      </c>
      <c r="D74">
        <v>268</v>
      </c>
      <c r="E74">
        <v>256</v>
      </c>
      <c r="F74">
        <v>300</v>
      </c>
      <c r="G74">
        <v>366</v>
      </c>
    </row>
    <row r="75" spans="1:31" s="37" customFormat="1" hidden="1" x14ac:dyDescent="0.25">
      <c r="A75" t="s">
        <v>106</v>
      </c>
      <c r="B75">
        <v>1422</v>
      </c>
      <c r="C75">
        <v>1459</v>
      </c>
      <c r="D75">
        <v>1405</v>
      </c>
      <c r="E75">
        <v>1399</v>
      </c>
      <c r="F75">
        <v>1545</v>
      </c>
      <c r="G75">
        <v>1636</v>
      </c>
    </row>
    <row r="76" spans="1:31" hidden="1" x14ac:dyDescent="0.25">
      <c r="A76" t="s">
        <v>29</v>
      </c>
      <c r="B76">
        <v>20800</v>
      </c>
      <c r="C76">
        <v>21012</v>
      </c>
      <c r="D76">
        <v>20631</v>
      </c>
      <c r="E76">
        <v>20271</v>
      </c>
      <c r="F76">
        <v>22362</v>
      </c>
      <c r="G76">
        <v>24035</v>
      </c>
      <c r="H76" s="37"/>
      <c r="I76" s="37"/>
      <c r="J76" s="37"/>
      <c r="K76" s="37"/>
      <c r="L76" s="211"/>
      <c r="M76" s="211"/>
      <c r="N76" s="211"/>
      <c r="O76" s="211"/>
      <c r="P76" s="211"/>
      <c r="Q76" s="211"/>
      <c r="R76" s="211"/>
      <c r="S76" s="211"/>
      <c r="T76" s="211"/>
      <c r="U76" s="211"/>
      <c r="V76" s="211"/>
      <c r="W76" s="211"/>
      <c r="X76" s="211"/>
      <c r="Y76" s="211"/>
      <c r="Z76" s="211"/>
      <c r="AA76" s="211"/>
      <c r="AB76" s="211"/>
      <c r="AC76" s="211"/>
      <c r="AD76" s="211"/>
      <c r="AE76" s="211"/>
    </row>
    <row r="77" spans="1:31" hidden="1" x14ac:dyDescent="0.25">
      <c r="A77" s="37"/>
      <c r="B77" s="37"/>
      <c r="C77" s="37"/>
      <c r="D77" s="37"/>
      <c r="E77" s="37"/>
      <c r="F77" s="37"/>
      <c r="G77" s="37"/>
      <c r="H77" s="37"/>
      <c r="I77" s="37"/>
      <c r="J77" s="37"/>
      <c r="K77" s="37"/>
      <c r="L77" s="211"/>
      <c r="M77" s="211"/>
      <c r="N77" s="211"/>
      <c r="O77" s="211"/>
      <c r="P77" s="211"/>
      <c r="Q77" s="211"/>
      <c r="R77" s="211"/>
      <c r="S77" s="211"/>
      <c r="T77" s="211"/>
      <c r="U77" s="211"/>
      <c r="V77" s="211"/>
      <c r="W77" s="211"/>
      <c r="X77" s="211"/>
      <c r="Y77" s="211"/>
      <c r="Z77" s="211"/>
      <c r="AA77" s="211"/>
      <c r="AB77" s="211"/>
      <c r="AC77" s="211"/>
      <c r="AD77" s="211"/>
      <c r="AE77" s="211"/>
    </row>
    <row r="78" spans="1:31" s="37" customFormat="1" hidden="1" x14ac:dyDescent="0.25">
      <c r="A78" s="253" t="s">
        <v>211</v>
      </c>
      <c r="B78" s="254" t="s">
        <v>318</v>
      </c>
      <c r="C78" s="254" t="s">
        <v>319</v>
      </c>
      <c r="D78" s="254" t="s">
        <v>320</v>
      </c>
      <c r="E78" s="254" t="s">
        <v>321</v>
      </c>
      <c r="F78" s="254" t="s">
        <v>322</v>
      </c>
      <c r="G78" s="254" t="s">
        <v>323</v>
      </c>
      <c r="H78" s="254" t="s">
        <v>326</v>
      </c>
      <c r="I78" s="254" t="s">
        <v>327</v>
      </c>
      <c r="J78" s="254" t="s">
        <v>328</v>
      </c>
      <c r="K78" s="254" t="s">
        <v>324</v>
      </c>
      <c r="L78" s="254" t="s">
        <v>325</v>
      </c>
      <c r="M78" s="37" t="s">
        <v>216</v>
      </c>
      <c r="N78" s="211"/>
      <c r="O78" s="211"/>
      <c r="P78" s="211"/>
      <c r="Q78" s="211"/>
      <c r="R78" s="211"/>
      <c r="S78" s="211"/>
      <c r="T78" s="211"/>
      <c r="U78" s="211"/>
      <c r="V78" s="211"/>
      <c r="W78" s="211"/>
      <c r="X78" s="211"/>
      <c r="Y78" s="211"/>
      <c r="Z78" s="211"/>
      <c r="AA78" s="211"/>
      <c r="AB78" s="211"/>
      <c r="AC78" s="211"/>
      <c r="AD78" s="211"/>
      <c r="AE78" s="211"/>
    </row>
    <row r="79" spans="1:31" s="37" customFormat="1" hidden="1" x14ac:dyDescent="0.25">
      <c r="A79" s="37" t="s">
        <v>212</v>
      </c>
      <c r="B79" s="187">
        <f>+B53+B57+B69+B70+B68</f>
        <v>5655</v>
      </c>
      <c r="C79" s="187">
        <f>+C53+C57+C69+C70+C68</f>
        <v>5697</v>
      </c>
      <c r="D79" s="187">
        <f t="shared" ref="D79:G79" si="0">+D53+D57+D69+D70+D68</f>
        <v>5661</v>
      </c>
      <c r="E79" s="187">
        <f t="shared" si="0"/>
        <v>5520</v>
      </c>
      <c r="F79" s="187">
        <f t="shared" si="0"/>
        <v>6114</v>
      </c>
      <c r="G79" s="187">
        <f t="shared" si="0"/>
        <v>6440</v>
      </c>
      <c r="H79" s="255">
        <f>($B79-G79)/G79</f>
        <v>-0.12189440993788819</v>
      </c>
      <c r="I79" s="255">
        <f>($B79-F79)/F79</f>
        <v>-7.5073601570166834E-2</v>
      </c>
      <c r="J79" s="255">
        <f>($B79-E79)/E79</f>
        <v>2.4456521739130436E-2</v>
      </c>
      <c r="K79" s="255">
        <f>($B79-D79)/D79</f>
        <v>-1.0598834128245894E-3</v>
      </c>
      <c r="L79" s="255">
        <f>($B79-C79)/C79</f>
        <v>-7.37230121116377E-3</v>
      </c>
      <c r="M79" s="37" t="s">
        <v>209</v>
      </c>
      <c r="N79" s="211"/>
      <c r="O79" s="211"/>
      <c r="P79" s="211"/>
      <c r="Q79" s="211"/>
      <c r="R79" s="211"/>
      <c r="S79" s="211"/>
      <c r="T79" s="211"/>
      <c r="U79" s="211"/>
      <c r="V79" s="211"/>
      <c r="W79" s="211"/>
      <c r="X79" s="211"/>
      <c r="Y79" s="211"/>
      <c r="Z79" s="211"/>
      <c r="AA79" s="211"/>
      <c r="AB79" s="211"/>
      <c r="AC79" s="211"/>
      <c r="AD79" s="211"/>
      <c r="AE79" s="211"/>
    </row>
    <row r="80" spans="1:31" s="37" customFormat="1" hidden="1" x14ac:dyDescent="0.25">
      <c r="A80" s="37" t="s">
        <v>213</v>
      </c>
      <c r="B80" s="187">
        <f>+B47+B48+B55+B58+B65+B66+B75</f>
        <v>7264</v>
      </c>
      <c r="C80" s="187">
        <f>+C47+C48+C55+C58+C65+C66+C75</f>
        <v>7364</v>
      </c>
      <c r="D80" s="187">
        <f t="shared" ref="D80:G80" si="1">+D47+D48+D55+D58+D65+D66+D75</f>
        <v>7170</v>
      </c>
      <c r="E80" s="187">
        <f t="shared" si="1"/>
        <v>7069</v>
      </c>
      <c r="F80" s="187">
        <f t="shared" si="1"/>
        <v>7776</v>
      </c>
      <c r="G80" s="187">
        <f t="shared" si="1"/>
        <v>8466</v>
      </c>
      <c r="H80" s="255">
        <f t="shared" ref="H80:H83" si="2">($B80-G80)/G80</f>
        <v>-0.14197968343964093</v>
      </c>
      <c r="I80" s="255">
        <f t="shared" ref="I80:I83" si="3">($B80-F80)/F80</f>
        <v>-6.584362139917696E-2</v>
      </c>
      <c r="J80" s="255">
        <f t="shared" ref="J80:J83" si="4">($B80-E80)/E80</f>
        <v>2.7585231291554674E-2</v>
      </c>
      <c r="K80" s="255">
        <f t="shared" ref="K80:K83" si="5">($B80-D80)/D80</f>
        <v>1.3110181311018132E-2</v>
      </c>
      <c r="L80" s="255">
        <f t="shared" ref="L80:L83" si="6">($B80-C80)/C80</f>
        <v>-1.3579576317218903E-2</v>
      </c>
      <c r="M80" s="37" t="s">
        <v>210</v>
      </c>
      <c r="N80" s="211"/>
      <c r="O80" s="211"/>
      <c r="P80" s="211"/>
      <c r="Q80" s="211"/>
      <c r="R80" s="211"/>
      <c r="S80" s="211"/>
      <c r="T80" s="211"/>
      <c r="U80" s="211"/>
      <c r="V80" s="211"/>
      <c r="W80" s="211"/>
      <c r="X80" s="211"/>
      <c r="Y80" s="211"/>
      <c r="Z80" s="211"/>
      <c r="AA80" s="211"/>
      <c r="AB80" s="211"/>
      <c r="AC80" s="211"/>
      <c r="AD80" s="211"/>
      <c r="AE80" s="211"/>
    </row>
    <row r="81" spans="1:31" s="37" customFormat="1" hidden="1" x14ac:dyDescent="0.25">
      <c r="A81" s="37" t="s">
        <v>214</v>
      </c>
      <c r="B81" s="187">
        <f>+B46+B49+B51+B56+B60+B62+B67+B64</f>
        <v>3316</v>
      </c>
      <c r="C81" s="187">
        <f>+C46+C49+C51+C56+C60+C62+C67+C64</f>
        <v>3366</v>
      </c>
      <c r="D81" s="187">
        <f t="shared" ref="D81:G81" si="7">+D46+D49+D51+D56+D60+D62+D67+D64</f>
        <v>3335</v>
      </c>
      <c r="E81" s="187">
        <f t="shared" si="7"/>
        <v>3282</v>
      </c>
      <c r="F81" s="187">
        <f t="shared" si="7"/>
        <v>3643</v>
      </c>
      <c r="G81" s="187">
        <f t="shared" si="7"/>
        <v>3805</v>
      </c>
      <c r="H81" s="255">
        <f t="shared" si="2"/>
        <v>-0.12851511169513799</v>
      </c>
      <c r="I81" s="255">
        <f t="shared" si="3"/>
        <v>-8.9761185835849577E-2</v>
      </c>
      <c r="J81" s="255">
        <f t="shared" si="4"/>
        <v>1.0359536867763558E-2</v>
      </c>
      <c r="K81" s="255">
        <f t="shared" si="5"/>
        <v>-5.6971514242878558E-3</v>
      </c>
      <c r="L81" s="255">
        <f t="shared" si="6"/>
        <v>-1.4854426619132501E-2</v>
      </c>
      <c r="M81" s="37" t="s">
        <v>217</v>
      </c>
      <c r="N81" s="211"/>
      <c r="O81" s="211"/>
      <c r="P81" s="211"/>
      <c r="Q81" s="211"/>
      <c r="R81" s="211"/>
      <c r="S81" s="211"/>
      <c r="T81" s="211"/>
      <c r="U81" s="211"/>
      <c r="V81" s="211"/>
      <c r="W81" s="211"/>
      <c r="X81" s="211"/>
      <c r="Y81" s="211"/>
      <c r="Z81" s="211"/>
      <c r="AA81" s="211"/>
      <c r="AB81" s="211"/>
      <c r="AC81" s="211"/>
      <c r="AD81" s="211"/>
      <c r="AE81" s="211"/>
    </row>
    <row r="82" spans="1:31" s="37" customFormat="1" hidden="1" x14ac:dyDescent="0.25">
      <c r="A82" s="256" t="s">
        <v>215</v>
      </c>
      <c r="B82" s="187">
        <f>+B50+B52+B54+B59+B61+B63+B71+B72+B73+B74</f>
        <v>4565</v>
      </c>
      <c r="C82" s="187">
        <f>+C50+C52+C54+C59+C61+C63+C71+C72+C73+C74</f>
        <v>4585</v>
      </c>
      <c r="D82" s="187">
        <f t="shared" ref="D82:G82" si="8">+D50+D52+D54+D59+D61+D63+D71+D72+D73+D74</f>
        <v>4465</v>
      </c>
      <c r="E82" s="187">
        <f t="shared" si="8"/>
        <v>4400</v>
      </c>
      <c r="F82" s="187">
        <f t="shared" si="8"/>
        <v>4829</v>
      </c>
      <c r="G82" s="187">
        <f t="shared" si="8"/>
        <v>5324</v>
      </c>
      <c r="H82" s="255">
        <f t="shared" si="2"/>
        <v>-0.14256198347107438</v>
      </c>
      <c r="I82" s="255">
        <f t="shared" si="3"/>
        <v>-5.4669703872437359E-2</v>
      </c>
      <c r="J82" s="255">
        <f t="shared" si="4"/>
        <v>3.7499999999999999E-2</v>
      </c>
      <c r="K82" s="255">
        <f t="shared" si="5"/>
        <v>2.2396416573348264E-2</v>
      </c>
      <c r="L82" s="255">
        <f t="shared" si="6"/>
        <v>-4.3620501635768813E-3</v>
      </c>
      <c r="M82" s="211"/>
      <c r="N82" s="211"/>
      <c r="O82" s="211"/>
      <c r="P82" s="211"/>
      <c r="Q82" s="211"/>
      <c r="R82" s="211"/>
      <c r="S82" s="211"/>
      <c r="T82" s="211"/>
      <c r="U82" s="211"/>
      <c r="V82" s="211"/>
      <c r="W82" s="211"/>
      <c r="X82" s="211"/>
      <c r="Y82" s="211"/>
      <c r="Z82" s="211"/>
      <c r="AA82" s="211"/>
      <c r="AB82" s="211"/>
      <c r="AC82" s="211"/>
      <c r="AD82" s="211"/>
      <c r="AE82" s="211"/>
    </row>
    <row r="83" spans="1:31" s="37" customFormat="1" hidden="1" x14ac:dyDescent="0.25">
      <c r="A83" s="253" t="s">
        <v>132</v>
      </c>
      <c r="B83" s="257">
        <f>SUM(B79:B82)</f>
        <v>20800</v>
      </c>
      <c r="C83" s="257">
        <f>SUM(C79:C82)</f>
        <v>21012</v>
      </c>
      <c r="D83" s="257">
        <f>SUM(D79:D82)</f>
        <v>20631</v>
      </c>
      <c r="E83" s="257">
        <f t="shared" ref="E83:G83" si="9">SUM(E79:E82)</f>
        <v>20271</v>
      </c>
      <c r="F83" s="257">
        <f t="shared" si="9"/>
        <v>22362</v>
      </c>
      <c r="G83" s="257">
        <f t="shared" si="9"/>
        <v>24035</v>
      </c>
      <c r="H83" s="255">
        <f t="shared" si="2"/>
        <v>-0.13459538173496985</v>
      </c>
      <c r="I83" s="255">
        <f t="shared" si="3"/>
        <v>-6.9850639477685356E-2</v>
      </c>
      <c r="J83" s="255">
        <f t="shared" si="4"/>
        <v>2.6096393863154259E-2</v>
      </c>
      <c r="K83" s="255">
        <f t="shared" si="5"/>
        <v>8.1915563957151855E-3</v>
      </c>
      <c r="L83" s="255">
        <f t="shared" si="6"/>
        <v>-1.0089472682276794E-2</v>
      </c>
      <c r="M83" s="211"/>
      <c r="N83" s="211"/>
      <c r="O83" s="211"/>
      <c r="P83" s="211"/>
      <c r="Q83" s="211"/>
      <c r="R83" s="211"/>
      <c r="S83" s="211"/>
      <c r="T83" s="211"/>
      <c r="U83" s="211"/>
      <c r="V83" s="211"/>
      <c r="W83" s="211"/>
      <c r="X83" s="211"/>
      <c r="Y83" s="211"/>
      <c r="Z83" s="211"/>
      <c r="AA83" s="211"/>
      <c r="AB83" s="211"/>
      <c r="AC83" s="211"/>
      <c r="AD83" s="211"/>
      <c r="AE83" s="211"/>
    </row>
    <row r="84" spans="1:31" hidden="1" x14ac:dyDescent="0.25">
      <c r="A84" s="37"/>
      <c r="B84" s="37"/>
      <c r="C84" s="37"/>
      <c r="D84" s="37"/>
      <c r="E84" s="37"/>
      <c r="F84" s="37"/>
      <c r="G84" s="37"/>
      <c r="H84" s="37"/>
      <c r="I84" s="37"/>
      <c r="J84" s="37"/>
      <c r="K84" s="37"/>
      <c r="L84" s="211"/>
      <c r="M84" s="211"/>
      <c r="N84" s="211"/>
      <c r="O84" s="211"/>
      <c r="P84" s="211"/>
      <c r="Q84" s="211"/>
      <c r="R84" s="211"/>
      <c r="S84" s="211"/>
      <c r="T84" s="211"/>
      <c r="U84" s="211"/>
      <c r="V84" s="211"/>
      <c r="W84" s="211"/>
      <c r="X84" s="211"/>
      <c r="Y84" s="211"/>
      <c r="Z84" s="211"/>
      <c r="AA84" s="211"/>
      <c r="AB84" s="211"/>
      <c r="AC84" s="211"/>
      <c r="AD84" s="211"/>
      <c r="AE84" s="211"/>
    </row>
    <row r="85" spans="1:31" hidden="1" x14ac:dyDescent="0.25">
      <c r="A85" s="37"/>
      <c r="B85" s="37"/>
      <c r="C85" s="37"/>
      <c r="D85" s="37"/>
      <c r="E85" s="37"/>
      <c r="F85" s="37"/>
      <c r="G85" s="37"/>
      <c r="H85" s="37"/>
      <c r="I85" s="37"/>
      <c r="J85" s="37"/>
      <c r="K85" s="37"/>
      <c r="L85" s="211"/>
      <c r="M85" s="211"/>
      <c r="N85" s="211"/>
      <c r="O85" s="211"/>
      <c r="P85" s="211"/>
      <c r="Q85" s="211"/>
      <c r="R85" s="211"/>
      <c r="S85" s="211"/>
      <c r="T85" s="211"/>
      <c r="U85" s="211"/>
      <c r="V85" s="211"/>
      <c r="W85" s="211"/>
      <c r="X85" s="211"/>
      <c r="Y85" s="211"/>
      <c r="Z85" s="211"/>
      <c r="AA85" s="211"/>
      <c r="AB85" s="211"/>
      <c r="AC85" s="211"/>
      <c r="AD85" s="211"/>
      <c r="AE85" s="211"/>
    </row>
    <row r="86" spans="1:31" hidden="1" x14ac:dyDescent="0.25">
      <c r="A86" s="37"/>
      <c r="B86" s="37"/>
      <c r="C86" s="37"/>
      <c r="D86" s="37"/>
      <c r="E86" s="37"/>
      <c r="F86" s="37"/>
      <c r="G86" s="37"/>
      <c r="H86" s="37"/>
      <c r="I86" s="37"/>
      <c r="J86" s="37"/>
      <c r="K86" s="37"/>
      <c r="L86" s="211"/>
      <c r="M86" s="211"/>
      <c r="N86" s="211"/>
      <c r="O86" s="211"/>
      <c r="P86" s="211"/>
      <c r="Q86" s="211"/>
      <c r="R86" s="211"/>
      <c r="S86" s="211"/>
      <c r="T86" s="211"/>
      <c r="U86" s="211"/>
      <c r="V86" s="211"/>
      <c r="W86" s="211"/>
      <c r="X86" s="211"/>
      <c r="Y86" s="211"/>
      <c r="Z86" s="211"/>
      <c r="AA86" s="211"/>
      <c r="AB86" s="211"/>
      <c r="AC86" s="211"/>
      <c r="AD86" s="211"/>
      <c r="AE86" s="211"/>
    </row>
    <row r="87" spans="1:31" x14ac:dyDescent="0.25">
      <c r="A87" s="37"/>
      <c r="B87" s="37"/>
      <c r="C87" s="37"/>
      <c r="D87" s="37"/>
      <c r="E87" s="37"/>
      <c r="F87" s="37"/>
      <c r="G87" s="37"/>
      <c r="H87" s="37"/>
      <c r="I87" s="37"/>
      <c r="J87" s="37"/>
      <c r="K87" s="37"/>
      <c r="L87" s="211"/>
      <c r="M87" s="211"/>
      <c r="N87" s="211"/>
      <c r="O87" s="211"/>
      <c r="P87" s="211"/>
      <c r="Q87" s="211"/>
      <c r="R87" s="211"/>
      <c r="S87" s="211"/>
      <c r="T87" s="211"/>
      <c r="U87" s="211"/>
      <c r="V87" s="211"/>
      <c r="W87" s="211"/>
      <c r="X87" s="211"/>
      <c r="Y87" s="211"/>
      <c r="Z87" s="211"/>
      <c r="AA87" s="211"/>
      <c r="AB87" s="211"/>
      <c r="AC87" s="211"/>
      <c r="AD87" s="211"/>
      <c r="AE87" s="211"/>
    </row>
    <row r="88" spans="1:31" x14ac:dyDescent="0.25">
      <c r="A88" s="211"/>
      <c r="B88" s="211"/>
      <c r="C88" s="211"/>
      <c r="D88" s="211"/>
      <c r="E88" s="211"/>
      <c r="F88" s="211"/>
      <c r="G88" s="211"/>
      <c r="H88" s="211"/>
      <c r="I88" s="211"/>
      <c r="J88" s="211"/>
      <c r="K88" s="211"/>
      <c r="L88" s="211"/>
      <c r="M88" s="211"/>
      <c r="N88" s="211"/>
      <c r="O88" s="211"/>
      <c r="P88" s="211"/>
      <c r="Q88" s="211"/>
      <c r="R88" s="211"/>
      <c r="S88" s="211"/>
      <c r="T88" s="211"/>
      <c r="U88" s="211"/>
      <c r="V88" s="211"/>
      <c r="W88" s="211"/>
      <c r="X88" s="211"/>
      <c r="Y88" s="211"/>
      <c r="Z88" s="211"/>
      <c r="AA88" s="211"/>
      <c r="AB88" s="211"/>
      <c r="AC88" s="211"/>
      <c r="AD88" s="211"/>
      <c r="AE88" s="211"/>
    </row>
  </sheetData>
  <sortState xmlns:xlrd2="http://schemas.microsoft.com/office/spreadsheetml/2017/richdata2" ref="A10:H39">
    <sortCondition ref="A10:A39"/>
  </sortState>
  <mergeCells count="3">
    <mergeCell ref="B8:B9"/>
    <mergeCell ref="C8:C9"/>
    <mergeCell ref="D8:H8"/>
  </mergeCells>
  <phoneticPr fontId="19" type="noConversion"/>
  <conditionalFormatting sqref="C10:C39">
    <cfRule type="colorScale" priority="3">
      <colorScale>
        <cfvo type="min"/>
        <cfvo type="max"/>
        <color rgb="FFFFEF9C"/>
        <color rgb="FF63BE7B"/>
      </colorScale>
    </cfRule>
  </conditionalFormatting>
  <conditionalFormatting sqref="D10:H40">
    <cfRule type="dataBar" priority="4">
      <dataBar>
        <cfvo type="min"/>
        <cfvo type="max"/>
        <color rgb="FF92D050"/>
      </dataBar>
      <extLst>
        <ext xmlns:x14="http://schemas.microsoft.com/office/spreadsheetml/2009/9/main" uri="{B025F937-C7B1-47D3-B67F-A62EFF666E3E}">
          <x14:id>{5A6C7267-8056-4AC4-9033-81A6F5FD57C3}</x14:id>
        </ext>
      </extLst>
    </cfRule>
  </conditionalFormatting>
  <conditionalFormatting sqref="J79:J83">
    <cfRule type="colorScale" priority="2">
      <colorScale>
        <cfvo type="min"/>
        <cfvo type="max"/>
        <color rgb="FF63BE7B"/>
        <color rgb="FFFFEF9C"/>
      </colorScale>
    </cfRule>
  </conditionalFormatting>
  <conditionalFormatting sqref="K79:L83">
    <cfRule type="colorScale" priority="1">
      <colorScale>
        <cfvo type="min"/>
        <cfvo type="max"/>
        <color rgb="FF63BE7B"/>
        <color rgb="FFFFEF9C"/>
      </colorScale>
    </cfRule>
  </conditionalFormatting>
  <hyperlinks>
    <hyperlink ref="A1" location="Índex!A1" display="TORNAR A L'ÍNDEX" xr:uid="{BACB3BBC-6F2C-415D-915D-BD49FEE65875}"/>
  </hyperlink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5A6C7267-8056-4AC4-9033-81A6F5FD57C3}">
            <x14:dataBar minLength="0" maxLength="100" direction="leftToRight">
              <x14:cfvo type="autoMin"/>
              <x14:cfvo type="autoMax"/>
              <x14:negativeFillColor rgb="FFFF0000"/>
              <x14:axisColor rgb="FF000000"/>
            </x14:dataBar>
          </x14:cfRule>
          <xm:sqref>D10:H40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33</vt:i4>
      </vt:variant>
    </vt:vector>
  </HeadingPairs>
  <TitlesOfParts>
    <vt:vector size="33" baseType="lpstr">
      <vt:lpstr>Índex</vt:lpstr>
      <vt:lpstr>GG</vt:lpstr>
      <vt:lpstr>TG</vt:lpstr>
      <vt:lpstr>GE1</vt:lpstr>
      <vt:lpstr>GE2</vt:lpstr>
      <vt:lpstr>TE1</vt:lpstr>
      <vt:lpstr>TE2</vt:lpstr>
      <vt:lpstr>DIN_Empreses</vt:lpstr>
      <vt:lpstr>TE3</vt:lpstr>
      <vt:lpstr>GRGSS1</vt:lpstr>
      <vt:lpstr>GRGSS2</vt:lpstr>
      <vt:lpstr>GRGSS3</vt:lpstr>
      <vt:lpstr>TRGSS1</vt:lpstr>
      <vt:lpstr>TRGSS2</vt:lpstr>
      <vt:lpstr>DIN_RGSS</vt:lpstr>
      <vt:lpstr>TRGSS3</vt:lpstr>
      <vt:lpstr>TRGSS4</vt:lpstr>
      <vt:lpstr>TRGS5</vt:lpstr>
      <vt:lpstr>TRGSS6</vt:lpstr>
      <vt:lpstr>GRETA1</vt:lpstr>
      <vt:lpstr>GRETA2</vt:lpstr>
      <vt:lpstr>TRETA1</vt:lpstr>
      <vt:lpstr>TRETA2</vt:lpstr>
      <vt:lpstr>DIN_RETA</vt:lpstr>
      <vt:lpstr>TRETA3</vt:lpstr>
      <vt:lpstr>T7S1</vt:lpstr>
      <vt:lpstr>G7S1</vt:lpstr>
      <vt:lpstr>T7S2</vt:lpstr>
      <vt:lpstr>G7S2</vt:lpstr>
      <vt:lpstr>T7S3</vt:lpstr>
      <vt:lpstr>TTC1</vt:lpstr>
      <vt:lpstr>TTC2</vt:lpstr>
      <vt:lpstr>Instamaps dones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 Lopez</dc:creator>
  <cp:lastModifiedBy>Lucia Lopez</cp:lastModifiedBy>
  <dcterms:created xsi:type="dcterms:W3CDTF">2015-06-05T18:19:34Z</dcterms:created>
  <dcterms:modified xsi:type="dcterms:W3CDTF">2023-10-24T09:50:51Z</dcterms:modified>
</cp:coreProperties>
</file>